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2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paty0\OneDrive\Documentos\"/>
    </mc:Choice>
  </mc:AlternateContent>
  <xr:revisionPtr revIDLastSave="0" documentId="8_{79109B76-F5D0-4E77-B2D5-9275B8A322BA}" xr6:coauthVersionLast="47" xr6:coauthVersionMax="47" xr10:uidLastSave="{00000000-0000-0000-0000-000000000000}"/>
  <bookViews>
    <workbookView xWindow="-108" yWindow="-108" windowWidth="23256" windowHeight="12456" activeTab="1" xr2:uid="{0F3104FA-CD01-409A-99AE-D4544589CAAB}"/>
  </bookViews>
  <sheets>
    <sheet name="Hoja1" sheetId="1" r:id="rId1"/>
    <sheet name="Tablas dinamicas " sheetId="2" r:id="rId2"/>
    <sheet name="Dashboard" sheetId="3" r:id="rId3"/>
  </sheets>
  <definedNames>
    <definedName name="_xlchart.v5.0" hidden="1">'Tablas dinamicas '!$D$54</definedName>
    <definedName name="_xlchart.v5.1" hidden="1">'Tablas dinamicas '!$D$55:$D$65</definedName>
    <definedName name="_xlchart.v5.2" hidden="1">'Tablas dinamicas '!$E$54</definedName>
    <definedName name="_xlchart.v5.3" hidden="1">'Tablas dinamicas '!$E$55:$E$65</definedName>
    <definedName name="_xlchart.v5.4" hidden="1">'Tablas dinamicas '!$D$54</definedName>
    <definedName name="_xlchart.v5.5" hidden="1">'Tablas dinamicas '!$D$55:$D$65</definedName>
    <definedName name="_xlchart.v5.6" hidden="1">'Tablas dinamicas '!$E$54</definedName>
    <definedName name="_xlchart.v5.7" hidden="1">'Tablas dinamicas '!$E$55:$E$65</definedName>
    <definedName name="NativeTimeline_Fecha_de_orden">#N/A</definedName>
    <definedName name="SegmentaciónDeDatos_Categoría">#N/A</definedName>
    <definedName name="SegmentaciónDeDatos_Region">#N/A</definedName>
    <definedName name="SegmentaciónDeDatos_Vendedor">#N/A</definedName>
  </definedNames>
  <calcPr calcId="191028"/>
  <pivotCaches>
    <pivotCache cacheId="37" r:id="rId4"/>
  </pivotCaches>
  <fileRecoveryPr repairLoad="1"/>
  <extLst>
    <ext xmlns:x14="http://schemas.microsoft.com/office/spreadsheetml/2009/9/main" uri="{BBE1A952-AA13-448e-AADC-164F8A28A991}">
      <x14:slicerCaches>
        <x14:slicerCache r:id="rId5"/>
        <x14:slicerCache r:id="rId6"/>
        <x14:slicerCache r:id="rId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8"/>
      </x15:timelineCacheRefs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74" i="1" l="1"/>
  <c r="Q373" i="1"/>
  <c r="Q372" i="1"/>
  <c r="Q371" i="1"/>
  <c r="Q370" i="1"/>
  <c r="Q369" i="1"/>
  <c r="Q368" i="1"/>
  <c r="Q367" i="1"/>
  <c r="Q366" i="1"/>
  <c r="Q365" i="1"/>
  <c r="Q364" i="1"/>
  <c r="Q363" i="1"/>
  <c r="Q362" i="1"/>
  <c r="Q361" i="1"/>
  <c r="Q360" i="1"/>
  <c r="Q359" i="1"/>
  <c r="Q358" i="1"/>
  <c r="Q357" i="1"/>
  <c r="Q356" i="1"/>
  <c r="Q355" i="1"/>
  <c r="Q354" i="1"/>
  <c r="Q353" i="1"/>
  <c r="Q352" i="1"/>
  <c r="Q351" i="1"/>
  <c r="Q350" i="1"/>
  <c r="Q349" i="1"/>
  <c r="Q348" i="1"/>
  <c r="Q347" i="1"/>
  <c r="Q346" i="1"/>
  <c r="Q345" i="1"/>
  <c r="Q344" i="1"/>
  <c r="Q343" i="1"/>
  <c r="Q342" i="1"/>
  <c r="Q341" i="1"/>
  <c r="Q340" i="1"/>
  <c r="Q339" i="1"/>
  <c r="Q338" i="1"/>
  <c r="Q337" i="1"/>
  <c r="Q336" i="1"/>
  <c r="Q335" i="1"/>
  <c r="Q334" i="1"/>
  <c r="Q333" i="1"/>
  <c r="Q332" i="1"/>
  <c r="Q331" i="1"/>
  <c r="Q330" i="1"/>
  <c r="Q329" i="1"/>
  <c r="Q328" i="1"/>
  <c r="Q327" i="1"/>
  <c r="Q326" i="1"/>
  <c r="Q325" i="1"/>
  <c r="Q324" i="1"/>
  <c r="Q323" i="1"/>
  <c r="Q322" i="1"/>
  <c r="Q321" i="1"/>
  <c r="Q320" i="1"/>
  <c r="Q319" i="1"/>
  <c r="Q318" i="1"/>
  <c r="Q317" i="1"/>
  <c r="Q316" i="1"/>
  <c r="Q315" i="1"/>
  <c r="Q314" i="1"/>
  <c r="Q313" i="1"/>
  <c r="Q312" i="1"/>
  <c r="Q311" i="1"/>
  <c r="Q310" i="1"/>
  <c r="Q309" i="1"/>
  <c r="Q308" i="1"/>
  <c r="Q307" i="1"/>
  <c r="Q306" i="1"/>
  <c r="Q305" i="1"/>
  <c r="Q304" i="1"/>
  <c r="Q303" i="1"/>
  <c r="Q302" i="1"/>
  <c r="Q301" i="1"/>
  <c r="Q300" i="1"/>
  <c r="Q299" i="1"/>
  <c r="Q298" i="1"/>
  <c r="Q297" i="1"/>
  <c r="Q296" i="1"/>
  <c r="Q295" i="1"/>
  <c r="Q294" i="1"/>
  <c r="Q293" i="1"/>
  <c r="Q292" i="1"/>
  <c r="Q291" i="1"/>
  <c r="Q290" i="1"/>
  <c r="Q289" i="1"/>
  <c r="Q288" i="1"/>
  <c r="Q287" i="1"/>
  <c r="Q286" i="1"/>
  <c r="Q285" i="1"/>
  <c r="Q284" i="1"/>
  <c r="Q283" i="1"/>
  <c r="Q282" i="1"/>
  <c r="Q281" i="1"/>
  <c r="Q280" i="1"/>
  <c r="Q279" i="1"/>
  <c r="Q278" i="1"/>
  <c r="Q277" i="1"/>
  <c r="Q276" i="1"/>
  <c r="Q275" i="1"/>
  <c r="Q274" i="1"/>
  <c r="Q273" i="1"/>
  <c r="Q272" i="1"/>
  <c r="Q271" i="1"/>
  <c r="Q270" i="1"/>
  <c r="Q269" i="1"/>
  <c r="Q268" i="1"/>
  <c r="Q267" i="1"/>
  <c r="Q266" i="1"/>
  <c r="Q265" i="1"/>
  <c r="Q264" i="1"/>
  <c r="Q263" i="1"/>
  <c r="Q262" i="1"/>
  <c r="Q261" i="1"/>
  <c r="Q260" i="1"/>
  <c r="Q259" i="1"/>
  <c r="Q258" i="1"/>
  <c r="Q257" i="1"/>
  <c r="Q256" i="1"/>
  <c r="Q255" i="1"/>
  <c r="Q254" i="1"/>
  <c r="Q253" i="1"/>
  <c r="Q252" i="1"/>
  <c r="Q251" i="1"/>
  <c r="Q250" i="1"/>
  <c r="Q249" i="1"/>
  <c r="Q248" i="1"/>
  <c r="Q247" i="1"/>
  <c r="Q246" i="1"/>
  <c r="Q245" i="1"/>
  <c r="Q244" i="1"/>
  <c r="Q243" i="1"/>
  <c r="Q242" i="1"/>
  <c r="Q241" i="1"/>
  <c r="Q240" i="1"/>
  <c r="Q239" i="1"/>
  <c r="Q238" i="1"/>
  <c r="Q237" i="1"/>
  <c r="Q236" i="1"/>
  <c r="Q235" i="1"/>
  <c r="Q234" i="1"/>
  <c r="Q233" i="1"/>
  <c r="Q232" i="1"/>
  <c r="Q231" i="1"/>
  <c r="Q230" i="1"/>
  <c r="Q229" i="1"/>
  <c r="Q228" i="1"/>
  <c r="Q227" i="1"/>
  <c r="Q226" i="1"/>
  <c r="Q225" i="1"/>
  <c r="Q224" i="1"/>
  <c r="Q223" i="1"/>
  <c r="Q222" i="1"/>
  <c r="Q221" i="1"/>
  <c r="Q220" i="1"/>
  <c r="Q219" i="1"/>
  <c r="Q218" i="1"/>
  <c r="Q217" i="1"/>
  <c r="Q216" i="1"/>
  <c r="Q215" i="1"/>
  <c r="Q214" i="1"/>
  <c r="Q213" i="1"/>
  <c r="Q212" i="1"/>
  <c r="Q211" i="1"/>
  <c r="Q210" i="1"/>
  <c r="Q209" i="1"/>
  <c r="Q208" i="1"/>
  <c r="Q207" i="1"/>
  <c r="Q206" i="1"/>
  <c r="Q205" i="1"/>
  <c r="Q204" i="1"/>
  <c r="Q203" i="1"/>
  <c r="Q202" i="1"/>
  <c r="Q201" i="1"/>
  <c r="Q200" i="1"/>
  <c r="Q199" i="1"/>
  <c r="Q198" i="1"/>
  <c r="Q197" i="1"/>
  <c r="Q196" i="1"/>
  <c r="Q195" i="1"/>
  <c r="Q194" i="1"/>
  <c r="Q193" i="1"/>
  <c r="Q192" i="1"/>
  <c r="Q191" i="1"/>
  <c r="Q190" i="1"/>
  <c r="Q189" i="1"/>
  <c r="Q188" i="1"/>
  <c r="Q187" i="1"/>
  <c r="Q186" i="1"/>
  <c r="Q185" i="1"/>
  <c r="Q184" i="1"/>
  <c r="Q183" i="1"/>
  <c r="Q182" i="1"/>
  <c r="Q181" i="1"/>
  <c r="Q180" i="1"/>
  <c r="Q179" i="1"/>
  <c r="Q178" i="1"/>
  <c r="Q177" i="1"/>
  <c r="Q176" i="1"/>
  <c r="Q175" i="1"/>
  <c r="Q174" i="1"/>
  <c r="Q173" i="1"/>
  <c r="Q172" i="1"/>
  <c r="Q171" i="1"/>
  <c r="Q170" i="1"/>
  <c r="Q169" i="1"/>
  <c r="Q168" i="1"/>
  <c r="Q167" i="1"/>
  <c r="Q166" i="1"/>
  <c r="Q165" i="1"/>
  <c r="Q164" i="1"/>
  <c r="Q163" i="1"/>
  <c r="Q162" i="1"/>
  <c r="Q161" i="1"/>
  <c r="Q160" i="1"/>
  <c r="Q159" i="1"/>
  <c r="Q158" i="1"/>
  <c r="Q157" i="1"/>
  <c r="Q156" i="1"/>
  <c r="Q155" i="1"/>
  <c r="Q154" i="1"/>
  <c r="Q153" i="1"/>
  <c r="Q152" i="1"/>
  <c r="Q151" i="1"/>
  <c r="Q150" i="1"/>
  <c r="Q149" i="1"/>
  <c r="Q148" i="1"/>
  <c r="Q147" i="1"/>
  <c r="Q146" i="1"/>
  <c r="Q145" i="1"/>
  <c r="Q144" i="1"/>
  <c r="Q143" i="1"/>
  <c r="Q142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E63" i="2"/>
  <c r="E59" i="2"/>
  <c r="E55" i="2"/>
  <c r="E62" i="2"/>
  <c r="E58" i="2"/>
  <c r="E65" i="2"/>
  <c r="E61" i="2"/>
  <c r="E57" i="2"/>
  <c r="E64" i="2"/>
  <c r="E60" i="2"/>
  <c r="E56" i="2"/>
</calcChain>
</file>

<file path=xl/sharedStrings.xml><?xml version="1.0" encoding="utf-8"?>
<sst xmlns="http://schemas.openxmlformats.org/spreadsheetml/2006/main" count="3275" uniqueCount="132">
  <si>
    <t>Empresa del Valle S.A. de C.V.</t>
  </si>
  <si>
    <t>Ordenes de compra 2018</t>
  </si>
  <si>
    <t>Folio</t>
  </si>
  <si>
    <t>Fecha de orden</t>
  </si>
  <si>
    <t>Num. cliente</t>
  </si>
  <si>
    <t>Nombre cliente</t>
  </si>
  <si>
    <t>Ciudad</t>
  </si>
  <si>
    <t>Estado</t>
  </si>
  <si>
    <t>Vendedor</t>
  </si>
  <si>
    <t>Region</t>
  </si>
  <si>
    <t>Fecha de embarque</t>
  </si>
  <si>
    <t>Empresa fletera</t>
  </si>
  <si>
    <t>Forma de pago</t>
  </si>
  <si>
    <t>Nombre del producto</t>
  </si>
  <si>
    <t>Categoría</t>
  </si>
  <si>
    <t>Precio unitario</t>
  </si>
  <si>
    <t>Cantidad</t>
  </si>
  <si>
    <t>Ingresos</t>
  </si>
  <si>
    <t>Tarifa de envío</t>
  </si>
  <si>
    <t>Empresa AA</t>
  </si>
  <si>
    <t>Mazatlán</t>
  </si>
  <si>
    <t>Sinaloa</t>
  </si>
  <si>
    <t>Mayra Aguilar Sepúlveda</t>
  </si>
  <si>
    <t>Occidente</t>
  </si>
  <si>
    <t>Empresa de embarque B</t>
  </si>
  <si>
    <t>Cheque</t>
  </si>
  <si>
    <t>Cerveza</t>
  </si>
  <si>
    <t>Bebidas</t>
  </si>
  <si>
    <t>Ciruelas secas</t>
  </si>
  <si>
    <t>Frutas secas</t>
  </si>
  <si>
    <t>Empresa D</t>
  </si>
  <si>
    <t>Querétaro</t>
  </si>
  <si>
    <t>Andrés González Rico</t>
  </si>
  <si>
    <t>Bajío</t>
  </si>
  <si>
    <t>Empresa de embarque A</t>
  </si>
  <si>
    <t>Tarjeta de crédito</t>
  </si>
  <si>
    <t>Peras secas</t>
  </si>
  <si>
    <t>Manzanas secas</t>
  </si>
  <si>
    <t>Empresa L</t>
  </si>
  <si>
    <t>Té chai</t>
  </si>
  <si>
    <t>Café</t>
  </si>
  <si>
    <t>Empresa H</t>
  </si>
  <si>
    <t>Monterrey</t>
  </si>
  <si>
    <t>Nuevo León</t>
  </si>
  <si>
    <t>Nancy Gil de la Peña</t>
  </si>
  <si>
    <t>Norte</t>
  </si>
  <si>
    <t>Empresa de embarque C</t>
  </si>
  <si>
    <t>Galletas de chocolate</t>
  </si>
  <si>
    <t>Productos horneados</t>
  </si>
  <si>
    <t>Empresa CC</t>
  </si>
  <si>
    <t>Puerto Vallarta</t>
  </si>
  <si>
    <t>Jalisco</t>
  </si>
  <si>
    <t>José de Jesús Morales</t>
  </si>
  <si>
    <t>Chocolate</t>
  </si>
  <si>
    <t>Dulces</t>
  </si>
  <si>
    <t>Empresa C</t>
  </si>
  <si>
    <t>Acapulco</t>
  </si>
  <si>
    <t>Guerrero</t>
  </si>
  <si>
    <t>Efectivo</t>
  </si>
  <si>
    <t>Almejas</t>
  </si>
  <si>
    <t>Sopas</t>
  </si>
  <si>
    <t>Empresa F</t>
  </si>
  <si>
    <t>Tijuana</t>
  </si>
  <si>
    <t>Baja California</t>
  </si>
  <si>
    <t>Luis Miguel Valdés Garza</t>
  </si>
  <si>
    <t>Salsa curry</t>
  </si>
  <si>
    <t>Salsas</t>
  </si>
  <si>
    <t>Empresa BB</t>
  </si>
  <si>
    <t>Toluca</t>
  </si>
  <si>
    <t>Estado de México</t>
  </si>
  <si>
    <t>Ana del Valle Hinojosa</t>
  </si>
  <si>
    <t>Centro</t>
  </si>
  <si>
    <t>Empresa J</t>
  </si>
  <si>
    <t>León</t>
  </si>
  <si>
    <t>Guanajuato</t>
  </si>
  <si>
    <t>Laura Gutiérrez Saenz</t>
  </si>
  <si>
    <t>Té verde</t>
  </si>
  <si>
    <t>Empresa G</t>
  </si>
  <si>
    <t>Chihuahua</t>
  </si>
  <si>
    <t>Jalea de fresa</t>
  </si>
  <si>
    <t>Mermeladas y jaleas</t>
  </si>
  <si>
    <t>Condimento cajún</t>
  </si>
  <si>
    <t>Condimentos</t>
  </si>
  <si>
    <t>Empresa K</t>
  </si>
  <si>
    <t>Ciudad de México</t>
  </si>
  <si>
    <t>Empresa A</t>
  </si>
  <si>
    <t>Torreón</t>
  </si>
  <si>
    <t>Coahuila</t>
  </si>
  <si>
    <t>Carne de cangrejo</t>
  </si>
  <si>
    <t>Carne enlatada</t>
  </si>
  <si>
    <t>Empresa I</t>
  </si>
  <si>
    <t>Guadalajara</t>
  </si>
  <si>
    <t>Robert Zárate Carrillo</t>
  </si>
  <si>
    <t>Ravioli</t>
  </si>
  <si>
    <t>Pasta</t>
  </si>
  <si>
    <t>Mozzarella</t>
  </si>
  <si>
    <t>Productos lácteos</t>
  </si>
  <si>
    <t>Jarabe</t>
  </si>
  <si>
    <t>Almendras</t>
  </si>
  <si>
    <t>Empresa Y</t>
  </si>
  <si>
    <t>Empresa Z</t>
  </si>
  <si>
    <t>Cóctel de frutas</t>
  </si>
  <si>
    <t>Frutas y vegetales</t>
  </si>
  <si>
    <t>Pasta penne</t>
  </si>
  <si>
    <t>Bolillos</t>
  </si>
  <si>
    <t>Aceite de oliva</t>
  </si>
  <si>
    <t>Aceite</t>
  </si>
  <si>
    <t>Mermelada de zarzamora</t>
  </si>
  <si>
    <t>Arroz de grano largo</t>
  </si>
  <si>
    <t>Granos</t>
  </si>
  <si>
    <t>Etiquetas de fila</t>
  </si>
  <si>
    <t>Total general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</si>
  <si>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</si>
  <si>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</si>
  <si>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</si>
  <si>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</si>
  <si>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</si>
  <si>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</si>
  <si>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</si>
  <si>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</si>
  <si>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</si>
  <si>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</si>
  <si>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</si>
  <si>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</si>
  <si>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Suma de Ingresos</t>
  </si>
  <si>
    <t>Estados</t>
  </si>
  <si>
    <t xml:space="preserve">Ventas </t>
  </si>
  <si>
    <t>0-25000</t>
  </si>
  <si>
    <t>25000-50000</t>
  </si>
  <si>
    <t>50000-75000</t>
  </si>
  <si>
    <t>75000-100000</t>
  </si>
  <si>
    <t>100000-125000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</si>
</sst>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_-&quot;$&quot;* #,##0.00_-;\-&quot;$&quot;* #,##0.00_-;_-&quot;$&quot;* &quot;-&quot;??_-;_-@_-"/>
    <numFmt numFmtId="165" formatCode="dd\/mm\/yy"/>
    <numFmt numFmtId="166" formatCode="_(&quot;$&quot;* #,##0.00_);_(&quot;$&quot;* \(#,##0.00\);_(&quot;$&quot;* &quot;-&quot;??_);_(@_)"/>
    <numFmt numFmtId="167" formatCode="&quot;$&quot;#,##0.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trike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166" fontId="1" fillId="0" borderId="0" applyFont="0" applyFill="0" applyBorder="0" applyAlignment="0" applyProtection="0"/>
  </cellStyleXfs>
  <cellXfs count="16">
    <xf numFmtId="0" fontId="0" fillId="0" borderId="0" xfId="0"/>
    <xf numFmtId="0" fontId="3" fillId="0" borderId="0" xfId="0" applyFont="1"/>
    <xf numFmtId="165" fontId="0" fillId="0" borderId="0" xfId="0" applyNumberFormat="1"/>
    <xf numFmtId="0" fontId="4" fillId="0" borderId="0" xfId="0" applyFont="1" applyAlignment="1">
      <alignment horizontal="left" indent="1"/>
    </xf>
    <xf numFmtId="0" fontId="2" fillId="2" borderId="0" xfId="0" applyFont="1" applyFill="1" applyAlignment="1">
      <alignment horizontal="center"/>
    </xf>
    <xf numFmtId="0" fontId="2" fillId="2" borderId="0" xfId="0" applyFont="1" applyFill="1"/>
    <xf numFmtId="165" fontId="2" fillId="2" borderId="0" xfId="0" applyNumberFormat="1" applyFont="1" applyFill="1"/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167" fontId="0" fillId="0" borderId="0" xfId="1" applyNumberFormat="1" applyFont="1"/>
    <xf numFmtId="167" fontId="0" fillId="0" borderId="0" xfId="2" applyNumberFormat="1" applyFont="1"/>
    <xf numFmtId="0" fontId="5" fillId="2" borderId="0" xfId="0" applyFont="1" applyFill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3" borderId="0" xfId="0" applyFill="1"/>
  </cellXfs>
  <cellStyles count="3">
    <cellStyle name="Currency 2" xfId="2" xr:uid="{2E67A9A0-06C8-4C41-99A2-410649527B23}"/>
    <cellStyle name="Moneda" xfId="1" builtinId="4"/>
    <cellStyle name="Normal" xfId="0" builtinId="0"/>
  </cellStyles>
  <dxfs count="12">
    <dxf>
      <font>
        <b/>
        <sz val="11"/>
        <color theme="1"/>
      </font>
    </dxf>
    <dxf>
      <fill>
        <patternFill patternType="solid">
          <fgColor theme="0"/>
          <bgColor theme="0"/>
        </patternFill>
      </fill>
      <border>
        <left style="thin">
          <color theme="1" tint="-0.499984740745262"/>
        </left>
        <right style="thin">
          <color theme="1" tint="-0.499984740745262"/>
        </right>
        <top style="thin">
          <color theme="1" tint="-0.499984740745262"/>
        </top>
        <bottom style="thin">
          <color theme="1" tint="-0.499984740745262"/>
        </bottom>
      </border>
    </dxf>
    <dxf>
      <numFmt numFmtId="167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&quot;$&quot;#,##0.00"/>
    </dxf>
    <dxf>
      <numFmt numFmtId="167" formatCode="&quot;$&quot;#,##0.00"/>
    </dxf>
    <dxf>
      <numFmt numFmtId="0" formatCode="General"/>
    </dxf>
    <dxf>
      <numFmt numFmtId="0" formatCode="General"/>
    </dxf>
    <dxf>
      <numFmt numFmtId="165" formatCode="dd\/mm\/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5" formatCode="dd\/mm\/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 tint="-0.14999847407452621"/>
        </patternFill>
      </fill>
    </dxf>
  </dxfs>
  <tableStyles count="1" defaultTableStyle="TableStyleMedium2" defaultPivotStyle="PivotStyleLight16">
    <tableStyle name="Estilo de escala de tiempo 1" pivot="0" table="0" count="8" xr9:uid="{3D38B6A2-CCF2-4182-A730-C00B6F0086BC}">
      <tableStyleElement type="wholeTable" dxfId="1"/>
      <tableStyleElement type="headerRow" dxfId="0"/>
    </tableStyle>
  </tableStyles>
  <colors>
    <mruColors>
      <color rgb="FF0000FF"/>
      <color rgb="FF1939AD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A0A4C193-F2C1-4fcb-8827-314CF55A85BB}">
      <x15:dxfs count="6"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10"/>
            <color theme="1" tint="0.499984740745262"/>
          </font>
        </dxf>
        <dxf>
          <fill>
            <patternFill patternType="solid">
              <fgColor theme="0" tint="-0.14999847407452621"/>
              <bgColor theme="0" tint="-0.14999847407452621"/>
            </patternFill>
          </fill>
        </dxf>
        <dxf>
          <fill>
            <patternFill patternType="solid">
              <fgColor theme="0"/>
              <bgColor theme="0"/>
            </patternFill>
          </fill>
        </dxf>
      </x15:dxfs>
    </ext>
    <ext xmlns:x15="http://schemas.microsoft.com/office/spreadsheetml/2010/11/main" uri="{9260A510-F301-46a8-8635-F512D64BE5F5}">
      <x15:timelineStyles defaultTimelineStyle="TimeSlicerStyleLight1">
        <x15:timelineStyle name="Estilo de escala de tiempo 1">
          <x15:timelineStyleElements>
            <x15:timelineStyleElement type="selectionLabel" dxfId="3"/>
            <x15:timelineStyleElement type="timeLevel" dxfId="2"/>
            <x15:timelineStyleElement type="periodLabel1" dxfId="1"/>
            <x15:timelineStyleElement type="periodLabel2" dxfId="0"/>
            <x15:timelineStyleElement type="selectedTimeBlock" dxfId="5"/>
            <x15:timelineStyleElement type="unselectedTimeBlock" dxfId="4"/>
          </x15:timelineStyleElements>
        </x15:timelineStyle>
      </x15:timelineStyles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1/relationships/timelineCache" Target="timelineCaches/timelineCach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microsoft.com/office/2007/relationships/slicerCache" Target="slicerCaches/slicerCache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11" Type="http://schemas.openxmlformats.org/officeDocument/2006/relationships/sharedStrings" Target="sharedStrings.xml"/><Relationship Id="rId5" Type="http://schemas.microsoft.com/office/2007/relationships/slicerCache" Target="slicerCaches/slicerCache1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pivotCacheDefinition" Target="pivotCache/pivotCacheDefinition1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[Tabla dinamica 2 Dasboard.xlsx]Tablas dinamicas !TablaDinámica2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'Tablas dinamicas 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'Tablas dinamicas '!$A$4:$A$16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'Tablas dinamicas '!$B$4:$B$16</c:f>
              <c:numCache>
                <c:formatCode>General</c:formatCode>
                <c:ptCount val="12"/>
                <c:pt idx="0">
                  <c:v>460709.76000000007</c:v>
                </c:pt>
                <c:pt idx="1">
                  <c:v>279377</c:v>
                </c:pt>
                <c:pt idx="2">
                  <c:v>431936.39999999997</c:v>
                </c:pt>
                <c:pt idx="3">
                  <c:v>290805.06</c:v>
                </c:pt>
                <c:pt idx="4">
                  <c:v>480298.70000000007</c:v>
                </c:pt>
                <c:pt idx="5">
                  <c:v>778422.54</c:v>
                </c:pt>
                <c:pt idx="6">
                  <c:v>382459.56</c:v>
                </c:pt>
                <c:pt idx="7">
                  <c:v>418900.44</c:v>
                </c:pt>
                <c:pt idx="8">
                  <c:v>447299.57999999996</c:v>
                </c:pt>
                <c:pt idx="9">
                  <c:v>742470.26</c:v>
                </c:pt>
                <c:pt idx="10">
                  <c:v>444828.02</c:v>
                </c:pt>
                <c:pt idx="11">
                  <c:v>932998.92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24-4F98-8FB2-85B9075FAC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8657967"/>
        <c:axId val="1468647151"/>
      </c:barChart>
      <c:catAx>
        <c:axId val="1468657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68647151"/>
        <c:crosses val="autoZero"/>
        <c:auto val="1"/>
        <c:lblAlgn val="ctr"/>
        <c:lblOffset val="100"/>
        <c:noMultiLvlLbl val="0"/>
      </c:catAx>
      <c:valAx>
        <c:axId val="1468647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68657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[Tabla dinamica 2 Dasboard.xlsx]Tablas dinamicas !TablaDinámica3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'Tablas dinamicas '!$B$21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'Tablas dinamicas '!$A$22:$A$30</c:f>
              <c:strCache>
                <c:ptCount val="8"/>
                <c:pt idx="0">
                  <c:v>Ana del Valle Hinojosa</c:v>
                </c:pt>
                <c:pt idx="1">
                  <c:v>Andrés González Rico</c:v>
                </c:pt>
                <c:pt idx="2">
                  <c:v>José de Jesús Morales</c:v>
                </c:pt>
                <c:pt idx="3">
                  <c:v>Laura Gutiérrez Saenz</c:v>
                </c:pt>
                <c:pt idx="4">
                  <c:v>Luis Miguel Valdés Garza</c:v>
                </c:pt>
                <c:pt idx="5">
                  <c:v>Mayra Aguilar Sepúlveda</c:v>
                </c:pt>
                <c:pt idx="6">
                  <c:v>Nancy Gil de la Peña</c:v>
                </c:pt>
                <c:pt idx="7">
                  <c:v>Robert Zárate Carrillo</c:v>
                </c:pt>
              </c:strCache>
            </c:strRef>
          </c:cat>
          <c:val>
            <c:numRef>
              <c:f>'Tablas dinamicas '!$B$22:$B$30</c:f>
              <c:numCache>
                <c:formatCode>General</c:formatCode>
                <c:ptCount val="8"/>
                <c:pt idx="0">
                  <c:v>1313876.6200000001</c:v>
                </c:pt>
                <c:pt idx="1">
                  <c:v>940527</c:v>
                </c:pt>
                <c:pt idx="2">
                  <c:v>228907</c:v>
                </c:pt>
                <c:pt idx="3">
                  <c:v>575330.14</c:v>
                </c:pt>
                <c:pt idx="4">
                  <c:v>523852</c:v>
                </c:pt>
                <c:pt idx="5">
                  <c:v>593192.32000000007</c:v>
                </c:pt>
                <c:pt idx="6">
                  <c:v>1459392.7600000002</c:v>
                </c:pt>
                <c:pt idx="7">
                  <c:v>455428.4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C1-4464-9D70-483C1CF89E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79194031"/>
        <c:axId val="1679198191"/>
      </c:barChart>
      <c:catAx>
        <c:axId val="16791940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79198191"/>
        <c:crosses val="autoZero"/>
        <c:auto val="1"/>
        <c:lblAlgn val="ctr"/>
        <c:lblOffset val="100"/>
        <c:noMultiLvlLbl val="0"/>
      </c:catAx>
      <c:valAx>
        <c:axId val="1679198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79194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[Tabla dinamica 2 Dasboard.xlsx]Tablas dinamicas !TablaDinámica6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Total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</c:pivotFmt>
      <c:pivotFmt>
        <c:idx val="27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'Tablas dinamicas '!$B$73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0B22-48FC-931F-5DD4A55DEBD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B22-48FC-931F-5DD4A55DEBD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0B22-48FC-931F-5DD4A55DEBD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0B22-48FC-931F-5DD4A55DEBD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0B22-48FC-931F-5DD4A55DEBDA}"/>
              </c:ext>
            </c:extLst>
          </c:dPt>
          <c:cat>
            <c:strRef>
              <c:f>'Tablas dinamicas '!$A$74:$A$79</c:f>
              <c:strCache>
                <c:ptCount val="5"/>
                <c:pt idx="0">
                  <c:v>0-25000</c:v>
                </c:pt>
                <c:pt idx="1">
                  <c:v>25000-50000</c:v>
                </c:pt>
                <c:pt idx="2">
                  <c:v>50000-75000</c:v>
                </c:pt>
                <c:pt idx="3">
                  <c:v>75000-100000</c:v>
                </c:pt>
                <c:pt idx="4">
                  <c:v>100000-125000</c:v>
                </c:pt>
              </c:strCache>
            </c:strRef>
          </c:cat>
          <c:val>
            <c:numRef>
              <c:f>'Tablas dinamicas '!$B$74:$B$79</c:f>
              <c:numCache>
                <c:formatCode>General</c:formatCode>
                <c:ptCount val="5"/>
                <c:pt idx="0">
                  <c:v>2792049.5399999996</c:v>
                </c:pt>
                <c:pt idx="1">
                  <c:v>1982414.7000000002</c:v>
                </c:pt>
                <c:pt idx="2">
                  <c:v>1024604</c:v>
                </c:pt>
                <c:pt idx="3">
                  <c:v>180306</c:v>
                </c:pt>
                <c:pt idx="4">
                  <c:v>111132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0B22-48FC-931F-5DD4A55DEB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5"/>
              <c:pt idx="0">
                <c:v>Aceite</c:v>
              </c:pt>
              <c:pt idx="1">
                <c:v>Bebidas</c:v>
              </c:pt>
              <c:pt idx="2">
                <c:v>Carne enlatada</c:v>
              </c:pt>
              <c:pt idx="3">
                <c:v>Condimentos</c:v>
              </c:pt>
              <c:pt idx="4">
                <c:v>Dulces</c:v>
              </c:pt>
              <c:pt idx="5">
                <c:v>Frutas secas</c:v>
              </c:pt>
              <c:pt idx="6">
                <c:v>Frutas y vegetales</c:v>
              </c:pt>
              <c:pt idx="7">
                <c:v>Granos</c:v>
              </c:pt>
              <c:pt idx="8">
                <c:v>Mermeladas y jaleas</c:v>
              </c:pt>
              <c:pt idx="9">
                <c:v>Pasta</c:v>
              </c:pt>
              <c:pt idx="10">
                <c:v>Productos horneados</c:v>
              </c:pt>
              <c:pt idx="11">
                <c:v>Productos lácteos</c:v>
              </c:pt>
              <c:pt idx="12">
                <c:v>Salsas</c:v>
              </c:pt>
              <c:pt idx="13">
                <c:v>Sopas</c:v>
              </c:pt>
              <c:pt idx="14">
                <c:v>Tarifa de envío</c:v>
              </c:pt>
            </c:strLit>
          </c:cat>
          <c:val>
            <c:numLit>
              <c:formatCode>General</c:formatCode>
              <c:ptCount val="15"/>
              <c:pt idx="0">
                <c:v>9</c:v>
              </c:pt>
              <c:pt idx="1">
                <c:v>91</c:v>
              </c:pt>
              <c:pt idx="2">
                <c:v>25</c:v>
              </c:pt>
              <c:pt idx="3">
                <c:v>20</c:v>
              </c:pt>
              <c:pt idx="4">
                <c:v>28</c:v>
              </c:pt>
              <c:pt idx="5">
                <c:v>39</c:v>
              </c:pt>
              <c:pt idx="6">
                <c:v>3</c:v>
              </c:pt>
              <c:pt idx="7">
                <c:v>9</c:v>
              </c:pt>
              <c:pt idx="8">
                <c:v>19</c:v>
              </c:pt>
              <c:pt idx="9">
                <c:v>13</c:v>
              </c:pt>
              <c:pt idx="10">
                <c:v>33</c:v>
              </c:pt>
              <c:pt idx="11">
                <c:v>18</c:v>
              </c:pt>
              <c:pt idx="12">
                <c:v>31</c:v>
              </c:pt>
              <c:pt idx="13">
                <c:v>28</c:v>
              </c:pt>
              <c:pt idx="14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79D0-48C5-9E17-D81E03C4EF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95964719"/>
        <c:axId val="2095968879"/>
      </c:barChart>
      <c:catAx>
        <c:axId val="20959647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95968879"/>
        <c:crosses val="autoZero"/>
        <c:auto val="1"/>
        <c:lblAlgn val="ctr"/>
        <c:lblOffset val="100"/>
        <c:noMultiLvlLbl val="0"/>
      </c:catAx>
      <c:valAx>
        <c:axId val="2095968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95964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[Tabla dinamica 2 Dasboard.xlsx]Tablas dinamicas !TablaDinámica6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Ventas por ticket promedio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rgbClr val="0000FF"/>
          </a:solidFill>
          <a:ln w="19050">
            <a:solidFill>
              <a:schemeClr val="bg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0000FF"/>
          </a:solidFill>
          <a:ln w="19050">
            <a:solidFill>
              <a:schemeClr val="bg1"/>
            </a:solidFill>
          </a:ln>
          <a:effectLst/>
        </c:spPr>
      </c:pivotFmt>
      <c:pivotFmt>
        <c:idx val="9"/>
        <c:spPr>
          <a:solidFill>
            <a:srgbClr val="0000FF"/>
          </a:solidFill>
          <a:ln w="19050">
            <a:solidFill>
              <a:schemeClr val="bg1"/>
            </a:solidFill>
          </a:ln>
          <a:effectLst/>
        </c:spPr>
      </c:pivotFmt>
      <c:pivotFmt>
        <c:idx val="10"/>
        <c:spPr>
          <a:solidFill>
            <a:srgbClr val="0000FF"/>
          </a:solidFill>
          <a:ln w="19050">
            <a:solidFill>
              <a:schemeClr val="bg1"/>
            </a:solidFill>
          </a:ln>
          <a:effectLst/>
        </c:spPr>
      </c:pivotFmt>
      <c:pivotFmt>
        <c:idx val="11"/>
        <c:spPr>
          <a:solidFill>
            <a:srgbClr val="0000FF"/>
          </a:solidFill>
          <a:ln w="19050">
            <a:solidFill>
              <a:schemeClr val="bg1"/>
            </a:solidFill>
          </a:ln>
          <a:effectLst/>
        </c:spPr>
      </c:pivotFmt>
      <c:pivotFmt>
        <c:idx val="12"/>
        <c:spPr>
          <a:solidFill>
            <a:srgbClr val="0000FF"/>
          </a:solidFill>
          <a:ln w="19050">
            <a:solidFill>
              <a:schemeClr val="bg1"/>
            </a:solidFill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20735396916753218"/>
          <c:y val="0.23380869058034412"/>
          <c:w val="0.45330806226473758"/>
          <c:h val="0.68748760571595213"/>
        </c:manualLayout>
      </c:layout>
      <c:doughnutChart>
        <c:varyColors val="1"/>
        <c:ser>
          <c:idx val="0"/>
          <c:order val="0"/>
          <c:tx>
            <c:strRef>
              <c:f>'Tablas dinamicas '!$B$73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00FF"/>
            </a:solidFill>
            <a:ln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rgbClr val="0000FF"/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D9D-45FC-B701-4FCAB62C8FC0}"/>
              </c:ext>
            </c:extLst>
          </c:dPt>
          <c:dPt>
            <c:idx val="1"/>
            <c:bubble3D val="0"/>
            <c:spPr>
              <a:solidFill>
                <a:srgbClr val="0000FF"/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D9D-45FC-B701-4FCAB62C8FC0}"/>
              </c:ext>
            </c:extLst>
          </c:dPt>
          <c:dPt>
            <c:idx val="2"/>
            <c:bubble3D val="0"/>
            <c:spPr>
              <a:solidFill>
                <a:srgbClr val="0000FF"/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D9D-45FC-B701-4FCAB62C8FC0}"/>
              </c:ext>
            </c:extLst>
          </c:dPt>
          <c:dPt>
            <c:idx val="3"/>
            <c:bubble3D val="0"/>
            <c:spPr>
              <a:solidFill>
                <a:srgbClr val="0000FF"/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D9D-45FC-B701-4FCAB62C8FC0}"/>
              </c:ext>
            </c:extLst>
          </c:dPt>
          <c:dPt>
            <c:idx val="4"/>
            <c:bubble3D val="0"/>
            <c:spPr>
              <a:solidFill>
                <a:srgbClr val="0000FF"/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D9D-45FC-B701-4FCAB62C8FC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'Tablas dinamicas '!$A$74:$A$79</c:f>
              <c:strCache>
                <c:ptCount val="5"/>
                <c:pt idx="0">
                  <c:v>0-25000</c:v>
                </c:pt>
                <c:pt idx="1">
                  <c:v>25000-50000</c:v>
                </c:pt>
                <c:pt idx="2">
                  <c:v>50000-75000</c:v>
                </c:pt>
                <c:pt idx="3">
                  <c:v>75000-100000</c:v>
                </c:pt>
                <c:pt idx="4">
                  <c:v>100000-125000</c:v>
                </c:pt>
              </c:strCache>
            </c:strRef>
          </c:cat>
          <c:val>
            <c:numRef>
              <c:f>'Tablas dinamicas '!$B$74:$B$79</c:f>
              <c:numCache>
                <c:formatCode>General</c:formatCode>
                <c:ptCount val="5"/>
                <c:pt idx="0">
                  <c:v>2792049.5399999996</c:v>
                </c:pt>
                <c:pt idx="1">
                  <c:v>1982414.7000000002</c:v>
                </c:pt>
                <c:pt idx="2">
                  <c:v>1024604</c:v>
                </c:pt>
                <c:pt idx="3">
                  <c:v>180306</c:v>
                </c:pt>
                <c:pt idx="4">
                  <c:v>111132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D9D-45FC-B701-4FCAB62C8FC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b="1">
          <a:solidFill>
            <a:schemeClr val="bg1"/>
          </a:solidFill>
        </a:defRPr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[Tabla dinamica 2 Dasboard.xlsx]Tablas dinamicas !TablaDinámica3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Ventas por vendedor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00FF"/>
          </a:solidFill>
          <a:ln>
            <a:solidFill>
              <a:srgbClr val="1939AD"/>
            </a:solidFill>
          </a:ln>
          <a:effectLst/>
        </c:spPr>
        <c:marker>
          <c:symbol val="none"/>
        </c:marker>
        <c:dLbl>
          <c:idx val="0"/>
          <c:numFmt formatCode="[$$-80A]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37107545380356866"/>
          <c:y val="0.1776851851851852"/>
          <c:w val="0.61772006440371419"/>
          <c:h val="0.7852777777777777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'Tablas dinamicas '!$B$21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00FF"/>
            </a:solidFill>
            <a:ln>
              <a:solidFill>
                <a:srgbClr val="1939AD"/>
              </a:solidFill>
            </a:ln>
            <a:effectLst/>
          </c:spPr>
          <c:invertIfNegative val="0"/>
          <c:dLbls>
            <c:numFmt formatCode="[$$-80A]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'Tablas dinamicas '!$A$22:$A$30</c:f>
              <c:strCache>
                <c:ptCount val="8"/>
                <c:pt idx="0">
                  <c:v>Ana del Valle Hinojosa</c:v>
                </c:pt>
                <c:pt idx="1">
                  <c:v>Andrés González Rico</c:v>
                </c:pt>
                <c:pt idx="2">
                  <c:v>José de Jesús Morales</c:v>
                </c:pt>
                <c:pt idx="3">
                  <c:v>Laura Gutiérrez Saenz</c:v>
                </c:pt>
                <c:pt idx="4">
                  <c:v>Luis Miguel Valdés Garza</c:v>
                </c:pt>
                <c:pt idx="5">
                  <c:v>Mayra Aguilar Sepúlveda</c:v>
                </c:pt>
                <c:pt idx="6">
                  <c:v>Nancy Gil de la Peña</c:v>
                </c:pt>
                <c:pt idx="7">
                  <c:v>Robert Zárate Carrillo</c:v>
                </c:pt>
              </c:strCache>
            </c:strRef>
          </c:cat>
          <c:val>
            <c:numRef>
              <c:f>'Tablas dinamicas '!$B$22:$B$30</c:f>
              <c:numCache>
                <c:formatCode>General</c:formatCode>
                <c:ptCount val="8"/>
                <c:pt idx="0">
                  <c:v>1313876.6200000001</c:v>
                </c:pt>
                <c:pt idx="1">
                  <c:v>940527</c:v>
                </c:pt>
                <c:pt idx="2">
                  <c:v>228907</c:v>
                </c:pt>
                <c:pt idx="3">
                  <c:v>575330.14</c:v>
                </c:pt>
                <c:pt idx="4">
                  <c:v>523852</c:v>
                </c:pt>
                <c:pt idx="5">
                  <c:v>593192.32000000007</c:v>
                </c:pt>
                <c:pt idx="6">
                  <c:v>1459392.7600000002</c:v>
                </c:pt>
                <c:pt idx="7">
                  <c:v>455428.4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77-406E-8C75-7B7C46A6F6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79194031"/>
        <c:axId val="1679198191"/>
      </c:barChart>
      <c:catAx>
        <c:axId val="16791940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79198191"/>
        <c:crosses val="autoZero"/>
        <c:auto val="1"/>
        <c:lblAlgn val="ctr"/>
        <c:lblOffset val="100"/>
        <c:noMultiLvlLbl val="0"/>
      </c:catAx>
      <c:valAx>
        <c:axId val="167919819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679194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050" b="1">
          <a:solidFill>
            <a:schemeClr val="bg1"/>
          </a:solidFill>
        </a:defRPr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[Tabla dinamica 2 Dasboard.xlsx]Tablas dinamicas !TablaDinámica2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Ventas</a:t>
            </a:r>
            <a:r>
              <a:rPr lang="en-US" sz="1800" b="1" baseline="0"/>
              <a:t> totales por mes </a:t>
            </a:r>
          </a:p>
        </c:rich>
      </c:tx>
      <c:layout>
        <c:manualLayout>
          <c:xMode val="edge"/>
          <c:yMode val="edge"/>
          <c:x val="0.44250000000000006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00FF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in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00FF"/>
          </a:solidFill>
          <a:ln>
            <a:noFill/>
          </a:ln>
          <a:effectLst/>
        </c:spPr>
        <c:dLbl>
          <c:idx val="0"/>
          <c:numFmt formatCode="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0000FF"/>
          </a:solidFill>
          <a:ln>
            <a:noFill/>
          </a:ln>
          <a:effectLst/>
        </c:spPr>
        <c:dLbl>
          <c:idx val="0"/>
          <c:numFmt formatCode="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0000FF"/>
          </a:solidFill>
          <a:ln>
            <a:noFill/>
          </a:ln>
          <a:effectLst/>
        </c:spPr>
        <c:dLbl>
          <c:idx val="0"/>
          <c:numFmt formatCode="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0000FF"/>
          </a:solidFill>
          <a:ln>
            <a:noFill/>
          </a:ln>
          <a:effectLst/>
        </c:spPr>
        <c:dLbl>
          <c:idx val="0"/>
          <c:numFmt formatCode="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0000FF"/>
          </a:solidFill>
          <a:ln>
            <a:noFill/>
          </a:ln>
          <a:effectLst/>
        </c:spPr>
        <c:dLbl>
          <c:idx val="0"/>
          <c:numFmt formatCode="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0000FF"/>
          </a:solidFill>
          <a:ln>
            <a:noFill/>
          </a:ln>
          <a:effectLst/>
        </c:spPr>
        <c:dLbl>
          <c:idx val="0"/>
          <c:numFmt formatCode="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0000FF"/>
          </a:solidFill>
          <a:ln>
            <a:noFill/>
          </a:ln>
          <a:effectLst/>
        </c:spPr>
        <c:dLbl>
          <c:idx val="0"/>
          <c:numFmt formatCode="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0000FF"/>
          </a:solidFill>
          <a:ln>
            <a:noFill/>
          </a:ln>
          <a:effectLst/>
        </c:spPr>
        <c:dLbl>
          <c:idx val="0"/>
          <c:numFmt formatCode="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rgbClr val="0000FF"/>
          </a:solidFill>
          <a:ln>
            <a:noFill/>
          </a:ln>
          <a:effectLst/>
        </c:spPr>
        <c:dLbl>
          <c:idx val="0"/>
          <c:numFmt formatCode="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rgbClr val="0000FF"/>
          </a:solidFill>
          <a:ln>
            <a:noFill/>
          </a:ln>
          <a:effectLst/>
        </c:spPr>
        <c:dLbl>
          <c:idx val="0"/>
          <c:numFmt formatCode="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0000FF"/>
          </a:solidFill>
          <a:ln>
            <a:noFill/>
          </a:ln>
          <a:effectLst/>
        </c:spPr>
        <c:dLbl>
          <c:idx val="0"/>
          <c:numFmt formatCode="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rgbClr val="0000FF"/>
          </a:solidFill>
          <a:ln>
            <a:noFill/>
          </a:ln>
          <a:effectLst/>
        </c:spPr>
        <c:dLbl>
          <c:idx val="0"/>
          <c:numFmt formatCode="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'Tablas dinamicas 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00FF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00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B5F0-464E-8E26-00F013F1B1E2}"/>
              </c:ext>
            </c:extLst>
          </c:dPt>
          <c:dPt>
            <c:idx val="1"/>
            <c:invertIfNegative val="0"/>
            <c:bubble3D val="0"/>
            <c:spPr>
              <a:solidFill>
                <a:srgbClr val="0000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B5F0-464E-8E26-00F013F1B1E2}"/>
              </c:ext>
            </c:extLst>
          </c:dPt>
          <c:dPt>
            <c:idx val="2"/>
            <c:invertIfNegative val="0"/>
            <c:bubble3D val="0"/>
            <c:spPr>
              <a:solidFill>
                <a:srgbClr val="0000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B5F0-464E-8E26-00F013F1B1E2}"/>
              </c:ext>
            </c:extLst>
          </c:dPt>
          <c:dPt>
            <c:idx val="3"/>
            <c:invertIfNegative val="0"/>
            <c:bubble3D val="0"/>
            <c:spPr>
              <a:solidFill>
                <a:srgbClr val="0000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B5F0-464E-8E26-00F013F1B1E2}"/>
              </c:ext>
            </c:extLst>
          </c:dPt>
          <c:dPt>
            <c:idx val="4"/>
            <c:invertIfNegative val="0"/>
            <c:bubble3D val="0"/>
            <c:spPr>
              <a:solidFill>
                <a:srgbClr val="0000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B5F0-464E-8E26-00F013F1B1E2}"/>
              </c:ext>
            </c:extLst>
          </c:dPt>
          <c:dPt>
            <c:idx val="5"/>
            <c:invertIfNegative val="0"/>
            <c:bubble3D val="0"/>
            <c:spPr>
              <a:solidFill>
                <a:srgbClr val="0000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5F0-464E-8E26-00F013F1B1E2}"/>
              </c:ext>
            </c:extLst>
          </c:dPt>
          <c:dPt>
            <c:idx val="6"/>
            <c:invertIfNegative val="0"/>
            <c:bubble3D val="0"/>
            <c:spPr>
              <a:solidFill>
                <a:srgbClr val="0000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B5F0-464E-8E26-00F013F1B1E2}"/>
              </c:ext>
            </c:extLst>
          </c:dPt>
          <c:dPt>
            <c:idx val="7"/>
            <c:invertIfNegative val="0"/>
            <c:bubble3D val="0"/>
            <c:spPr>
              <a:solidFill>
                <a:srgbClr val="0000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B5F0-464E-8E26-00F013F1B1E2}"/>
              </c:ext>
            </c:extLst>
          </c:dPt>
          <c:dPt>
            <c:idx val="8"/>
            <c:invertIfNegative val="0"/>
            <c:bubble3D val="0"/>
            <c:spPr>
              <a:solidFill>
                <a:srgbClr val="0000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B5F0-464E-8E26-00F013F1B1E2}"/>
              </c:ext>
            </c:extLst>
          </c:dPt>
          <c:dPt>
            <c:idx val="9"/>
            <c:invertIfNegative val="0"/>
            <c:bubble3D val="0"/>
            <c:spPr>
              <a:solidFill>
                <a:srgbClr val="0000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B5F0-464E-8E26-00F013F1B1E2}"/>
              </c:ext>
            </c:extLst>
          </c:dPt>
          <c:dPt>
            <c:idx val="10"/>
            <c:invertIfNegative val="0"/>
            <c:bubble3D val="0"/>
            <c:spPr>
              <a:solidFill>
                <a:srgbClr val="0000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B5F0-464E-8E26-00F013F1B1E2}"/>
              </c:ext>
            </c:extLst>
          </c:dPt>
          <c:dPt>
            <c:idx val="11"/>
            <c:invertIfNegative val="0"/>
            <c:bubble3D val="0"/>
            <c:spPr>
              <a:solidFill>
                <a:srgbClr val="0000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B5F0-464E-8E26-00F013F1B1E2}"/>
              </c:ext>
            </c:extLst>
          </c:dPt>
          <c:dLbls>
            <c:dLbl>
              <c:idx val="0"/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5F0-464E-8E26-00F013F1B1E2}"/>
                </c:ext>
              </c:extLst>
            </c:dLbl>
            <c:dLbl>
              <c:idx val="1"/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B5F0-464E-8E26-00F013F1B1E2}"/>
                </c:ext>
              </c:extLst>
            </c:dLbl>
            <c:dLbl>
              <c:idx val="2"/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5F0-464E-8E26-00F013F1B1E2}"/>
                </c:ext>
              </c:extLst>
            </c:dLbl>
            <c:dLbl>
              <c:idx val="3"/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5F0-464E-8E26-00F013F1B1E2}"/>
                </c:ext>
              </c:extLst>
            </c:dLbl>
            <c:dLbl>
              <c:idx val="4"/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5F0-464E-8E26-00F013F1B1E2}"/>
                </c:ext>
              </c:extLst>
            </c:dLbl>
            <c:dLbl>
              <c:idx val="5"/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5F0-464E-8E26-00F013F1B1E2}"/>
                </c:ext>
              </c:extLst>
            </c:dLbl>
            <c:dLbl>
              <c:idx val="6"/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B5F0-464E-8E26-00F013F1B1E2}"/>
                </c:ext>
              </c:extLst>
            </c:dLbl>
            <c:dLbl>
              <c:idx val="7"/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5F0-464E-8E26-00F013F1B1E2}"/>
                </c:ext>
              </c:extLst>
            </c:dLbl>
            <c:dLbl>
              <c:idx val="8"/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B5F0-464E-8E26-00F013F1B1E2}"/>
                </c:ext>
              </c:extLst>
            </c:dLbl>
            <c:dLbl>
              <c:idx val="9"/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B5F0-464E-8E26-00F013F1B1E2}"/>
                </c:ext>
              </c:extLst>
            </c:dLbl>
            <c:dLbl>
              <c:idx val="10"/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B5F0-464E-8E26-00F013F1B1E2}"/>
                </c:ext>
              </c:extLst>
            </c:dLbl>
            <c:dLbl>
              <c:idx val="11"/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B5F0-464E-8E26-00F013F1B1E2}"/>
                </c:ext>
              </c:extLst>
            </c:dLbl>
            <c:numFmt formatCode="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'Tablas dinamicas '!$A$4:$A$16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'Tablas dinamicas '!$B$4:$B$16</c:f>
              <c:numCache>
                <c:formatCode>General</c:formatCode>
                <c:ptCount val="12"/>
                <c:pt idx="0">
                  <c:v>460709.76000000007</c:v>
                </c:pt>
                <c:pt idx="1">
                  <c:v>279377</c:v>
                </c:pt>
                <c:pt idx="2">
                  <c:v>431936.39999999997</c:v>
                </c:pt>
                <c:pt idx="3">
                  <c:v>290805.06</c:v>
                </c:pt>
                <c:pt idx="4">
                  <c:v>480298.70000000007</c:v>
                </c:pt>
                <c:pt idx="5">
                  <c:v>778422.54</c:v>
                </c:pt>
                <c:pt idx="6">
                  <c:v>382459.56</c:v>
                </c:pt>
                <c:pt idx="7">
                  <c:v>418900.44</c:v>
                </c:pt>
                <c:pt idx="8">
                  <c:v>447299.57999999996</c:v>
                </c:pt>
                <c:pt idx="9">
                  <c:v>742470.26</c:v>
                </c:pt>
                <c:pt idx="10">
                  <c:v>444828.02</c:v>
                </c:pt>
                <c:pt idx="11">
                  <c:v>932998.92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F0-464E-8E26-00F013F1B1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-27"/>
        <c:axId val="1468657967"/>
        <c:axId val="1468647151"/>
      </c:barChart>
      <c:catAx>
        <c:axId val="1468657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68647151"/>
        <c:crosses val="autoZero"/>
        <c:auto val="1"/>
        <c:lblAlgn val="ctr"/>
        <c:lblOffset val="100"/>
        <c:noMultiLvlLbl val="0"/>
      </c:catAx>
      <c:valAx>
        <c:axId val="146864715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4686579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[Tabla dinamica 2 Dasboard.xlsx]Tablas dinamicas !TablaDinámica4</c:name>
    <c:fmtId val="6"/>
  </c:pivotSource>
  <c:chart>
    <c:title>
      <c:tx>
        <c:rich>
          <a:bodyPr rot="0" vert="horz"/>
          <a:lstStyle/>
          <a:p>
            <a:pPr>
              <a:defRPr sz="1600"/>
            </a:pPr>
            <a:r>
              <a:rPr lang="es-MX" sz="1600"/>
              <a:t>Ventas por categorias de productos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00F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/>
            <a:lstStyle/>
            <a:p>
              <a:pPr>
                <a:defRPr/>
              </a:pPr>
              <a:endParaRPr lang="es-MX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'Tablas dinamicas '!$B$35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00F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/>
                </a:pPr>
                <a:endParaRPr lang="es-MX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'Tablas dinamicas '!$A$36:$A$51</c:f>
              <c:strCache>
                <c:ptCount val="15"/>
                <c:pt idx="0">
                  <c:v>Aceite</c:v>
                </c:pt>
                <c:pt idx="1">
                  <c:v>Bebidas</c:v>
                </c:pt>
                <c:pt idx="2">
                  <c:v>Carne enlatada</c:v>
                </c:pt>
                <c:pt idx="3">
                  <c:v>Condimentos</c:v>
                </c:pt>
                <c:pt idx="4">
                  <c:v>Dulces</c:v>
                </c:pt>
                <c:pt idx="5">
                  <c:v>Frutas secas</c:v>
                </c:pt>
                <c:pt idx="6">
                  <c:v>Frutas y vegetales</c:v>
                </c:pt>
                <c:pt idx="7">
                  <c:v>Granos</c:v>
                </c:pt>
                <c:pt idx="8">
                  <c:v>Mermeladas y jaleas</c:v>
                </c:pt>
                <c:pt idx="9">
                  <c:v>Pasta</c:v>
                </c:pt>
                <c:pt idx="10">
                  <c:v>Productos horneados</c:v>
                </c:pt>
                <c:pt idx="11">
                  <c:v>Productos lácteos</c:v>
                </c:pt>
                <c:pt idx="12">
                  <c:v>Salsas</c:v>
                </c:pt>
                <c:pt idx="13">
                  <c:v>Sopas</c:v>
                </c:pt>
                <c:pt idx="14">
                  <c:v>Tarifa de envío</c:v>
                </c:pt>
              </c:strCache>
            </c:strRef>
          </c:cat>
          <c:val>
            <c:numRef>
              <c:f>'Tablas dinamicas '!$B$36:$B$51</c:f>
              <c:numCache>
                <c:formatCode>General</c:formatCode>
                <c:ptCount val="15"/>
                <c:pt idx="0">
                  <c:v>186513.60000000003</c:v>
                </c:pt>
                <c:pt idx="1">
                  <c:v>1548079.5399999998</c:v>
                </c:pt>
                <c:pt idx="2">
                  <c:v>356518.39999999997</c:v>
                </c:pt>
                <c:pt idx="3">
                  <c:v>283892</c:v>
                </c:pt>
                <c:pt idx="4">
                  <c:v>249721.5</c:v>
                </c:pt>
                <c:pt idx="5">
                  <c:v>391993</c:v>
                </c:pt>
                <c:pt idx="6">
                  <c:v>97188</c:v>
                </c:pt>
                <c:pt idx="7">
                  <c:v>40376</c:v>
                </c:pt>
                <c:pt idx="8">
                  <c:v>721574</c:v>
                </c:pt>
                <c:pt idx="9">
                  <c:v>282471</c:v>
                </c:pt>
                <c:pt idx="10">
                  <c:v>266750.40000000002</c:v>
                </c:pt>
                <c:pt idx="11">
                  <c:v>463814.39999999985</c:v>
                </c:pt>
                <c:pt idx="12">
                  <c:v>966000</c:v>
                </c:pt>
                <c:pt idx="13">
                  <c:v>235614.39999999997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351-4947-BADF-3C502C12E8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95964719"/>
        <c:axId val="2095968879"/>
      </c:barChart>
      <c:catAx>
        <c:axId val="20959647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s-MX"/>
          </a:p>
        </c:txPr>
        <c:crossAx val="2095968879"/>
        <c:crosses val="autoZero"/>
        <c:auto val="1"/>
        <c:lblAlgn val="ctr"/>
        <c:lblOffset val="100"/>
        <c:noMultiLvlLbl val="0"/>
      </c:catAx>
      <c:valAx>
        <c:axId val="209596887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095964719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  <c:extLst/>
  </c:chart>
  <c:spPr>
    <a:noFill/>
    <a:ln>
      <a:noFill/>
    </a:ln>
  </c:spPr>
  <c:txPr>
    <a:bodyPr/>
    <a:lstStyle/>
    <a:p>
      <a:pPr>
        <a:defRPr b="1">
          <a:solidFill>
            <a:schemeClr val="bg1"/>
          </a:solidFill>
        </a:defRPr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title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s-ES" sz="14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title>
    <cx:plotArea>
      <cx:plotAreaRegion>
        <cx:series layoutId="regionMap" uniqueId="{558E43B8-25CE-43D7-BCE9-213E23B0F411}">
          <cx:tx>
            <cx:txData>
              <cx:f>_xlchart.v5.2</cx:f>
              <cx:v>Ventas </cx:v>
            </cx:txData>
          </cx:tx>
          <cx:dataId val="0"/>
          <cx:layoutPr>
            <cx:geography cultureLanguage="es-ES" cultureRegion="MX" attribution="Con tecnología de Bing">
              <cx:geoCache provider="{E9337A44-BEBE-4D9F-B70C-5C5E7DAFC167}">
                <cx:binary>1HvZct04su2vOPx8qcJMoKO7Iw7JPWmyBs8vDFmSSXAACJAEhz86z+cT+sduylNZKpe7+kadiFuy
Q7Y2CTKBROZauRL6++38t9vm/sY/m9vG9H+7nf/xvByG7m+//NLflvftTX/U6ltve/txOLq17S/2
40d9e//Lnb+ZtCl+IQizX27LGz/cz8//+Xd4WnFvT+3tzaCtuRzv/XJ134/N0P/k2g8vPbu5a7XJ
dD94fTvgfzxPS12ON/D3+bN7M+hhebl09/94/ui2589+efqw37z4WQO2DeMdjCXySCLJESHPnzXW
FF8+jjASR0wohGNEv77t/KaFEX/IiE8m3Nzd+fu+h2l8+vfR0Ec2w5X9Yf/82a0dzfCwXAWs3D+e
n/3rv2d9a58/071NP19K7YPRZ28/zfKXx0v9z78/+QDm/eST77zxdJH+3aXfOCO5qW6epTeN/mi9
0X+iSyg64lJhRIX68vXENZgfYYxFjBl/7Jr/wKQfO+g3D3jipiQ9/4t5aQfx5+89bKI/K2JwfCTE
p5j5sXuUOlIECyYwQZ++njjpj1j0Y+/8OvKJW3ZXL/5ibkn1eHdz9+zu/tm3IP/T/KOOSCxkTAQk
ru9TGjgGU8Uok+iz5+Kvm+JLYvtPbPqxh34wrSeuSrOH5PWXSnSpBcjRzZ+Y4Uh8RBSnkjL24wyH
yBFiDHEVPwmer7Y87Jz3N/6msOtP7fodN32Z0eOnPPXUi//6q0HSph9u7uz/VlRRzpWi5Csq/Sa4
BONU0a+oxR4H1x8I8x/76tvAJ+452/zV4mg33pibarwZ/kQwIuhIIc4EouCbT1+P3YIRPkKYcEZi
IHifU+znbPfHrPmxT74f+8Qtu5d/NSg6BgrXP7DMPwuAwCdcolhxoj4TAPzUJ/RIYIqJFOLrWz/7
5A+Y8mOHfBv4xBvH/3X6FwOb8/E+2Gen9//6H/N1bf6EIocf8ZhwxWG9nzACJaSKMfmCQ0/88QeN
+bFPHg1+4pfzv5pbHqqjf/33cPNnEmmIE8k5BqD/MQsAviYZRBKAzufU9oQL/GrTs/+C2vum+H9g
Aj96xhNfXf7lyPW1NjeN/elq/IciATtSKoaaB4Dm09dvxIL4iMWxIhI/iaA/YMqPo+fbwCfeuD78
/16B/h63/x5eHt3znyo29AhYFlf0gRt/n80wsGaOlHj48zV3fsaVbxzq9234sRe+DXxk8P+6MvP7
qs03KSu7GW42nzSw74Sbn1/9NEWQ5p4M/Rnuf16vwx3oZDEs73eeenjIIz71o0zym+H3N/3wj+cR
ZDZEgUkzLBDmgoAjp/tPVzAC8iBYzBHIO1SKB9ZmrB9KsAAfwZ0YokyhGLQfCQy7t+PDJQySg1IY
S4mYoqA94G865IVtlsKabyvz5ednZmwvrDZD/zA19fxZ9/m+h6lyLDAweSJiGlNElSAIrt/eXIHY
Cbfj/4OmeiBRb9tDXBlTJetQTi+HxTTNtqmUMFeTqGifsI7Mw76LlBEnPuB5N6oS6y2p17E9ibu1
wFetsDaLIj5kdaFf0rZs0knxMhnMmKdyHT6YQpSX9bIsSSeHcVPmASXjStuE4Lmqkr5YX3XYvu1x
qPZ9rUjSRLPewWJEW7zKfDMjM20caWzmZr9mmFY8yWl9uZJBpyUtblq13A/YDunKuLpXcY9T30zj
e2Bvy4EWKEoxySY0vLaK+Exi+8r1/LKMO5JOReO33qiXbT5c2WG8z9VQJnNZzUkchwMSVX+qUNkm
E2HXUzMuqSppnTCTr0ljGpFqwsqXHvFhW5nYJ7Mql7QJXKSCkjkZBCuzANiXxRYXiWmWPqumwWzm
hfdpZBU6H+YuToa6lAdcRNOmied7UozjXi1EHWY8lJnGqDwoh/BWNZ3ZlmXMt5KqKClae2PCxNO5
CHfN2L5ZI1kn7apuRuVlUtfzpUbrNRL5fbEsJq1pV12XfO43ubZ56mQ7pX3UFjvlyzhZBkKzkvY7
vuhD34z1xvZzuR2bsUjE1Ktk0FO+j9slTioamQwU5zxtS79B49xlo3fHeRSby3qaizSMnCSIUXnZ
tPHlZKP2uKA8PpBCNfvVOJIYs74fuuWsJpgcxDyM+7qjL+O6+MB8c2FkrVI9Tzvk5uuA5JgwNtVp
W6BErPntLOrrWLX1aRS4S1o+0QsU11W8NSyfSBKZpXsl294s22VqynXv+5EVqQ3x6m6difotL/Ga
KZLzxM8D2S3LXCaTXecELcVZVDqa4m6IE1ZOy854Z1M+8ul6rmeTRnPnEi9Htesq3SU1btsXUAWY
Dbh/OV4I1Rvbjj6ZEFGZRUW742a4HAJrNrrGL/Fg8mz1vDpnZTlvQtO9RNx0WR6p5kBg0yekqm66
par2Y97I7VRbiJtCRxkztATnYv5i7u0dIrVJBx7bROh63i4tNxDDyie1KebXVWDlVXh4p5LRmC1x
g7KpjA6VECokEy0pCN60XQ9RCbtkU5Opoynr2trsGhx1V01L7JqgSugyWXEoXbqQqSqSNjbxkrp+
iELiwujRpvM1e++9tyY1uIpP+tZXl5iP8nqt8fgWFUuTCbaEuyVe4zYtmiju0mUKtclmbItrJSZR
Z9FaVzx1QdU6keVQFenomGmzSCxhTCReRJGaZSxCMiNP6i2nk33H2iHGyVjjHBYBV6hO4rau+qRk
jZLZvJqSJ1qT9qpSw3qCazUO23rS9VYWXbWNGKQbGdVOJzYstkgQOGUX556TE4GZPuQjEwVsgWKd
s9ENNU2dkq9RMHo9lPn4tosZOGTKe+HTukXxdWN8edfnhKDEFHXUJ94Ghrd2ZnI/43oR27mDbkwS
2aULKY7y8KgF8ijL39pu8boovzScvv34z7OvXaxPbZFfP39oWf3600vbwt+f3vK7D3oA7m9P+rX9
8gCW33oxT+D3c2/sd7D5pxf/GHArTEEH/tYT+w1u/0Cy/RW2Pw/+itrySIHQAkwAsPcT+/oC2gDn
9BMxFtC04Q+A/g20AZnhCpaKIKm+jPoVtBHcKhWAvPw86usqPHInMJYfgPYD+XuM2YRBFw9exKiK
H8j6Y8zWQcScTUzthW2LMWOC9CdF75cM0kx+l/s2ejcX+Zi2ehwvMMTItikwoDixtnpbLMW1G1O3
RB+ruCiSmIQ6sV6d8rHetTHuM7Pam2aoPrKlPeG9H/o0b4cP3VCYzE+8LBMpBr+1i4Yd3ivdiISR
GkAP+iTjsFmjxmXByFEn1QMeLazY1eM8q6QuqpNJknbbdoydlTmqDnkx9q/yuQHTUT3s5xKr02ER
Y51IStoXHW6rd8avb/wait1csCJpHCV7lgecTquL08K1r0Yuh5NakL2mFHKLlR6YxYSNvI37zt4g
1po3pqP2LDZ0fNk3Vie5j9f3PVbNq6jQ/A2txlkCujWapb7GvE51s9R3Hk0LILgbokzqxSfl0JXL
7vt+5SPvfh8t3wfPP/+aYfioTvhahDyQSvygdf1+FH4rNH6NvU8jvoSeFEcxwRT6bpJQwggGxvqV
MWN5BMEITR3BMegJDLo6XxgzJUcxkGFgyzGXsVQITPgafOyIUwoNbujRYQrqaPyfMGb5OPZQTAno
3ggJSP6Qwh+Y+fd82dOAtTGlOysnpePMWbLgFzVzNbmNfE4EsFYas5MBNKpomze+Wl9/t1g/iH4M
kuL30Y9gAWIKJTho8FJRQWGm31ugJ92U9dCFU9s7RzISvFDXrKB4PCxcld3xvFDCL3Lv5z5KqmoW
7Lhp6WABdrEv1ikRfZsDZv0buyDVPrZLUpiURDxG4gd2EciXA54afEqmoekzaYUuUq/lFNK6qgGz
y2r14ryfKeu3dQsUOZO0XXTS9EFXF26p6yllrIziY277EW9+bh/sje/NgzLnoU37kJ4lrCDshsfL
5vJCyIKR+biuomXMOtIilC64FPSkjYH+vvKmZethGSxn0Cz6tr9/4LLfvBpkr1gSxh7qP2iEPeTz
72qsSLCGqqV3xyLC1byTop0yUndEvLB6LeddVC2537hijPy/mfRTpOCMPRSXgAAPfWoiniBFBDy2
99R0x33hMErd0PJ++9kDpZj0/DmZfT578YOJ4ifvA/2Oc05glSl/WGzxJDpq2jDSUd6daqHXMUMW
0eWEdpG8iGbUdh/nulsH4GAUzAjE6ymZWWzkh6UuR58VivsrVRMZTgoytOu24UHpi8kEzS9+7hL8
MPPv616g3Q+NfUqhlhbw/UkUYbtgFs0En6xobuZDMEOXH1wjgfwXDoqBTSlac29tOV7Wta8XqNeg
Wtw7Ng/65Oe2PLzqkSlUYs6lhH0JwQ3/ebw9jC4BAQWeTkgehyF1uO2bs2laKU/Weqy6dxogqCz+
zdZ4WvgjKmOYtkDxJ2rytPAHkI+EqZbhxIJuEbJx9U4lXNQQFe2wcvdy5b4ClmoYbBP7OVqiSoar
n0/+YUc8njz44YESYaAzWMkHM7+LDbp0TVm6rj0h3tb1ko6dZc4lThkIjJ+/6snmBMKmOFMSvA1Z
E2LxyeZsDTOhN5M7QXNFomNHgxgPrK3mNXGd1RaE/J9FPebkSUrEgGFwekfBFcHgfBV+SAzfTa7X
3ZzbqAu73kaL3RRRv3wc6LqEPS0U4xvYc1AwVapdU68qsamawE7aJs75Ju/c8oLGg09CzdRh6aCA
ih0TSautPMm9JpuJmCn1wyySzg/huGEtfeOgkNo7FImrSQmdzt7gDR2H85nn5XXI46ljSaNyB6KK
07Ou2TGK1nmI7kPT9Gnv3fhRDbn/0I192BYRbg4lXfk55MYP7dhFOw407QzPnUw7jnwKtTPeN6ts
eUIckSdAnoadXJV8Gc1cvtBWGajWLUvmzsZbVHbtqZ+ty3SE1jKpTFPDohCTAqi+ogL7qzImdbKE
tt7akVfHwthiZ/L21dTV62WYyLwRq/VZwGO+G1Qv9kVvy5tuHD7GwyqA9rHapWqq1ySfojVrxVCD
hDSz1HEf1A6WgSamZN35IGElcFThMuk6vB9o5ZKJo+51jqd2Q8Rcy8R3xt/4eiS7fOGgKvDcvixc
Lzcryk0G8Iw/yIksZbI4v2ygeFzOGK8veiriS+CkI+g+A76UpqyvgkXhY6j4nMqKK3OsYgrKzMIn
c0kpZkkMloQEFwvqU24EKpNRSvqe57iwqUDKnRK78OO5G9aUl/kA6oxQu1F011Vr6LEtxbyBwJmS
2Lo8LUu4zYz94DYiUjQ6IUW/nlZVO77MZV2+q4Jp8gywsnpRA92+xjKnL6KiDK9bhtfElkFt3FhH
J06wKJm1XFS6KIZ94lqJd8G5chM17WATXyMmMhWW6rae+QnBfdOLTMaoqNQ2jlzF22tXRLC5zmc2
8/HY5sstxx2IVaLHSVMt/SECqeIkKBa/DVOk56T0bbUvowgEp0HHw94i/5oUqLmjC8eHTvbTrqKu
TkrRhHMXRzrppmoLyo9OR+TOxmUeCnAqN68WtupsVeChwNZ42xBN0pZ39bYa4zohpA+pn5b1jOW2
zSA9hQ0mJG+TjpfXscenFeFNusT2TjibJ1NXHHC3tNeYl28WXPdJLathG3s6JQue0Tus5S7wlqZD
MXanSzGilOnxRW7DtAMhZd7Qpq72czGHjSZ1/VD7L7DrmJy2AUd9OoVqPZ+GWO0Iqbo9aTt7YejS
X4PY1Z5rp4sLnRfLaVVQt/FuHk+iTkRj2seB03Sd/OiSAU4b+rQjIRQbHre5T+KlAZ0hB5npnnaa
8NSOtUo0npszDBpLfSLLqWnelnXeRO90WNocHiIn3iSLiqvyrFOdqe5wXuGPDjxHXq+G+iuzGC6y
ybhhOJcVEeKNir3OX/tOEtQmetWVPg4C9KmP0oYwphFZenENlSu687JpoZqqRr9eBCaLeUe07FFG
ix4328+kwURiNE0iJEhmh7lkYFW/VHQzT6hGGuS3ielU9sHr7RKFsQSOWQLj6MdxbraqsqQ8TH2T
y9QuLTwh0Kj0SbTo+qzEBYvTMHejPC0MWlnaz0bXx3yBJTCprWfrT2fcsHAeQyZmbOOsbIA2Yw95
5fVY1jOoqzmJQd9Bo1pT2rRFv2GQR0VqYzuxU941vD5zyrr1giEHdJNE05rfrwvEx1nb1eyGeCA1
x93Sr6+Mgi1WpBX2QI+FKIAbxU7n/O3sMKxNLyF3gEDbDMcrsR0tMpoLBBm3W2kA5T6Zl7VZ8y3F
Qxyu2tYV9fFYim69GMwsxctWSNts4LjcpMYUdmfgiZtkJxNwbE4khDRbzb1Zm7LNHCgP9oT02pcH
pEJXVGkbST2J7YrAQ+UmNlp5v9WxMGdimAjdmt7RKwrFUKVPHTILEykoAK5qz3DTN3VxwscWZIzU
TXOA3AVZHqVyoRMC547GmS0jSJmdRjb0EPtBUrQxElVzFlxddyJZy7UnJsM1iu9UW0lQ4S1eYpAh
5zAs0Sau+hDveOGardVlEVcZC6wed1zQSSYRLaU95Q2ui2M1x4y9VrOc/H1rJnBLJFEX+gwoCGic
6QTf5h2Un5V0m8IOujolxtTj+2GajIbkZ1EDyvoScsvuWYuGjiZ0zflAswqqouIjUHHfXa7Am9YD
JEnWXxU5JMzUGKCUe1uCgPuqG0gvzkO/rLBSJXY0B4VjMZCy8rHV+ZUjGC0s6YVrWAwaLR+YSZql
dNVHDRzem6RsTHBR2ubM2SGz/UKAMC1mHquXkVPlm7io8CbS+Zw0Urmwm/vaHQrf5D3IqTk7Hyif
33PT56/wEtRxZ0qRThp3mWyweA2U8Y3rC32A6ZntZICfJ4pOIrFNfSJAWG+2bkRLnnStHS7UON+4
AL2SxjO9y2Ulz6KhzdMJtF7gBF0Pon4eXSObm91KOsCWmfkUumIWXjmjyw7ySqZ6Fb/QcaCp0kpk
eCx5VjqHEx9LAU0eFY8btwa7rSOuQFuPxk2nipWmYobEIu1cZ2tAQ3PFZdFkMlpHEP+hFJ0zp6rm
uJSyocnIHShAvGjqg1oZOpA15Hvd1nhPQdneVO2Ub3U5vcZLq+NEqKJPodvlEtQyfhJmEPVZxd0J
aacpAZ80J8HAruYDrHXZWSGhldHxD6Tomh2toKPQzOOa9O1oDoOR7tKueAZRyy4Hv+p+Y/rqnq2t
v3IFKPY9jsfMriDZ4dmWV7aCx/W4iF/xZsQyNUx2px4ZQ5Ol7OIX1eQVsATKQR9HK06VH3BIeTSG
V+vU+XajBwudjBAodKForAPa+GHCH1UeydNqYfQ1yaFQg86VbdK+ixxKFKr0doRfTwgJ8H7vNmWZ
89c1Jgvfxqpo5TvmVVGdh2kBaV1C8oWKiPcVUMC+LDPDpSFJZ6QHMkRGr5MV6IFLqmbsrjWA9XFR
aPKBFjY/qelEDmRubEiDKsKOdhKrREKTbl8PxRJl3qpqTKrgx+O5GKY3dvD2YuAeCBXMXl4NzmLA
fBHXL01b2TlbikDeaELlKx1X83Hpe3s16JweyoeiM2PL3B+ggwRSg/e93qx1mEHh05xtkeg6sVnC
NOTpyOr8bhgX9Zpj7WQqxm6ADmW0wDgQeJRJfDQ7kzhZ2qQZq2EPD5YFNECQbrJ+YGM6z/GAt6Mf
i+MWun1JRyngVqgWVaZEez2mbOzG00V7/z5IXV/jZs7zRLlxfUNpIQBQuqbaxnZW9FwOEeoTjFo3
pY231RmvIeyPpVz6VwMUo5eQ0JsSbmiqF37Om/0wTl02z6hZtv0UJr0pKkerJGpCk7IFiXGr2mU+
K6go+n2lymmC9V2iNlFzzaMkX6rmhCxFtMHlOt+0IY43s9f4Ooy9SgNdTVrWvNj2fuY7nxd22+et
flmb5gbbmu1hgjykFvSGN7C0jmfL2vUZsRrHGVqV2EYE1NOi7M2Jg7ppR8VYZA760i6ZfVOGcwX8
8MJpNL0SOp4MpON8ejVTMxzLytWn9Vi3Z51pzyK3DLeTG/Iz0Tj5goRy2CLopO6ZzUWb0Cn2u0UX
x6DSV6Ax1Yykqq786Yoq2GI96aGmQkO070TrX3C7RjcSCpU5baJ1vYVgJW2GqDDvGr10N5yZacdG
eUcMEEyYzijHTbRSNgJdmaC40qraM+gvbVovI5dhXdw7WYnjaIK4gN8mwbuqb9bdErCH+sr0Z2Ro
/Abz7sM41JPczpJD44sHfC1AEspC25Z7EKi6jVn4PZ+jMsN9e1LEY7F1U64uUU7QywFqgGMELDYl
Xk3nw1SwdJWWJLlYh40OVfyW93l/HlUBsk40lDvLapLErIsPHIVu17Keb3CrUdbIwaURc6dYYgLs
p3epm6c+HSw0rmUtmmM75RAjzuB3bKrQtmMFOjSGoXTQjU6D7Pd5LiiwsdApuqUcGNUKBm2lbqHH
iepbT+MyrZpIbUKIWiA6w7I3Im8yUPqhHI3qYtOqYnC7GZoVt8vEXnXM18d1L4pjXkFPDljWlWho
/BFqLAuN4LI7r6Dy6DeLWGqzmWQ0XeUMCHIm+7F7QXpk4rOlhehKIlLIk7KdkdZJ7CUfEziiwOlD
901caMOjlxzKK7mTIdfVHpr3VXg4n5C/B+6DMzmotUgW0V4hisjbxbt+Z3UnhkQWNRRlGNev5dzQ
bOCNz2qT8ytU8wl0G2jjakvejVPorqZyBh7l8nBhOjcdL6sqIGfH+CQXy5DmwBOucyRDWtkWfkVs
xkDp4ET9Gye8THvaRC90RV5XAyZ7US4P3emmFJlRzdkI54W30g/xiSsZGBG69hZSWZ8UZTS/sWMX
6pRNcXNYDeTrZQAWlBohok0jw3w++3g5hdhuEhqYOp1dKY6rvP4ApXF1WUMZks6RI5eGDbDXAaH2
syFiW6ACSBnskxIECFcfWjtXm4U0+rpSXThnQP+7fUALSZGM2/fMRd3bzjl3zpB86Ke3bt9oF8GJ
BfBItzZmCzs6rveSROsWJOt1SQua449+YnCSI46bDXSLCjgQwdmmV16LBNeeJpBy4h6qPMiMG2ZN
gM1Ytmlf2zfl4OsLUjf+Sghaw8kQ6G+V0YJMYqL6TMFRiAOcJOn3XRfuNKv9kAbXC7vrjaZJF9fd
+zWuWIK4hgLVAG7D/ptHtwE2fMPhsW2qF42TCuEL3Ft7nD9gLXLQg6PMybM5EHYOOhS97AOpoBvf
xmQfyvykNQVzqV2bOIWqpqTJXGG6G3Q0zRsOBPC6rKR5MVKsbxT8hiFMaEUfSxA0gNnnUK5Oc1dk
oMPl1wwN6NyKQEg6Ayc8NYwMW6+7gFKMjTjuchRv+lVNu4JFh4A6nEDDHW2Lrudt0g94ZQmU6MP9
CDruQzUZMjMHu2ssW5OVVeJ9XyNys4IW0yfxCHkM+D4smOzjrQfKuoEFuG+YetNBfxua3kxdsRV3
GzzFOlnyttnjyeEUu7rfTc5Xh4J5lxbFPC+J7/FyGjUEY+DRnL9BxA2Xc4gDSCKcgwnxCZS0/FXk
l/lG9L3ZgjrZss1M4cwPgVMD79piWi6kW3hIoqjlc6L6deUZaO8jHF6pm/fN2kz9u2WBKAd2pMIW
mxomZrxlt6ot5nsAy5BqcOxpH6Iqo3D+RiZ8Wtj1yDQNCXRc7SmcUIAzJDEZQ5dSWUyZtqHWJyAZ
5cVpLmSe9TUoRx/QVHTxnkKyGzMou/gbwgHBmpr6qcRQvKjIqKTCYnCnI2zscXgzCxwmJxLNAqFO
pwOWQ9fSbNZ9Oc9ADefpDBoT+E0ViEpQx954QNoz5Ov2HrQSoBxdEQV2UQ/YzTbPiLS17eCkEdh2
HD7VML4EZeDc1A5qyTIMDduBAjMIODUzK4CGGGjSiSMarpKu68yZq6V3ybrk8MnSl7mJgDfy1UGE
odiHBs4wIHW+jrFeM+MCCy8LNbCzZoiMOOsmj8T70VBSn63TtOSbXDQyzmKNBrMzjYwgAlcnYdTi
GhARS+1qdaocOPxqIXSGzpRB/5e9c2uSE9e29S9ihbgIwSvktbKy7q4q+0XhKtsCIZAAIUC//oy0
++J2r+h1duzYJ/bDiY5w2Y7OyEwQ0pxjfGO6lbgn+GDoEWoTV8nefG+fsXHz5T2o8sbagnPa8w9D
k47xLoRIPe6yWWTt1zofrX9gniiIesZnaDGbFOTEHnjaUJ0yL7w8icQ7dhcHNhrKNq5qiM16jSr8
SMJ+RQtFRNZjM1wAcYhjttaTPDCI9jeKxujjvaS8/uR1G0PS5B7N47TGI6sKHY0su7IyiJbbKB7R
+DcI2kan3oRLg71VVUEbFeuoIU+YXkRof3Met3ezDwzZaZaMUEEa1NLHflKw3LNAwAci+cySw4Sd
Bi6V42J5oUJ2WVKGrhv1Foo5T/ZZaCO7R2kKsUA0CwmPa52hYYBjYXNAK3RtrwjkBTACLE+a89wt
Wn4L6sGgCXKo0I8m7Ppw5yeSBrKAxmzXbz7MBq8LJnyWfmM0llqWyzRiPYVhdbFztMaFj4MBv/Lc
pe6BEhWhL7Wph7OX8mSsr1VFenlqwxjv3TGUtq/YjGV0h1pIDqiQw/4+0ir83FRxemG30K0N6OHj
YdnWAq0xnhwDs4BfahmSrtu+tu4i7A504gWgt/RbPwahe5qbPMatUy4j+MFoelksdE1oWlgaahRP
LePoRgwXbVFxlJhPY8gF5OFlzUzB/CyvorFiyW7gEptUOFgf30/Ca73ruYnA2WFFy22yRB0tApH6
7k5Kie9ZjbqBsOgjWXVXqhbhK5fMrgtARkASqOPg4JQplsYBR+CcX3uUusH2Ysok586PSV/g4PfR
fZWMAfiheoBBytsUzeCa5bummVq764nHt4bYkZ/C4YIoJMpdlLNG4GamWRR2W25REezqOJ1bGDcS
VNk8hk1Vzr1BbYWNb+mvOpfgVQlzLEPNBz/oapwzn11RPnUVwE/nnN/+cOyS77d1iJchfIzUlLeg
sVjaH8FDEdBfTeD8dTCq1BW6Ndbt1qnNom3u3dzdzGM/qo1cpuCExRXkN9OQ6KPHOw4PiQwb8zkf
wyAAhpY2ewjZ0lyh1YzWE0ybie3kAHzuoKKpJQ8VcLdug42Qgs8LiJM3vU9pDlkhHLvzknT5ho6t
4TuPYh81bAdQ+hqNESiujDRLuzXQj+UVtVENcTfJhxeXtx0vCEuxaiHT2LxsFq/H90Q2idqEievf
1om6O9HiFh3WKBzGL0grJA2KUo3bPYmhXTeAtaMXplo8b9oYNFORF+ZLjFv9GRpREx9svuh1ly55
pjcR6Mp4s2Jj4NvLE4YtOkNTf1DdZWlYqda3Hw+nHUKs0YwMeX8g1rOqKYZonP2hcyHQmCqNIAy2
k/bjVSSBOe4UCsV0ZwcoiTCFTBdtAbzJU+hENxWgYGy3qYhY1qt0jQZxGxOu+5MMOkUKlKKThZZa
aYm+0tZh5sJNN3voj6lm9VZi4bIds3kzlUIH8uTWvBdHRkLzjY1krr7FmoYeynPEU4kLl0DZ6YMo
ZlcwRdr2NRkmPPN11MPSboa2gXAqtIJPXfoYX+4uihxugWGJavaRB3U6R0MkNqNyNvNFK5pe7all
er1Cxw7rsoiw48pvEtpOc4VjIG3O1GVSrxtKsEx3sCahrAfUpN3OyHx97tduvY7WBoYtjIgB+yc4
auxeS9Oh7pbD3IuyyVnaXlEvSb+zSR2sc2GNjvhzzSra7/OAZkEIoRyVNvbpls+3KoEmdpsvdaV3
mcyxIiJr63i/KAc/CzTtNI2lGpsA38G0QdMWTa2VuhrbLGCgjjN58FFe00NYga06ot3IPySJTqoC
T7BZNyIjFs+r1EO1af3YvxFXo+22Yx3SXQhJ7HXoMz5vkkaqqPxxRvzgBhag1nKraxk+0jrV4oyL
RPW9TlYOyQJkgX02a2XTmx87JuujJvzgBqLlbglJTcsVnUXsiyCJXbUPxgk3DtAZKIikSsLLDky6
6hD5xUuAu1odjasSWa5TbMcv6RBxu3E48bD7pGpI9yvqsA9NMmTJhnRq/GhCRtzWrZnvppJpM0e2
rJYpRaWMm0xQs4leBoeOWSyLcOWoiYNw0uZuTmBfQPm0S7AnXb3ktwGUT17UWkzZJ0Uzqs7J0qTv
kBn69XoMbJJsJI5F94SKiLoHgcrX3/HIxe6JianH47tod0xkkLpr1QniHwYEl91TCrRoggyClQTe
Mxiq5F126QrSuiY4JE+x92v/FeeJanCgkLqtFbhe5YObEda22c9SEXKgyXgRhIMpAn6+QQvNl7ms
nOjTd94OAkhbIip9nQ201WDoSAP2OCCZ9tVGL1HAySbMYSjMp66/kKEFzfS8Qp2PW7dNHU76T0Pr
6Lzhc3qBeGAO5LAI6hyMRBFCNkc9PLCqc4/joJy5RzOx1nv4sTS7Zmqak1LKqG0PhoOpa4Y1lFii
UzZcNOwFLseha/ssvIH+1PZbdHo2vhIwTSG2DxK2x281EiVTjKprFWlyGOumw9EFYoBZPMVt628E
adyXsF6xAwRpWAUW5P/KzSfQtDaBFjA7dRYyMMtjZkwtNrWYsM66rMNNIzKn+gjpwphDEARiKBVd
munRE9Q0B6LQ9RycZ8EzjKbxMM9kNWViZSevuaNAd0uRunUBVhKIr4zB+/yMnjXoXgWLyBsLItm/
kzXM0QfOS5UyW8x9taAGgGdZARq2bSTecjfO1eucLz3/TFeOtcEhb+bfYLAs/WG1CC0ch1XWm9gH
jYeGXcGKOMVdEzfnUaCQ33KXjuRxhZ5lCnG5sId4rAN73bVQUG44wCSz862NmhcKnx8bfYOYgC7C
qkpHtYuzJEpgH6Lo+lJVdeqyQnOdpaCee1iKSo7oqMawEriu7V3cA8eBP+lzt1/xkee6mOJG+nsD
/H096dqm41vbTcMKsErMNXgSuFDTaTCR0YcBjF14MVlqf+0HG0U3Bkp5VwRMOYQ09Iz2jBc+0HZ9
1VT1NdSRjs7ntrdd8uBCHI6HdgixN/fo0JuzzOfUXzmnOrAqhtiMLWXQrGN9rEeu8zvJWcJukATh
EawWVCwpRBETXp56GwfrCT3DNG1JCE3khdGgzreQgdtp3CqpyRiV00wHaIUKjGu/mSyklwHKqU6F
2rZgKgJzGwfOhvk50HFdyaJWKHSnrcfb1t1/gN1+oQAv7TuNUPsnSFunOfCuv4IdFDX1kLph2Tvd
pvGjTdZ8fOlkYprPS0Vh2uUhHPc7r3CHXnOV4/j5Dpf8lob6DbX6keT5H8FG/8Kf7r/qS3hs/BUE
/1+IeEegqH/CcP6GeP9tqs2fkOmPl/5GmYYhgFGQopSAzqERiu6fKFP2L4h5MUghZBwT8hPi/YMy
vbwuysjlRXjVb5Qp5lzkOeI2JMyBoOJn+t+jTDG7BFMxAKvmFATFL0gYGgs0TZOJz4j1gM2K0Xxn
zO0iQBhkO4KaPNO5rVaYJCb8+NP1+m1h/RwJ+4WSAuCaUhrjPVmKAFrOfuEkY+igLEF650xwEJ4W
Cesprlt4KbOndfnP7xVenpOf6C/CkjADG4nwfIqKgia/8ImpaheYO1adgQNl91U8hW3JvI5U2as6
hH7TrUED94MNt2jGcghJRL4T4SZki3gS6IJOU3Uz5iGKCt4p+vbPn+9v1wIh2BBlZEhDxJK+Z8p/
5reg2QMNAEVxrtth2QWL5Hdike0tb1T4H+C0X4FEXIoclyGJCdYWEGNywX5/YsUcKole+T65liSa
d11P5vsM7dljjaQZslKVuoelP+8SCWcExnb+CerDJSb9T8jahUf7y+1ARBvhxxTVfHL5JL/waiFN
FYqohl0bIEDHqs37o0ZjffE7yYmaKNkLFa27f37TX/DHC8+MHEOaUxDNJMqTXwjAqh5JzNSyXEew
y85uQuCu1Evrnh08RfSf2bQc/vkd6b9FqFkeZ1EekxTY8l+vNUrZVvEUCHVVT9UxSNaelraR/ePc
pfPHHqJGd4L0LaIDgZb6rZOzv8hZdYejPjbQHyZ306RZ/dV5DxUbpASwlTG1F7ms6sQWySOYlWCp
CsaG4GOjpX6D7cTWjR6W+g1KHFsKbcblbZWDe1uyRt+wiqTtBqxQL4uYaZxfgrQflsGmT30AnqhM
FPFXKUBDVbI2TPayVaZGEZNN5dTmQbRToauvx86hUF5iez1OIrwjWas/zM26kI1A8TAcCMPSDeM2
hm4KC+OL6mSQFRan5NM/X+RLHPyXxURjiugrZmOx6AJf//UiDxS03yym4XqmrXyK644USeZEUFZK
Lc2eBSZ/QEs4fWhX5dCGdTK8ygU8g42p4IofPEfKcpmWYIt+WRSNs+IxIEN6/8+fM/7bYrhw6xk2
9O+Y9N94eqanGU0AZPQE5bsD69AjB5uQcPhYOeVtQVeTPOtuQGKu91pdRaTnN0SAxiqENUMNuyIT
tyvyn8Hcw3HSfSOfMxbAPVDxrBB0MfoZCEB7T6yY3yqziL0HIdbdJkRNkIEDikI4kOyTq0R6gKfe
vSUy85fJefGz0C0sTtWO/2Fr+1Gj/OVhz5BJRj2ZUaB1Ofm1hgmzKamGHK1QP7gmRYJu8WJUH/0Q
gLmALhauBXR1icjpMGytDyCv92JITDkIV39OEQDFwo2GoPSLUZASlDT7VXfKAV1Uw1vb1v1XZXl6
lQcrcNFBiJeZRWpL6/5GL9n0AGM7LTPCZwYoEgu1EAmnHhTmjNaUBXy5FcFkP0I/tdtQKX4XGDXd
Mvj+4DxrI75NedefhAnnM0xm1KoWvsdTimzPzpqw/zD7Gt5NiNQxFXw+QGI2ACETHm2QrR4+zCw1
O66jpwGH4W3cirYukMXvP6WBDw6i5uaVr3w6oz9IToPMxGkka73jPoP9SesV69qNhazgdJBRJQUX
rr1bFZxHZK3S107z1uwIiarXeIEUEWeq2jFj7TNbefPNLhTgRlXH8JiARuygt8QPS8ANsq5QlcvJ
AuMpZb80B0+7+QaGW+qLeB3UyzQNoqBwhfknFln51S7WtludKnVSwKNKwSud7SMBibasIIaoHcgt
/8J40ObbrOFf4ZeyV2EvYNFaBTHizwyt+nYYnD+b0IFMNWEFom3qgmuHxwHMcQVMBrTpe5zK4IhO
ov+Ih6rbJwHR7xXgxeuaebG3sop5yaHVi0LbiO8zuCB3cBGXJ1wnCxaB1oHaBthKT6iJISzXCnTw
ZrBq+qrXKXj1ELMfErRnEmzhzLZoO8b+ImOSpwoE4rbxcXy7RL0C4xgm7WbKJf8IqRgU5IB2VRVe
p+RoI2iBhavG+SoVgfzazG0oQd/UQbt1rRnxv6HfOoVRtyJoq7vsc+V8d89JUm8QiiNf+4rKW9tp
ykG5KMDZvcORvI72OnULv52nKD5mlI0PTai6NwamF0484DO04HkyA7BzXcvKmjYLtlkNNrcPMhPt
ejqnBhowjvhCA0RYysWvdIKHHmUx0Kg5eIBlAoCXW0iwhWiY2fUigVzQgC3oSrASib8jeqF3ELQT
RKPb+CRjPbNN7KLppXadvwEQFhc0WusNwoHI31eLLXKXJDdqreMniPDyZeCz2Ei4z/dK4hAoapYv
R85stl2qfl+PVJfZkMoizCIK8XyaF5Bqpjl5kfP5mHC53AZxFhSwvs7ZqsRjwo05G4UJp2Qc6n28
4mNFNbJ43mQ7VxlVNLGlG4iqm7wLBS1ayKc7m8/hRkxpUMQWiy4n8H4riLgH57JXaSEZxpOMinYg
iMZDAjuLUTb7dAppIZGVKJcKyfvR0jdaI9cdBSq8gZbtS7hMDzBJTt7MyLyIJL3yNXvEY3QnBAjJ
enmt6qX7NHKUUlFXpxsx0M8DxRneNzGQ0zo5gHuZSyexNr2f378bcaHAAh5yzC+F898fvMcto8BI
4jHhH/Ew5rt8ZHanlJOlNpksIp9X/Q4WHx5Xx7R7GkaH0NEBjFAao6pSYzv3y0a7MFWwk6d0hXk6
T+0mrKa23fZ9o4JN52x/JlVMNivpab1tdR8B2YP6AOV3pbJs6qSFE4pO+MGjPbiLcdx2BZlIUO2p
gQNUTNDryDbqgB5UOpLPEF7giEcoZ0qtU3OroTce8JevnZtMhQxIaF/lWucIagYkuVtWbFrAN/oE
zNnQHbwBSRS3sDQCtphriUMOTOQyVwXiRpATG90HCc4AEx+1n1dwPqA8wUkmw5UI07msSVPxouOz
3AdO5S8DwhjlBLvrIoF3euf43DxUY5IgzZ7ycxLM4FLaJbCQKKEOzBfgr5fXWZvxNzNmQwDGE4Eq
K2W1blWHzaaAEdHXJ9PXzbMTi7016+okuPI+gga/UrqWdZWRxyRd4Mzlc5dt62q0e+lkQyBuDeqU
aNa8mRCSVAGFF3n6cZnstTZT/BYstgk3uuqxWbSw57DzU+S7Iz6yuehXHX7u7Tpvl0UFn8K40s9h
no9bF63dve99RgsrJ1eXkVtZtakiK8zGaIhN5ZTNPcPoiCgOSwk1c1O1DW/KEdVhs9cQjKEzr/Em
zfqLBWww/gJ70YWoZ2u6IXS2JRtFN8DsSvMTbNvkgxOq+4o83PoO4wwAK4dBCqYCZ3u5jhHdwggU
j1UfSWAcuFpXdInJ53ydx23fLJnDmIEEbqebK7IWCBK1j6CvQV0s+Zzdz1VTzzgjltDtEtKqW2cX
2Z2ysIIrRlUQgY9Dw4cmTgOevm+pINCqeJxbnGIJ3/UZgvyF8JhBUaR9F9fF2DW2Ok6uje8z4tM7
43N5P8K8zi/0ul0LNgLXO6IYSodigOP3kpnefcojGX30SQME/gJG8i1VRj/may9usUfG6W4MoaQC
+QLWVAqgVRgxIpjYptx22AVhT6HnnCoybjwyQ/PdCNDjicLvQu0QdsPDwurZYGmaCDMxunq8p8Db
TohShuGRwNdSxfeC9P9LO/92uNuf+gzCUmj//2hX/ybtYBj1Z/N5/Dlp/OMlv2f2CcLBEfJzv81L
+j2xn/wLoQ2odfD2QhZC8vkjNIzxvnmOGC2BqBpiWuwlSvubnBNeQsMRSXJoIOiDMQbgvyLnhJeG
8qdaG3U2GDJkdsENoikCSPdLLzQN2K5WxvbMA5QjyAgckwYtYoRxQOj2RLWRNq+b0i6zjPYiy5O1
cLbJ5yJZMC0boSeZvv908e5+vPnPOg/Aq799KKTTIhKSDBoTYs2/dvvQtNdWARCPmEG3qeWTbJsZ
7DObRjgrU30YOvbOF4ciIk26czjnX5eohQu9IHGcm3kFqj1Vm3jm9EOGYTlg63j9DTMydj2E2Mck
4807RgPcRGGGMmgIz8qxjY238dgkIJI02dgkTw9ryiqA5vIxqNL8I4Tu+akm9WYwYcny9ah5dbIK
CND3NBxr52J28XrIXL1d2hns5qeQvIwyPpo6w4lG+gEtVX2MFdyvqvuG2UFnH1clvLbhsume/4zN
ibg+UIwSBPrlkhc9JAcKq3Gn8kZvK+/D7fcMXW4ZLbLJPMcY9qPDaIc45q0dTXf7e54uNDF7XgcI
6hsXOIP+vOYprtpvCTvr7VwHhedR3ocFzSezVAcOBn4tojq+aabk1S0eXO1fwnek9oC4aHwTSX6b
YiRTycg0lN+TeKjCccJTUuKYLiZGm+uQZzMEB5xyf+byJpS3J1ov65FLgzr3EtBr4gwl8Dod/gzp
MSOvZTJ9/p7Ta7voVk6wuf4vsnqC6D1q//NAwQJ3M8I5LquRtKpfmhDDKNqU3P8S3auqA7D1FXE/
xPemNqQHTO5RAAWj6ZFI/5aL4aMw1VhW0aJR8KwDXMDfA31UtG+LyL/+meljvXhZevasqt4/ula2
UTmOqt0mYtpVIRBmvoz7ChkATLvoj0Njni9zmY5wsfUR1kgZwcUdZv4+U2KeaTK/RxTUDOPHH/E/
MWNGDaS+asuzdr2nDUWihpDNn2FA6Kf9phuC8/dAYHAx/bOZ87OCk7LN4MH822igkzIoV5T8G0F1
XCKIFJfZEu4zE7A9ieH+f08LDmJNi3HkBWVzK4rAqxHOlKGYxtWfuip6582yiUKtazRUrN0bskBV
CpsQsBX8qIJ7/sWw8PgjWsiXJCmD9jJGiK32gJzAk+x6+YyIBRoVj3IJpjps5LXP7tzaLKdhqUqd
fPRw0q8gWy67hPYNPiyShYHp2AYo2anJ1nsoA2SD1vAxRJ70aA0aMd10BYI+VZHa9oNKgHlPnJ3W
ub5Otb+2AUJD37OJNaSGm4lMfOeQ9eqRWWnF+ZeoYttJee3AuaHjNfM5SJlB4TtiLocOHuDHxTe/
5BbhtSJSULPSgBVBacjeUQOw+94PkSr6eG4PwNrUocqBNzthMzCCAS1RSNwNeDqDsUqugCtMJ9Fw
/w0YcvNFDCZAwTVVMO6yDLeK5Y8wf7FUYnz/JfR8D4O1hb2ZHVpo1QVZ6ulbrefwgwdd91zXybId
1QCjut7OpNbfZBYvj/UqqglDUYwNvhCUzg925Ao1MNf11xpxnl2gq+gFysy0n0Z6mqgGGpV8WXlu
ShPQ+AgR8JT0LsDYGzNuJ4Qbk4LKWd+jlVkfeOV6LD/ToYTMB5SUSAYE136RiNwqzKnQdQ/ZKYnb
x5Y4DGvJVy/nArE+RjeQ4XZImkEeMW4GK4AsAQE992BSqkThib/QXk3ejDcSjqJFakvlyGGlJikR
e+H6cUFZ7rYqr4E5BV04IL+W1BVMZmutfpVLEN6kZIGB59pFDEWbLcMTJn0EDZLNSJAWtctEfgjy
qc4LFrLhOq2q8FwP0ZMEX45slbIGCZt5ee3JgDyOkk0R1+iQ8c9eGDwJ0GKxZU/8uMTT8HVJbH+l
o6ze2jx9ZLDhq5IKDG8qY+JQ/KH73eapiEvV02lB1buClReoYR+YjcUebjeev2aUz7zHSsqEsKfI
pPEnIIY8QKoZRkw1VPkTlkxwNa9BfohiFWLyGagLWca8ij9NXIhdE9nxnqdL3JfViJ2zMFqbCmS4
GE3hRojI0DHWF1g/9rbJ0kUV3UTIjcHovgPA3/zEgRstm86EQ4WkL02QbSw4Ix7bbz34I84Z9cGQ
oHtzcdjqK4P6fieRnzNFPyhttgxnEJSHCSnoEtg7BqOZcezDTTKlvroH+xwfJzrlB5Vre4sLJsEA
2QFONsn66Uvldf9mcao8IlNhD7zqwd0oXKGiWmlvd4td1h3nveebOI3CvgihkC2HxUc18myZ8/LM
4hEZjCwAxXztTWD7DwsFo4Ejv4EW1GvxKrQQSDw5ASk06sflo7R2gSrb1+C8uMxFte0msVcQW9rt
ktuxQSsJ4Z3VzfjtMj57KqusqrbrAj1ESpGW1NfTwXWMlKBbSamkakqKS1A0EPt2GSLhJ/SO6PvV
CsulARF5ghtfdddeTxN591igqGwmT4N2l84d7ixaXAQTr0ncYUvc0DkLL+T6MGTbhtvIP6k4MAZ9
GOKk9NzkEJg/04n5D64HGfEA91zw/8d28P9Cpxe2Osrxf2wH/voP5FxGD/140e8eL4lh5EKGI1kK
lCHFqMw/JgkRuEy/jw4K/8Vg3OK/NKQsQlT5jy4gohjphSL5e5eAX/Cq/8LcLlSOv1TchGIGEVwu
CnQVbt+vkjtYhSANholfpb6n7ctkeLfF6Bl7x4NgyFEwgmae9zZxbuOIDmbMbxD8eRxFKq4zL1uP
7CfoxtIAw8K8Sr1CjVfgFNCeRsGKzliF7yrMA2B8wL7UoXV1GgH6RlwwQQsdH8gU6K4QUQWZQLhF
I5oqkhr0IJg+hONCd8haSXRJUsd20ZhJKPNDixB1NkAxbvJ82wKe+Wp95zdgDSEXA1a8hSaAeVxk
ylxSDHxBzlRNQJK3Po7UCwUsHW/DGmjrKc1kgvFikUtKJMwdTgjEcgFn9FOLA92RtPna8c5Gd0NI
9XVDmnmGokqoxXADpK2AZmPQwi6qmLjGJ55Y0XkM9iuSccHRBxR46kDdqTwpeua038ZcgQNR6OQ/
KGmHcYdJjVBBfOLXtewaOnzJyAIhDnZT9hFTZtg+ttiLi2ZOIUrQNeCPNpKXaWTLDBF3Z+I5jDHs
aapPtZnI/I4NIAS3H4MdRHYxld1LmKR6Pua8mfZhMwUf03YZQT6OPJFFCmWj6oucg2raKDvDhS+4
mmxX4EWmOkDrn+GOTT1GJyDa3Pe2ADQ02i9hHATJWVBXdZhKGSLWd4c5iTOcMyB90GbRWyJVDty+
qLn/VK9PLOrzLfxaxKqq8zqjs4pqbFGZ2LKGv6ZZcw0IFH3XBKEz6bdonb/EE6dPv6SQQIJX20s8
RWY63kVEHwlkMjhx0OYwPQYZSuSSNJ+gg+b6rN30qcYIo03lEcBhGeYodIYkJRKtx2HxVTlMjhU+
90V2SSzVBmgzTIInlCD8GYmI85/JJSRFzBHJmAWIpqNXNEVozNB4/z3GFHIH1Q4ZgrdfokxwFPqS
o+pqIM5tmxYPUYBIHEPgGmphjdYIYeqrkdv37+GmLEI8bUTQdwu3uy5oH8jdnzEnBkPo2CBOgj60
67dGSlg4q8j3KiYzhEicehFmy7KsvhF60kgYxTgMMY8LBQ5FuhJRKAwO4fdN61HoU8enYpZzu1mb
zN6IIa7vEzc+I/WlbvJRpiXGnXZlDnyu6FLLENhSz47JoPgek6oQZ9rGKRT42FcJUIh1fkG0I7/F
Y4/7OqqlXNc4+WQQho3FWl0SnPZlWYIvwyVFBWVyexl/iJL49yQVvOPuPOjoa1vn/Gptl+jS42/x
iENao7TfIFHSXNO84bcLj1oM7+uHy4wXsls1qGvff6lFtukzAkd8eZ1rWBQYCob5AF59bphIN2hB
ogIDMZrSt3jCDOL6UT6hzkwbDTegWmEyLdSWf0SxKAWNWqik2guIJRjCNH5k1PXXGYYJ7FPDsxve
j+S5gmJTNCqPP0aKJ4VksNYGwHz6ItUqcHx92Gc3WiMJVFjWyc0ltmXHzOJPFXlkCJ3eIXtcONdi
AM1fMlwoxek2R+gnH9ov0djDl8Io1O1Kq/nKLj7dYoYPvQuAsx4wceCDTzGvAFYDJoRMRpa0GZMi
GsVO9+LQ0vSIwyC8RRQp2HcNoPdIBc9zGhA4at590wZ9KtLr4Cc7w9Wu0SHdJB5lCAMF3c/VYQLT
9rCyxu8jMyJbzRNclPAiEAOGxe8CuOOXmFiMBM9z3uLIqHDqIHLvMB01CD4L7CalkCDQTc7aw3xJ
j62yi3dLjFE8HBe6RBZHFKMj3yJZY80EgkG3hzVU9MhJgAFO/w9757UcubFm3VeZF4ACNgHconwV
WfT2BkE2u+FdwufT/wvsI3Wr5+jX6GYiJuLcyQSryCog8Zm91262YCeuhE/jh/KWIU7e99FFzXTm
F3vZmFHNMiy9qsvurEy7fLbqAgSrFhabFPXQ25zZO83uHPDIyNLbClHqp+9syOJ4Z0PnoP+YcOhl
sg6EPSEuXRxofZT421rT0PI2Jbdz7uKRqaZVKO0j0sOgTR3k8SyAsfaJdLNQJlc9JXkoeoWrx7Af
oLRu5zn2gqKo2FL82ZtWhcyMK7vq2Dzj/TC7ga7EGfYRo/lzkSiICIU/QsCAoKf1/XQ7FO5lju75
Nu+JA2QB2R9Vaj7zquGqxgGRjmwgORuCtveHE+eOekMkHbI1yl4KT7x4LA4PraNEEIOxverxa+xM
X77o6ahvMHOmq9Ls60u9ndszu3KL3qT1vK+drXIYnWmZvfYKh8gIxo2JD9pPjZmDvm4yOx5WysnM
Q+nGxXHki8SJJXHYGmjeTz/537gt2o3svP4MmgfzbmchGVlMcHKU9WGEp3FEc4+h32i03dx0gFJQ
V91KRK/7CSDEBpUq0zCf7djURDCcfjLIqVmXKQaCIaHpi3GEghKw9PNUT/W7WU35Df7DB4cOmY13
6DaLtT6+ilwWZzYri+SoEC5/RYMuTmYXalMgJ3QwUH/N6dunsQ7jlk6HZG3smLK7NuPaYaKHjtpI
DmD0UpcvIVOmaANRocuMAg9sjr5BdtRyssmcyUlOxYU5oTb85MJojXq6iNW4K+jhv2H8uIPko0c3
bmEXBmwuf45OehJr2HlLt4buixOqXrel7jhrSBdjv/NL0NC7mqZt2BW1MNH3VDJXt4jHvQqbaD1V
K7YtCaxsS6W0MXqWZPAXTTZTX7rB50kyZp79ZLAY5OBIudHvSyrVFCdD4mibubba/uxD/7ADOxuk
REOuMOw3nsuga525qAifNanl8RqHFt5Xak9Z30gtRWdhjn7WHXqLadjJF/McDoGgzlQHAbFsw3VV
1DCVy8iqv82WAm/A1ENcNCnmDp52Xr6Z7Kztb7FLZHBICrZCLHFz/4IHaDJeenVaINeBSsGMag4h
QOtppbD36+pJSJCzdelXX7oKZnfeZTOGsBlrRNb31kOheo3Rt/FpEZjKIVzrHkgMhqThyyxayjcH
vhTibYGmWI2XUsXRqe9VeWKjL50jGvkGT26leW5g9M78RGvumRjWUaSg102rU1dERr5jkw4rpi8n
I77wB1P6bMaoETdJpSv9IsJEqx8cW2rxAyueQr3C8lfXODW8y07X7JISJrUk3XIislvQdKJeF14i
BKdIrYbt2NMjq0SPTl3s91ccuWh/kF+H18gz+wLCZe7Ol9jWtG9jb1TOq90OPT58zx6/4lhRb5kd
tdsKQb399J8F0l9HoP5YIC0pCxD4/rplvH8r3vo8+WWJ9K8f+32L5P5mMBB0CGQgDeE7SPZ3/CyB
DUvQ4yKW4uH9qRn+Vw+J+hdgrekQ80RmGvsMBLu/C4PN3wAYAeDUITtaLkfjP+khFzHkz4skqjR+
BRvlOYxc6De/CGbdDh9Zw5V+8Nq8wcZawH9qZvh2thZjC2vj67J3snuZRWxYufg2P31e/2Zp9KtK
1VjeX6CUs5m6eR4o3j8vsvyoAN8u+gmKjbN3pg5/a63CM5K3B47N9wyeHYsLKNB+OGxMuozvy9G/
JIwur//L30+GhYlM1CD00XMX0eHPKlmFCwTNzXRoovGs45Fcob0roBbAy/fPlhZ2K7+2dn/zVy+v
+uu7ssGDu7sATnED/fld3QQXLLaS6TBnsdj042wcUBhIbndmPrWkyaQq/YrB/TBoOKmsAfC8WUU1
g03jq5lA3ddq9ZHGmrmDnz/93Wei/wozZbHJNbFs09HSErf4y3ox9XUTIFpBiEeOaEbaXXaPhyp0
wWGo0llZMp47CEfV7F8mzBX3g5exsqmx16i1mEw1Pwtl5h0TZ2Mst12VaPbWT+q2PiVJVs/Po40f
8SEC21dfN0MBqm7W3YR5WjV4jEL9pFvjl+icFwvHUPaVm8voPtoGFOFIRIeECBRM1tSXNYCb2IfI
g6fzHe9b89CasXZt6xPig7jPx2dsKPnjiI/nQGxxrVbFACHIFEVNP+doeGalVMa+KesebFs7hUsG
g+0eXCsdrkaraiCCYKvnbRqd6bXTCbEBC5IdJ4QiH0wMrMfSzvSNXbPzwZzVj+YaGSDNfjLIvTWr
Myg4e2uAzELx4Oi7sI2G1zorsrXsM2drAS6g14BiAZZzsM/WxF0aqMhqIW9OaCAGmq+8c3BJ1qGR
bBzSFnbM8W36y25MqRvJEtD6Uh3sEV4EfIOzaCSajpZSprN6ExPlCSzTo+1V3Z5h43SWbXtT8GTa
Rp2DoZhgltZV9p66aUtNO64MrjYIdi6c3N4Q4brGgLOLFR9bM6R03rqO39pJ/DtRt/NBYBPnMYWt
Ztxqaaqv6Sb0h6J12heM6v4ruMlsZ9vs5gK/a+pj4udeHvSzHG5T5RrXTZ6ZGx0O0Iod6xVO5yMK
kMU0B+wq0gxt3TetTV/YzG+jdF+QFlFl4iDdurF16QmoKyuHVmhHcIwKTPin74ZeyaOZpfOFVeDt
BhG7ZYpRbd0+s1f43aLNbOjjqUmr5sgYw2Xg1TWMECr/BYsNgh/9ytV998OG130kFmJRfFXzhmIx
+4r60bxSvbwOC8dejX3MIDwSB1Ga1q6R6NNIAYEhPwt/o9MsbvBaObeV1cH54ZveSKoPeEJ90++T
SlTrvggRXhZ9dshCHzZTjW7soW/q+WtlRPJyWd3dJin+BS7NxvwiS9vY1W5P82D47c5z9PZb44kE
/7avnsbOmJOVLeb8hPpSf65Ek32UQw0kwXXtd/BvBWuCXHDAZ7k9fWijFx/M1mbdElq9c2LKbT17
5hj7KJSSFGdviPm7MzQBZaev7oF8OB2mb/mcNz26QnyZT3BMlnSMdOAPinFHMZLxawPEvdu1xh4i
v8rPJqQgtZ+XIR22fJtOWdoXVHs0NaO00NTZ0bWodI/J+VxcDBja0iCiPeAe8hsP2BwxKeBAx8se
8dOyiW+PBlefi9VlVbTV11Yl1kaURb5jYz5vB0tcOiXNsM/OB1EkFKBcR7wJYzwMmraSuxa95tkY
9dc4VNc+JDYKcfgl1FsP2tg+UTtW+zY0gkQUe2yU8F1DJK1K1GIKLAlbddQ4qoGz9peN7X2UXmRe
pCNV9AiM+9Bn/a09TNepFFcomuQaWGa96bu83Ndtlh6csinWiQOjPGDQf5lM440WhxfkKZnbCerE
lkUSAF4UfVss1eVNq5nGXmjuY9LZzyqWE4uWsN/WS8s6uBZICj29nDnDcKRi9hbZMyjJdqNjfRet
tpORu0sm8ULcyFUI3A2aVYI/e8YFBP/h1u7gkNYEoxxy1ZvbsYCWIYXBh8Dkq5TvzMcfnFggnkjn
IaBtrAFvkG0PSSbNfRRWo8UzwXxGnP04dcscgetvY1h5e3L08EZkymPOpJa2Sl1VKFQ2Ued3qynD
iowb2Nv4YBYOtLvR8hFd1CM8KX9qwzcUeM06dz3AByGsG11q1iVo1v46cSPrmFSQRCZpSdJU4npt
6jl/cdLVqwhM6URz0TsBsrxwHcvcvqgHc8JUgeJqH0X2cPC0Tm5cLsM54Bt5HWS6sMUWTpCh5At7
UYt2rEEiVwlz0ztxt7J9t/4QIGh3QwvlaGWGA1cEBrFDMtTtCvayt2tMxtLWgv5DpI7hRozBgv8D
/zqv+YcOL7KILgEAJJB0CbOqLfN1FLLBgW3y5J8405hxf9UnTnRmJtYhMTV7JQbR80Tp5PETD2hN
AmrNDGxT7zSxdjWAEwGcpQetABYYLrBAqRiNdkjq1+0CC2QMW98kCzswN+B5oMzmKlbmq1+4j8a0
TF+wKaxiRbM78lBvE7dZIQcpObZmPRhspzhoLHK3STmhWm/0ZwHkZ9le2trLJ0dQGA3DOh2mBBvh
MtzmDJQ3rE21ZfRfnO2k025CzQ/Xn2hBmAPTRd6H09dPvGA88hsUbt0uz+Qi4JnYbw1NAe+p+6/K
jq0LLB4ZM+OFM1aqkx6y0fUMNIP4IdOdHalow8VYr+PK9laN39XbxPAxkONI3VNEs+L2fYwVy4rz
rIsOiUTb8QkI+EQoLBdo4TRP9crIPW+PN4sZc4XAFv5u1l5zmUTpuq2L9Gd6If9qpYiIdGudpIRB
rX8GGYrI1W9ZnWqsOO1anq2+NS7HkOK5hVvxM9sQv3J0LPPaPVPNwDfs0wbgSM9a8zvfENPClgba
fCaXKAHx7z2F0H0LKCSee2tC57pRvmawVE2SR6NAFhtV7oUu5XRsZ617KmFmM4/9M/gQb2IYRLpW
7TpHohb7pB+iPp32Yx2bNyVwyGu2XszZf2AQm9zvb2tcq1sDosB6UJN+ZH+dBkPZ3IAQwWlSw9Gg
6Yce6G07NWRHglDSZ2Pys9UgG0iFsNBfQrP8kAstkcV1qwK/NwDewLZaU/3Ot5EoXPXY2AxvjgXW
OW57Otnb0cA6uE6Rv4gdSIly7YTIA26TkFSGr5E5aveZPXp34Ai0FhVH5VU7jLbzVwCdPEN1Ud2Q
MoWrD2HVcz7ERFRJ7YImxN9q0uqQcMac3KGJM62adww/uITnCt5dxFyacAlnnTL1D6qqS++RUviB
zCf7oFmh9tBCtuGecIZTpssLnyufmitpx5UzFMXW1rklYmf2XiLM+WZgD8q/BcTn8fSxZuTmuL/H
oG6MWwhIfX2Yjd6+jqc5vIon5BinOZrNC6bHAlYLGbRMHnyfx/ZYgnRoi9FKX+qxH3iZtEH9Qdck
j/gBkOhYeODTSB9XqcMl6GV+fSnCulyraa8iJrSgteBJlEkYeIACGKXl6TudYbgBKq/1V3noAmm0
dGygZzhCs7jldvGdPURXY+u1TuiWMJIZ5sIW7ECAlGY687DPxRvuHfYCIozhCFsd8HEjgGMWZWdh
2nWzxw4hnrumrEATWMeQ62YTi65/kpb+xR+KGxKpnKOf6/FuQZH2dpQfDE3vtrVPnlw+pcdRy8aD
W/QfrNnEZjRpBOmsmq2v8ns0h+2euEFw7Qrb2B5vRnZOM0jsYZOK64p9+t4ox25fpILfy1dGqONv
D4uIaV2uOevetdF8ND3pRYjjdGBZbnyolZGZ6Cp0dgy2DNU9eQCev9LKElvZTKjXJin9CcgVrJJ1
6Q34K9CkFPvMY25vzOroOdPAvDRUL0bRJyaeC8Y81k4ya+t20I3t8MqBJYwnwWCUnWXR2QpRAq/8
qDfFumFpMQVlMtraB17/7ioS+pxuG1BvUKlbkR8I5GN6X4W+P3+YcU66A8rm1t9kuH6mvSza8AOk
RTUEXLmteTcxzrVW7oSr5SbsYkQxLXrN5CoWZQK+PrHb8ES4YIp5aqTAOnRO2r/qfZu/VmPdc4Xo
UzmvZpgR7vPUedOHyljAbOC9jPHG9DQG7SCV69ewqMovus+QPvC1eJgPIIkx3pSer+QTyHseuYFg
VwvEs4k1sSKoqaF6aUKWxYkUtb8djVGEK0tbkICl3Qr3RN/fogQcUx58Cfxo67rz68l9Zk+ZdOgq
OgA1dg74PPCalkEtuFCqDPCqOOG0qAZ0JGJW1ass7whqVAaAPMp2V3avXAtWELZAsOuiX+a81D8N
cCPNES5sFwiDfa6yAPV8eQmcw4fZXNIk+h3gO4hWxR2fjYW8UKsv5Wyl26QlepIlXv7ex3xRrGuz
VWi04yN4MISSvCCjWMM+u4VmHLvOny9IYI/hkdDSsgzRjpMf5d9MeLEcCgMgfCQ0GbcmIH3QeHgt
s13ap0BUqhi7F4AjCoF5ulZZ1F+lXVIc1CiG3eB54wP24/rGLsbhG19xvGT8pV5g2YV7SGU6vbHB
5m5jXJkHKMeEviuBrp6l19ENjaVSNw6/yqMFbN3fF12e/y8rTP6vAgfcT+PkX88UV9Vb3Cf52399
fP2v1zf5FlXq7WeJ+vef/324uMRcWy5ac29JtvrUov8xXCTrl/+pE0/CEIcR1x8CFZOfWuaG6E+w
ZaO1/DFbRKXOU87SdYdX1TE0/5PZorB+scKiBnc93hojPgIt5PiLXf+n6VqmcZmnHrI5pHolGSQu
UqUdOoLxAqFFb37xPY+SLDfS4aRSZCbolwWIUaUN8JLrKI8flObWzpnZDXmNTNjD7rrUyqxdAzsZ
grniYDxJSlP/RH4dmt0kliPdMYX02qwL9LltMhyy0dav+8oaL0kJ4QhVGijEQtT73BnrFZIvPDR2
hoxYcszvEg4eoGN6xsMggvGD2QM3SwpnZaXG0t2baEvWod52txnmkDXZlgYGK7o3ZMuQoJhLTHet
LiRWVBkZNKW1PMZs1HcsG/R9omh9DwSOwqBz7RLDCJsg5zDjSDz1o2vNsOPz6anUmCPQhOnRGht/
xWJ5YBLpSAY8AYt6gNF9lMMZY+AUjUdjasRwMmpT5jejaKurAev/IRwoIAKzN3ueCUVrZ4waJu1y
UGhUkxHdDxxwvDorKKPR40wrvaw+C7Yn+Bikj6dbTtM1PYiOUauixbKtVev3/mvGjuSUUi2Nh3QO
7RP99ORucLL0aCsn07vowL2wfRrnqdtI+JFI4ST6gR2bfUWXHJZnBRVVv5gZI141urmEk2BVpuEf
8gw5ZDKxta7geuLKZRmLmycqb7vQ0U+FnxVH0XbaKdE9deMaKDQHwPt3rWB+fcQyquX3OWW8tRdD
b7yAviy7ezQ4xUfFCyZrlq4GWycSjtl/2kraO1PWOrpRz0c4aVooQZbgi5n2VGfkR0RI1m2d0xSH
Es18pV99h3g7Hl9yDAh7JarWWRlV0r8oEqmWR86/IXqXmXBf4SIaL+1C9TbJouoCOc5jF/R/sL1n
xieKRJF7FC1mFPA6rBTrsdtVuRndZUad39s9sG82ve2lr9G0oY7P7lIxOmtLmvHLkDE99xvQ32Mh
DMH2PzfuYTDR7PoUzzqE8sl4QS4RoozS/F1SsZhg+ZTobxWjPRoddOBzaiKWmJcrIEjDNAPEz4tR
LQIJb/1y3IfIQ3GPmqxqC5taqbASpDU9pHBljhP7R/opFQz4sc9zBk2f7DuGm12t+iurxavBh5av
kGc2uxFB+yFLdOOp9rR8b87NjtihGK5t3TJesQyeq1M/fBWlM704tZN6G16LL5WQjcBEeJess4JA
jogBJZ1w7T765K86o7iJF1vaSNqHG7Yl2mGB4IqM1SFyqf56VKYgu3bTkKVAGplby1E6d3PtPqTh
cP+JHm8BxqE7V6q9StkLB6ma660vSZ/FxWLdAe5GKf8DRB52FqD0wbr9hJFXbtSsJ7eodlmdiUdb
9uCd6NjUfwOS65MdEgdZhTeFLOtDaXTxmXVTAtJKfKPMIc/DjP27jMsemtHvaPKaluUNgYV613Tm
JguZXDB8O9edaF6NyZJXcKP5yv4HnHJjcrRVE5K2EeQxaPdPYvlUGP62MlDwrn5gy02fESqev9WC
LucmMt85m4hmttEzDImrWRjoGu0+ZFQG2ZS2o8lCg5QUW13xF3H0EOFHf1BefvLNnQxVDPaK57xW
WAEta+g2fTiUVwvtfET4fXS5GLFdyst/RzwfFoJAVpTvGQjh17jvtFdH9v3zaGb3n/hzb1LTATss
5tHOei/a4RtJov6mI4F89f9joVtFLTe1EY9b4BnjAdQiQhsoAPualz99AtFhyF3BIH6nsX+Mci5w
xXe0n0z7CYKWdvXvAOkwDsp1OJU3PyDpYdp+DFp7M8zqBAmADJ3sLzjpjTEQL9xAQ8wdHA1+G63z
SLv8AU2PPVqNoXkdFm46pNs8iNoh3eiqTsvVHONGmkMGO1YkjZW1sNRDFiu70cEoRgAE8Qw+ukeD
vIYVZg4U4jqPmE+semQYj3riYiLTh+MveHVfwcc1CSHZNVgWsZ3/HWg9JFdr8TH4x9yqP5I4K/fh
lCJBYpjS7oD2Owfg8e1Ow5/BY83CxP6dwt6ZM/xpdBvQ6Zt9aVmAiwclAyKmyKN1mqu0Re+pLPE4
aE56AVGV+7USWrJDm5+85zDug0GL2rXeD8M1gqlqbWX5itwxefSL5q1Ct74DwNrcWYjxt9gN4hsG
+OoIuZGxsWFPLQbbWeyzyKhQeqEP1xoV79Pe8m+tnOiCpCiMA71yU3+HwJtZM25apx63aGOSlRXn
xuXc2GS1zzztewtTh5Pk93Vi8dXgUkLrN/a3SUm3PUIBWTeN8negBpInm4zwDcbqd60tmwNROQQk
MeububXWE2M6TqQI4Fv10GMOYSBTT7dlqb9ZoK1XuSj0PZIe5xgn3UtfQ0ADlBot+RyEvHAk2kd7
TgnAxcdasVEBKmnr3k3XM8gOHe2OdqM6zrFrrP5gz7eGtilcV6AQ1a2x7x+kO5NscV25lkaSwgQq
8TL/FJiO39WmMBKRntafMlTrU5Lqf8pTs+9aVe9TuMrAZFGxzp+SVioU5K36onSF4LtDmGjiTXYQ
ToRwKMC/3iAKVvNZzJa3A8BaPcMDjGHltXUGbMBqrpQLJ+ZUddkwM3TGILeCmj7cDeaocO8M3nQL
K3o76WG886bhup7SLtpqXOsfmdN4X/KmcjZ5hbQmrLAtmwZjB50lyxHrHh1fi589I93rYBGItG5n
Hihazkzer2W44wCeg84rdDTTxdaR2CSbwB5z5nVe5+4zB3EHuxf3ievry1DlycXklNF+AnWxkVlb
7zj06o0/d1QU7CZIF4H6tvXspVPU2/Fgm6AYIHCSFBTITv/G6Nm+qpMOTxqo+Yehl/qL7ih1nObS
wALP6uTsIEm8NLMZI5mRW/k6XIZmpIaSOeGgbp7hoOCu7ugUhZ5kG7OY3hsKubUiJuGUhOX0kJg1
apt+0POr0XHtN4/0k0c4JuNWAnzRNqgXyLOZEcUFejhrz8k8ouga2duuTZKSs/UQFUO2jvShRWuY
x/bZ5ubg32uc25jkcgomHspdcctCOqhKVneBl+dICDdm2IyOj9a7r1JqRClNjRx6C5lmSRG6Z9gV
s7Aj9hOiVFZNL6azsJ7acDafVKbJDk+nUZ+9MWG/6cxDhE0/MS1GfpP5KJWu34dIXRkOM0m88KpK
j7Z1Kwv92vchuDMiqBNsqGysbz7X//8xZP+NIZtG1MDB8Ne9733+Nn15y//U7/7rh35veNHFGJan
68gTMDQyG/nDguF7v9FzuMQF275j4Mz+4cggSZ1uFs/0orUhqRNj8u+2bP837MpIbFzfo2inYf4n
Da+xNNV/EnbQ5S6oPmHT7VoWWep/bnhzc9BdqywE+Fm29bgtCOXQc7pwvGeetwXPKrtD0ykJcHMU
znWMr+KRqRYBjDKyGEnPqOiORFgONxw9xUXWgfddETu3LIppYd8imLgPvEq1CR3YxktsRQuNxOuP
qSkddsImimjG6geJ9u95hkjzxWc3etMxMJYB3jbnIU6Y97UU7wTidJK7Fki8XCEEj+/1ejae8Ecn
BwP1/+ucOdBWmtE7tNbo7HXQat841hiW0rZPNRB/5mZVHjtXVTtYN3kz6feCMOtT5ZoCcqkzH2IQ
Jl+FnndrP7OnU+2xEUYRaF7JLNZurIicEDOZ7ROMjmQLm5fhnUh986XnHK8CUvqmO4MkLmIgcse9
1yvXvWs8CWWHUpuE5WjjIULARrlq2OiC9wLqMfXyInVJqhwrXG/UnoMK69UkppdehEeCS8qVPcVy
07ZyMbWWcWASVrFym/4moUiAa5aHh7TTvEMT++OVn/vNnUHQ8AWLifwONQ/Ua6fm/TcV8TWPcsox
NNhz9eCXA3CIzLIgOcWY0dM5Tu8K05/T1dgpD8WHFqKx8kJxCYRPvVi0w/SvMega9m698YWZwaAy
MBpphKFypswetmC9h25dVNJ9xMIY15DjMe6siZbX1hNemF0NVON70ux/Dqi/OaA8tGhiOR3++oj6
N2Hzf/zU72eU9xsXAcO1Zer2y0xO/w00GoBAw3a+279+N42ZwCY4GvgxZOSGxdH244zyfrOYoCHG
ItaQ803/R0M5ZH3/7YxCLgVw2zcBjMIe/UVyV2lViAqpjA7FVFovdTlFj+Yk9X2lpzVGanz/o6q4
jSzyCrg1NO1qnL32ZgIJyIQMLcyNNlhvHUXanh3fY9OxEQ9Convy3TINvFa4W69MPwZYoJWobjYW
ESdwyn1EUmuzJF1v1cP/RbGrZTy5s1B8y1zTucEi5h+nqYieU82q753Eit6jIiOQJW1Vd531hv6R
VrHbB/UIQYfCqBH5uhkauH4x9V+27h2wBkc5skfa1ognXnKRVs9aI4g3GuqmAnHEfQMP2XLn5KhJ
V71yRBsfw0wvAhJ5qgjWDMn8O2RWVdyMuDJWjakhPVNDtGtrlVD9dXF5FeNAzoJchP6FP47tnemI
9sHXvPSQY4lh4VswI8xmhp15HBlw7hSrMxKILReHcork/pgXCSQcw5hbQhRziQe/LRgK9XVX2Fuz
hADFxxh+tKGZtYdJS8ZveswaIQCAnN9k3lBZxMcq6OW56c7lhgV/fjekGA0I9gwnYl1NnDUw7U6w
yc1HUmN7/ZRQzIyBaRYOHPE29o9a1BDH68aJe886qv5QRWjcwIpN70LbnMxd3/VcAu1ywCHk0x9x
IjfDmrg6mFWaZ2VMF7UE/ZoLreoakYIFvz8EvB6kc5/vWUxUew39xMHz5/6sm9Z0b+ZRRMqiS9BB
b4TkTIQEhvqFZbibDDMfJuvEA+IgkdgTGJOql4q/HZFhlHrPeSWGL2VK5h/PTge/jsIzvxailLRV
yaheLdNt+Q+jZd9Pzkjwr2ZL2ZEiKKfzFBp5GpRO2p4TrzDW5IsUN0IlkBcZHR3HJmUCBdHvVu9L
ZPFtJtJ3+FzWOc35NjEqqeoyge+LCGaSplhxd3PVu5Eba+TtJFmDVU5M2gPSPBx8ZBmAGJtIo2Jf
2+TW4uZrcMNbLN/ilceHVG8ZQk67XNaFINDeXOI8sQphccF3Wt5izkybo9WYLNpTO2RdavRLPJNb
dPCBLGL48KGlCaiFDHkDC+4568eLhCgVEs5qKASod5IuX65mP9+mjk2wWlONCpMnZI/7ojcLbOAK
rpbPrKsOehIer4UD/HNNXE/zQHavOE084wiElP5zqXtPpUhbAxbgRNydjE1np8sWO0JexeoKprl2
ZxQdUz20o5PcVUYYP/B7Z5eDFcXHkKmkxqPaiOVakE2HlFDjIqwFto4L5nPevEm7vsm2/ym0/yfC
dYOtD5XpXz/Fdv1XKb/K6ufF0r9+6MdDjEoaeQUq9E/MEU+JPzZL5m8I0i30hegghbO81b9k64b3
m+dAN14AQB6+HvGDZ20IHnA6GhGbLsBbSuR/Umnbxq/CbUG5znsBVIasbTjOLxLqBsGx3WvWsNfE
QrXL3Ezu60oV1VrPijhbufwWNMudrcEOYVFwgY9SvORkikBAS526uLdb1zS2w4Q7bzuD6EeuqSVD
f6h8kd5nmdJfjXyMul00k+fOXlmhrFlGdUL1SXPREHB06mM/YdY745YLStOYt7ZNyMYhVvNw9vqx
fTU7rdubLfuGtd51LkpmVWH7GCYae6WNVr/TODZvC9sdn83EUsNVrpfhu4VUQK2NYQCzA9vRlSsN
aMa4bnDg2GsmTXq/jgpBMHRlEI5BEPDKY18f+HFfr5rMOKrCvmu9ctfx95JsgwPbU8jdQth1rlu7
r3kaJru60gz0fHigD9yz6RpegXHHUZajgoDYKEYvXLoDSVBuavu1tioZYCYM4fXyA9SLdeo05S+I
EzPeJARRX+c5LMwlhHF6apveXGVg8m4TN4GVacicwPvQKG7s0RrPo18Rf0xaxLtsZPm1IGxPbTj4
Pqq4YDUzkuc9UCmbxgX4t/Egahx80o6aJwcvsLVzRyQNgQehhjk/AWXdguwDu9iQ5b2q2lDuZdt0
AWQ3+7LPwM0FqmtHcWw+Cwc+L4qINi70j2ypLMDiUWSIpd5ADVrfj0sN4izVSLrUJXjMv5k6gclB
HxeULb0gmWc1hRiz127FRbrngdBR5nyWPPpS/XhLHVREaZrvEt1FpeGgtmMF0e2j0XorSy2fbxi5
mSvU06ixla5ddR0fMV1Njj5nqcEqOA9ba6nLuiqLHknqMF/QT3JGzp/nJdcfZ6f8PEfd5UhlX4ba
tE9mXduMy6HrLMcvecjxgwcfCxmCC2gk6JsClGSvoevZdg73MOIoCDRsXkf4jFYT3ZdDnjqrqZAF
YFuwoCt39uOtjOCNxp0lz7abeVcZU7R73Z3aNRObekDEmAF1KUeSxgapob7Eyxh0uiKNLhr3hBRq
QcGEuliRWIxMmIj1vSh15pChvnJCsnGioiGu2RHOG5vr6WQODlww2CA4GAcmshjX3vNoucPG8UWg
LiR4yOrWFFeIS4vZghlkJPoTDSNTJfKsEF9GvEJjSjgik9YfCzMLhIaLvpjia88ZjTNddLNOzczc
zVA6SzM0A5iCmNJixbVniBKMwbiAbPpcHOMIRmljQwENXNIkV4ZiZoYDm4BSsAYtX66j7fJZtrBH
8fB9FPr/Y+9MsuO20m09lTsBaKE4AA66AUTNmpJIqoNFURTq6qDGtN4Q3sTeh5DtlJU3/dKdu24j
G+7YJhkRQOD8xd7fjror2DL9CJvZSZlGVwVxr40ihgf1XdsyznQWpvGl13lf0loZh6VnULB1c7t7
zlDDbVG+lDsn0YsbcNsDuaoGxQD8ZQe4vSuIgBzzbTxk4sptnX6f2GZ6oJKMd528YRNkbPV56IMu
g54ye6rdF7qx6kxza7lWJiE0gyOp1MBVEacZE21HaJZ2pEbHC2+S230j2HduyzwJSlM9491By7Ra
mKM5QnftJuWVqQ0zoX/Q0Mzkm5qqr17GnCHt3gyo+4fRLR8aAzFdZ9k7SfRdyXd+75hlvstVU37D
M53thtakcEqr/HphoPfochFQBBv6loWWwqMsoLCVefbZROaINxX4TeU2X70wge4KJ8bj0qOhIcsF
0XtJ835TUqiTooKEftMoxzqQ2x7dFZbMAvjIxVXX2tGnorfMIxqE8qZNB3UDdai+9Rpv9jVEzgEC
hBi66JQuXzDAau/2sNps5waWKkKBR7NysC07Y6ftNNNLASC0cgxg2xJjZpjAsABy1Ae7coq3gmxP
Go6qvEJMwMMok/GzOTnWlrihofVFMre4QKZwZv5Zpu62g0axz0wSNhejXDYuwO89TxZ9ZwxL/JBN
tnOreSMxn8M8PgL8tniAjkjN1vjckkk7aeYuNKzJYxUFxxbPhSTfk8fBAwIw79S5yMLJp2p9LSHA
uAvVjSwxICCNH4s8OojF0Zg7x8WXCGEWamEid886VovPTjHyexemTcsykQLtWu8pWOJqM0UU8sKq
s0TzJ3DFYHlHtcbN0qr1jNutKRuQ/SllW29hpatzNjHvAb1JSFM/jsdJFMs98Xnq2mhFfCBeWfgq
GRXiT3zeCBDIMMWgSQmMhXg7Icw/lZP9ao4OMOkZWbgTJV8m4tyCGq/OqnkfriYB0nQqGNQR2FJG
jOZzGo+jlwhk3RxPONSzPs2nE4azchVpwILviCzKK9t3ISNjS2iH8XYc+uJ1ctnCbNwxnjEKTT2Q
wAhH0ylae2bfslpNu2adzukz6faXccri5Ic97n9sEPO/EMNjmAwx/ro2fS1f0/61+3N1+uPHfq9O
vQ/QH1yBFQvfHkIl6syfqlOd0Qb5k5Zh2KbFf/rdVGmgexL2GiQkGblSqP5jxuJ98JC1kCAsmL0w
Yrb+TnWKyunXGQspH4LYC6pjptGO+Yut0gYJZmkGDngcYsYmhmK/ZaYHZKvWlVEFiu4/v7f0tQ7p
TE1uRelp093sFqdYkZi457iPXbg6fW2Bq3YSzycSLTlg/q+mDZUB7C9K2Y963+mvUa7DAIdznm4J
Y43sbZdUaIorsnRZXYamCRUmVeoRSrTxDZiOo/yGjwGrfb6U3ZHdax8MTZcBDcyLuV2Ncnl164gZ
qHAvC3Pc5Cobb/mr2c5uE5wMmdctZzAW5UOuydhei7tQBhqRWC1UvRRoBp7KsIIroDOhYf9jbfNw
sLIdRuaIONzVCYEYgPNpg821KgAOgMjbjBiCbvQ2aw4KdooNHbpzs8Aw9OjRKVtEHtFgydqfMXoX
vs3r+xZmg2SqbSPMUIVK71H+uuehTGtGK+Ysvjje2Oqw0iPqgdIt3dlHpAI5hEMiIQeTyjHe1Biu
QMjIzA23ZJhVn+EOLU+wEE2yI832JmRe09zGI16JzSzM+HUgiyN9LYrGzrZNzcBmXSDl31k5Kqaz
3phXW+7Aka11BZI/n4zsgdizSoIgYdJPUy8t87nNJ6f7iGGjWh7nNoUcMw1pXp6zlgBUP9JNAXAC
Pz8wIqfANW4OEva6LHUopIyHOLm7zuhp8wsLzvUkrIlBTtk7zJqsrnA2RTir5YrwD+tzFcXyrhsr
093NdZh9Q/fZkoUGP4AqM19ae+O0IZvJeSC9cdPlDnQk1xxrsg1jRTKdW+HDYi5hFPapS5RXbIF+
1s7O1kQCzj6ErUalR7Lfzs7HtAyKHtk+OdVaFkf3sRnz2Y8MAzno27hOAH9YqGdax0HzkTZRDngu
0dP73KImUUmUE3U3IOi+6tVANEoz2dMnVsEs0vsmvwtnZ9+NSHaHHLweenhg8zMJg/siNe/YGxnn
ROA8KT37rdOykJrQSvNNl3CdUx1Mv+L5cEUTg1ZdCmejTYu9Hcvik8rbT/M6xpTDu0C77GNJIQuF
4FpmnHURdOx2t/2kTq5eYHmAJliBLYwBWyWT/taNLTHtobvVhL1n2XA7qvm5hr7il2St3iWGKGHW
mvU25E5kA0zycGO4A+G1BK7UqdBBL2ox+4ESfVJL9ZylhHtjYzKQ//XOxzlZyP6AaHlV5RmEF2A3
I8j6vu12Y9jUW1W2qNOzAQeLCc4PNaYvq+YhmmwiQrTPUHZescuBAm1gUgPY2xJvC14F7PV3o2uc
p9ZBijOoOX5S9Qy3xOyyAyK0etdXcXYQY9dwvea9rary5OYRhs4+7m8KE7KjkrGJHWsC7Kdb7RX4
q+fGRic+puTez0vlItSpYHJj5syBJxiDSW1RsGpuNpXXxsum93I+F7tK0VxX2fTZSMo40DBkuAwe
nfaKSmxot1ndFI8W1V23fqTDp5nzfNexF7qFIjockegMZ5LAm5suzPRvMCfib9riYJdB5xnYqefe
22UbvbRzG51SxQIrt6nsc9rgmwKkJmAsvrevWVh/rQl3fWgpTNmaE7DREOdMBftlRnn3n+HUvzWc
Alj9l1SF02uetG9/Pv1//Mxvpz8+tQ+2YUrB5EP/bY3yx+kPYQ/9smn9U9aaSUAbAy2WwIbQeRRI
Jka/b4HlB8wiKBEpJuzLSOvvnP4IrH85/Uk0YI+0vkJnXQ79evr3oVBNb5Qoj+vMhJJiuoxBqkh1
W930eArls14SzVTUw/c615r7mTKCnYMcXTfIWno/RsRu9MXKjLL0WycyAQrNwiMnfLSGe0cQ/kQM
ObC82LbJnEYcEfp25/VYb9qYanS26ciZhQhG89oYPk4eoTiMo2Prq0C98UJa42AfZh3zNs/1iNgW
WcVztEkMu7jLk1GjBYSQAzkpzdlYdE64iG04y4Y62R4HSnNn0Pl6Q35ioGCNJSAcvL6mb1cIY6GQ
zvFHJJ2CMA4snjgVoiea4OyrBPaL+olwTuNMmjmbcIRLw8YKh+zLzGDipdXa1Z6Ywwy84VLSQrgg
UUefB4iY/cae7f00STJeF6bRZ+w0BrDnAlDKTmUy4jFNXnW1rZ2YrNGxJMPNaJqk3Grgw5Ojw0M8
Pa5i+vsFyVa/Qffc8jk5zhhMcQQpLSavgkx7Bbi8qb+DktaeFlmiMWLQHRA23O0wpA7XEIwLWLSy
xmorwo2t8wRN9a8FJ+5O8/Ct+XOuvCdCnTlm8xCbYpjbZ0Awgz93qnwtQItuEKoN10NZ5nfulFEw
tTjkSyOpcLZAS93oGHRIrnPsUzW69VYH4nbGLs7oXnookVW75di7svEn85StlxsRY8/yiRrpgngF
UAG9DbFJlX3OmeYVUGORjd+5nN6+xaIryB37e2TgVakX+zpOouKYTZ0OEHFursTsik9JPuJFXtiU
+brZmVQ62a6Hc5uZk3hHDRT7g6MVL4UeC8i5g6vaK83UOL1rd+jOZa+lwLqhlXH3rCd9cTn100sF
MF2qgbw2qAwQ26fRfdgbgpLBY1BVsjwh4HqnxYK6gpznFJxPg5t6Z3uKrtBjg2iftHJRclNWGG1A
Va61CkMa6hYOCGqYZO4JaiJzveMobRX6zWbu8m/9pQZicy/vYAVan3u2bctVzpcsD1AlOp/HcMZF
is4yObVUBvFxJNAKGHXkFsPNjEn+S432ENYRdlFjz4Sa8Wyd2agRBjJ6O77XZvcpIormDsVTiSmV
tKqRVzBVI8qMpn9vltHV8EM6vf2GcK3/yAwyKmD1TYTtTioOHfjgTVKAIu7m/UA2UnsQePEhrQEl
W+d6lf7ESHt1to8J6gVM/Synkjl5HOzEfiHjO5q2pYfHNbB5OnwlM2S5B2FZXidCqkdLE+5TkjFO
DRDgzw/VvIzvhgoVYCEr7u3AIa1o9QfL5K6XZfvGzihsP4rErWFh1S5BJrONPRvIW9/2O9v1ivkJ
P6DebCsZutJPYWGOe9srgSh3lDdw/4hEfoAQ0GoHrXTgKM7N1EDrNxzoE+5CQkhg2hRI+zGPwM44
CLQ0BC8DUARuVnB/HglbeaCnIq7xK+qjs3GRjvV7GpTeeggrRseAQW3jy2jq5Bt3Nq0T2VljXUB2
mKfnBCmH3zSVBUXUm2aSsGSiTwEwkPA9HLrwa6piPdkQT8OztIZFdZUwZqHKtnuWh/hXqUTs2MB+
wdKxDpmxZ8uyqUc8aXtmYRGx3qFuzEFKiaSdO4KL4KczPnia1eheDd6YyGuitvDGk+XHFnPRV1h2
JuQN6WzrjctTEQFmXVN95bP7njlMRTZyGFK1a+KUnCE4jQRvlSMZV5OJb382tGdda6dPsR2HxDuP
0UJxbUjed8staAUZkSzhDdK6HNG/5UzxZjJG9SKGRqjN6FkofMvcASKopSSV1ZCwICiyWQ13uos+
kZttJQDJNfWv2LReTFAYnUAlbvtlzGXQjbMJkwP7fu1rCyMeEKztXOz7ipB2zHQKahtIT4cs8sEj
kfPdg+ngHSBGlwGCnJHpSlUM8VU/13y7RubR3hsPqupbOnkJVDDZEJbwGJfdnD8PXZ4RH82xom6c
KWHhXTdAUq7apmQRqqBZeNwtK8qCzloH3GBn7XwQFNXjNuIhb/nDEFtvMinWxF+r5kxKjdo5MieE
cVSmKB2z/gk7+IK7ZhrBAsQp1t9qLwTBYmE8Odw7M19tFkL+4qnpWg7l61DMt2M3G5zhLD9I5JJP
vOYjDkfAECrfckaOh4F+nzQq2b8w3mVhM84eWksL5NcqZc0K2t7EHtctdWO7OyO1WFBHLWba+4TK
9nrmp+65C9LziIO28CeB4sjWicWibg/IgueoCmOaCkbYjdzCtr2vzS7Rt+Os5B1zPjMYVFld46mW
B67u64zXgQypFOeiNa95UPBaTnwX1HM0VEHkotZaKuukr8N1YSqW+1aes8vPRtTWhlgCa9FkMIVL
+jVNVfNVNgmVQ1KmyXOuKtTPuZISmDib7xDZly9E2xIphkYWiKaokucO0HtgTdEJCqLaYmByX3D6
xmx3ypl7Dvc5DloteZoTV8+2TgE0FxoGj4BKy5ePTg350nYntgasFIzVVJS0H9lVTJ+p1iewVZoW
P7nC1B9HGC5FF4triS8d+LtbfkRoIR4h5OXGLiPg+q6NUIjPw5iTSJ02r4k3WJtE9NUpd7SPVbOU
n9y0Kt7ZTLClKSDu3VZlXQdG5BVYmLUUxanNKp+v2HSkidZ9qDnuTjruWydzzBClZfv0+EyoXVAv
fJkmLtXJqIf03rPwmRvzuHzGgplhR9KLCNCfZA9+oLgZ6j0xiQkdft0CO2FVQ5oscpZ4uOvEpO89
4su5Tzo6Yb1ZCbwMME5jX1rPgDLEQ2h74/WksSRLmjQNBH4ecgVIJptI5VPOdW4sqB9sTe5qi+M8
TQutpujksSpRwG2LIe2D2u7MM80ZtrgpgqHKZwehiayFR8SV484rciDJ0D3baW9IghBWqKy+i4DN
h7TZXribLYx1Ep/rRvAeN5Cn+6BEOn/yUlc/cVJUhIWW5nVaF/kWHqB1M3vDvG9ETz7aROhZaNpr
HrxcGetheYfgvbXPNqxVvy5kfUwBcD9hPifdIM7Z8iaD5YPfqI+2ztbMbC2M4Z68SeIGnD7BxNmm
TbDazbNRBDY96qfOTT41jpecq8Ww+O5QTLhp8SIgS/hlqSQ6JVI+vGlQx1yFPpZfsfcK9ifDdAPG
yXhH95VuM9soj5nSjcAa4MwmHZXAOHn3MI+SI7XJ5OMWqg9M4zUmJEAVLbvNjgPlWIrBiQKh0OzX
HiC839os9vTIRVQ0pfcTT+EHr4RX0GhNz7TOODuTU++xhzc3XlV2JwRVNgIuB+nLtHjW1sWhfpsA
lPzMOwMVD9+ptbdF29fxvtBKMz9JJw4fJtmM76HC6ODXYlX8R1M744YK2zYYKbsMamJppncRU5SH
kYOeStaGgMCVhooobYIITZriImu7FF53qu7JXu1JpiONC+kUH8X7KBznHo3TTdwanDXhtK1bHZNh
a0x7G2e1r8a6fWWbOBxIM4+uB0Few1K4kdi4hQKy21P+E4fWifxzrzWkuaBFQH8kRnAkHpV8u/9P
H/7v9OHIJsRfikRu+veh+q+r9//7f8qfdSK//dzvk3j5AUAcqUoIQQzLuaiu/+jFjQ+Q7tF6oEH8
ASr8YxLvfmAWp4ORw37sSnsF4P2ON7T4IXp09JMETvAa7b/TizPD/6UXNyyDsb5jm+yyKSR/VTu2
mcZwORmMI5mtdQU8Wpsb7B88YM+Ce6rZOGypXL6oK/8gB6da36gLF6Fn1kotcuElADbGF1rze8zH
rIJSt0GxFn7LUA/OJBDFOGx7NnvYHjQ9Wr7lFzJDt0Ia1IXXEF/YDatb+ba6EB2aggcyFX9nQbZe
PKgPagjz6CYV5h67as1zeeVDlGpR3R6THNyIKVE5tQbykAWQNQthHcZEq7MBzCAWHBYnFVTuvbQC
wAG8L8TaIIzDFVdhx4sHbwk78UemokMCunrITX/mAXo0VuCFuLAvuhWDEV2IGMuFjmHLUIMLcKFm
1KHVHeoVpRHOvXOnQRNhaNZlN/OK3ODjgL5RoAc4ABv4yJOCD3mFdCgFP8zyxm/MajHUmXZ68oTm
k0/T7boV8wGdg70D4A8t6myMbMV9AxMkWuEghWUxPUjtE8UeBcqKEOGsUM0BMlWS3UCiK1fMiMMD
w+aY1Dp/HnXnlUjK2XcvfJKIthRqV2unWbkj4EO2N/A8E3WSosVuFRU9ugHX1IqI0cEYsf+uzcU7
9tEo9k2fD18NwBpMCENQV3KuA0+Wakf3hi2RseHGHQTxk4lOZLFEtQKqyDm1Tuj2tyjwy5Ejz2Fd
012ALdir4YL0F5BL2IfFAgu69l4ajKxXyQX6QrBWiPyHiJqDF4vwsQEPo09wYroLMqa84GOiQfMe
xOIClTHQg7+MgprSWZkzk9B5Es90xM9Z0101bGrOmbvMO/qnlVcDuYbaKPRZFVBnhMwY8qUzN9kC
5kYCadmxCM2uU6V/jRbs29nKxVGadnY1CHGOgJkzAc+hbh82narxihopbu56hey0kzG/G0A0+DHi
YOdTvlJ54tVqhOthEDs2o7m8NbwsQZJ/oflMF7LPuEJ+KJXg/TRFH4UnUUzewsYiJJam8WRz18yT
ceiJCTr1Igu/uV5V3TFAV1S0+pR/03ILXkxELqUM19Jaxn6T8of7zVDXHqKTAWv0lyonJQmSIDZw
JYn6+cjtboBEo4o40EEwqugiDbkHjoD8tDC7e0xiPcUvzK5s067G82ZBGlpZBm50eXGmuxeXurMa
1kO1UFjXFx97krfzLZB13O0DPneyxlqElk7M6SaGsfoUzm4Pckrvp2hHMYBXPkGIs9GjGkQKu2XB
JVuN9fnqsdfHyPtSNXmrffO6uQjJoUudmGyaAX1Ic2e0kJyIfI5SgDSIzvOdUcw6SXMXb3+/2vzd
Bc2HDzNxIRD6ggPoVzIADLLqNkb8ld9XxgRrFTBeoaHTdvvuOJiKC97KhYbZwqNuBW4Oam9arPEp
LDyY1A5fubOzYgtQbFFW5dFKM+DjZpnSm3SFlKfwDhwzYl+yMhAAyuDqYyo3PTYXSAKLT+LlV3JC
nHL7afDbH4yVqzCvhIU8dYAt6Ct3ARPMHGgDcBwqDwcvGRq5vbWyGuQF2xCPLT74aa4PaoHqoCA1
7YqqG6/5Cujo0Zz+aK0ciMhckRDgBMBDwI5bHkHqDN55XvDgn3MLG2w6NylFkOgl6SkX3MR8QU9U
K4VCo++SvmkkwCnKlrJ8k63MCnnBVyjZKvONAQFykEDXRkY6DDZijGVE/2jF0axSMxgV9W1IvPJw
IstEG/bgrYfbXreSF8LFmmf8iMX80bNy994bUiTEuA/zd2MBQepXNmbyDdMHg3q+jKEVQCenUrIi
ZkX/URxYyAP+stB5TMrXvPqz6+zHz/yxcLA/oOOT8iffxh9FjvdBCLSuHqGCOixlDGm/yw3cD/xr
iy0tisg1RfQfYlh2Efxr/Bw6RQ47Avtv5QD9KjbQsYfgYsMeKVfj2a/rBgaDehu3SQWmImqPgy61
nYptgVc/XRvVmZxzf2Zi+6jIE1Cbn8QZ/w3B+VeA9PrHkQgIvtdQEA37Fx2uI4DJewTlnI1JH29b
Tc67xkhLDG9a44Zn9E/ahshMKwyalNnxMcunPP1x0/5LiDOf8Z9cdz9egwO9Wpq8nPUa/IyZKavc
hauiynPRTdi51Cw7n/BfxoztpMTLX7/h1bL457+GFYc7yjNcXDqWNNdP5CeozdwRMkMLlZ7zWD+b
K+dxGCZ317t6AyDFq2CJ6jkcMDFwxta1DUXWaT8bkWyewW3T+jtTCApHfRdpTOzBX78665+uxwps
ZiLgOCY+I91B4/Lzq+sKxk4V04JzO5rJLtRa7Qsr0lWr6GFE8I2OsOIAP4/25rVZ/zmLJ/QoaN6m
rRbGiDPgTHRUIYkc7qFqFQ9qhRMz5pOEGpaYgunA47gd/NCjmduxB2fhw4zBfaiHHr/NMn72QjUG
ec+b70bvVEcosVwr2gnXTH16AaCb6DqRfCDI2DHTMs4EI6DZ0hO7M3YYwLH2DCOWER998AU6arfF
/+emtc31tvyZwI2fio+Iwnq9iOh9eED8/DGJBJ/0jBT6BBpQBdQnCtZWbj/PVb/A3+wsvT7J2GXT
1KbdeyesKGHoPVeK0hVuzKbPtAENqhe1H6vEysRrzkCD8PjYG4yNOY8x3byhT74K64ZJUCKUPLjY
TcqtJTuTA6KS0XT2kko72PE6PCmmZrt0nLlKd4OyIYbHUEX8dWGRc6fp4LcKM/xMVtBx8RKYJ2wF
ruwkzXbMv+1H8nI834bEdljMWWwlxq6PSzYyFEH8w/8W6Dn9eTg415kKzf0YoQGKlP7YmDie4lxm
H/WZa0pCpXlasqov0NRYLZQEXEAntpAO+rd2tnDGp2wmD9jU6ctNVO/WW9eETVCF+FjAWC+Nxni6
yr6OJUj5cHSr4qUEoPqq23NO6aTSAVWn1xN8m+tmaN27LqaQA/am/rYV8z07J1cEhSkcKq6Ccjsc
/GZ2Y3aKRpT0QTG6OuknLDif7VHFjBCSpXqJskqwgRwSu9wYboE9s0IYpCDXoBXOEPFqB2uSke+Z
TsWEw1gIeUmjFM4aJC4EqOyMqvs0JpkRa716a5E3MaUohwc5LuA0wlBWBblmYWfvbQP7JpEwxqpS
H8ZyvostJcoDbW4PeXV+FjoPB8a0rWwO86QN3u1Q9AhBVFmaezvWhXm0L7kN0yXDIV3jHPJLsoO4
pDygkgrv5h/ZD2sMhA4z4DxdoiEuKREl42OHafSaHlFfkiTkJVWi57Ys7yZOiesoJHZiviRQOJc0
ilhfkynSSielQr8kVoCvhe8zXJIs+h+pFpeEC44X0i76Nfgiv2RgTFE7P3Fx5ZqMsaZkoO2u7dPU
xzZO39lSVyoz3Qs9nzx1VTbhdEyZVyG+NGodonWR1enWdGp3VGfueOe7JII5iPVpJIQ0wiLogKY9
EnBoHKsGIxKLiuitsbuCvY3O8ltO4mFUsuQgicyzheDtEHfJjDm/tIIRgfBr4qZqi2w5OtDJc2+6
4Plw4rXBOgzPgkUY+kulJpOVx1Lf9Pg6DvQo1qFJdFabBMXvnXyKAkLMwgfZTzEvujNWHrnssU6M
MAy3TOLL0Xc8M7ldU6nTPYGe/XhLXadtjTpqdGRlBUzNckSHuuqRpOP3JMbp1PiuuYHWradbNZMC
sqntbDp10vzWQFPk3kpm6560NrKIJjm+0aAiLZe01ols3FPEsNbHEaptKwfnFMvj5tgIsyStktK5
6YboaqzYDZESVG2H2Gj2VjsDo3eECLfDlHW3kJDig5qZRDKgl+fFRifIpNQRWmCCVSWuz7FJi6rs
VW4Xad2j12nIA5eue6P+bIh/6nVWxuvbOzSN9Sagme5It8l3XRlqR5Kb3Lt6rrz93CXWFdy2e6+F
KG0mHpNoFMuHihTLdrUyaw+hJZebBtvcrbPu+Ar4WwewIwONQq17rHFz+bFferaU3BN0QHJKN/Cg
xsH35rI5lWVvPrQgefZNZY5Em1XOdRkm6aMpSTtdXDPbDl2LLwYMzG3fiuvSq6/CyPMgLJIGU3sC
pmvGvF0AZVpqVib9mE+BM5vVFdcXSGutxh0wkYENEaDHKYOLsgy1YPflzQ+x23wvuIUA4uNh91Mh
EyKLBtXf0ONVj0Kb8kCqzn6ewBbzG7JwP4zhi9FWxpGUGmNrjVjoMXxPu2yKWeU1wtrbC7hNJOzd
HtGcICxqcbAi1e0uh1y6pQOX/tJl4XbJ7WQ3M/Pfl+Hw0hgh1ZRGjFnc06SbVlKydxy8t4bH7D4T
hU/T0n5KAa8cDQNVGwuLaTd3veFDWWa1SZTOuIeO731O1NBPfgFT+MpkpuCbLPXLne61xYkcHaSf
ahLmYwtnxltTjpg/WWLKATuJcryaJ1ay5KUhaXdI6KnPWlTaDywUmkALcdKcOvIliEoAlH1WrP2C
jEi1ZmnlE3zgcOuks7glvZxvgYGDahXVTyzqa+3UNGF1IFm5wA3Bgsvw4lvblQzdhN4+0JUL9GDV
ABCn2Fle3WyHlE+hcrq3KI6SwLX0DIKuzvO2Lef9yKRte3nqOBbi10CfDCb7VsPcBMhV/Mw5qW/g
smH1hWlzku3Q6X5H4MRRaJlxxFNaHMIo9fyutDxIQYZ7l+kh8g4Wu2CRJra54KyWZZdoZXpIY9sB
uUveM/p+zAuAxHZNqe4YQwxgQu30cShDhhGMHZwrM5bD1VgasoT/TeDfBsYXmNEhbLco1ZttbmfD
qsZ379DNtPukrJ9TI29uhJHW1xiqoKwPrMm2RIWdNP7nO8dlg7px+1iV/pQCFfPNkhRn30uZS/gz
Jqn8QXPm6b3WI3HfhCSCMrplt2bo/PUqSjlHnTiTr1mWuCQaTVmysWBAgYp2KkZZHkRxb1NEeDtG
FBTKn6rW+zxBZPkGVMmEyqiM1qcTgn0UJfY+Fn10nVMkPuip1WG6yLR7uZjRHduA+dYcWPcUvU5b
myqWWo3tpWNgFK1zdqvEnPymLpeHmdnaLT1eiydBuR1RZ+wxt9g3sisHocKuiC1Uxzy9s03UZ8DT
RWi7+I+qjrVMNfQ7jfHSbpk8ZM5piqD6rcCVA3iBowWqU93CsR/YK/Kb4ctoEke6m0bGbRxmK9I2
THGmJXHVPU5GrwgpBlXH9oUY1IzJ0XFe+B7hMMrK9xWmMZBEgFpmHyMaQz5lYQKEIdQmqH5B7PHM
q9L8ipJbLocxtoh5XHPz8O1ZXtcGhqUslmNG+oSKrbljHuYhVyi9ueKzCIscCVTluaQNWwhKAGVE
2BCiM7mlrCiTPo1uc9LvSJgXPBDuljlBozN10D53cO2rvYXy6/0/q5N/a3XCHIBm/l/7a+/7pOyw
MfzXQ/UnHaP54wd/GytIZ8XS4AVc20kaSUmv9ttYQcKlsVEjsiFBDb7OFf4xVjDIEKbH01lr0MVc
wK6/6xhZq6y/in8wynl4Zv9GurDxy+ZkxaDjsQCN46Cb9Dge/9wiYeOrWtcrp33nFfW+M7PyyiHL
91Q7BuuOGUVIELcFUmoZNzHD+pZ6z7XG7vqnT+6/GTCsyJyfOjWbQQkfjcP4FCMFto71v//Ubo9Z
yWnVZsa+AlfwleRYzIpQKAqS5YR5E2ZZ87As2bT92391hQLxJ9fRjWn+0kaTT1TI2bWXvTOqJmGC
0bKUEUOSBHIW8ZFYJuPGUxGcsL/+u5fpwZ/frmWbJBMYyEdZnbH++tPbBSEbhu5UTXutN+gEcRjb
ty7PRCiJ8nMyL8gfstJkU69CnrJaqavw1IQxWSWlLbXN6OKVAzeTV36H1+8hxPosfAu/Fk2Rrb3I
3LQDxDYL8Jxm/O5Vc+/z8XbyY8r6h0d3VCEOor1AizI13TdMpvUZ3Uf4kkGl++v3+svciiuL2h7n
tpCWYIJ0AZX8dGVZxSVcfHvckxlyXaTevDPwXlqb2mG3spBb8TKYY3StkvDHc+tfzouE/c83ladb
dP/S5Q8TY7oqeH/606Hb5hJM57DPOfdYI21dVZFhih5AGV84W5KtW0hsbNCUVLMczSY/IKg8p6yt
tuT4xkPka0jPNpSL70ve3mYh2T+p+MhZfdNH7WWCYBxq09w7eASJ/jxB42SoK1Cn2vFjhtqEXB/8
a8NrIUeISPJQ5iUDay5zVG6VYwRw0Z4RNh7tunxK6/66A+ly6Jr4GCbEeBh1yfEizjLWnkenZ43Z
gan1uClr/QWg3rXXAOPQOqR6abfNrc7vUMCvAbr7wS7wB0Sj6eMh3oOIAjMPoxBDYg9/k+jfDlBa
HE9YaBo/iTGSFu6hT+07pt3fYhGhbNL0cZuYGeK8tLKumNYMe4IS9yYhP1u0fozp8xeMkriEo2XT
Utjvxs719pF2h7UA3KLb86hI+2xnNip6oGp/LoUddF7kIsJptm5jD/6ooaZA9Bz0eXdX2ExekI08
LUo+Z2H3npTkL0UI3gxymK04Qp7pfMFyEbCd3Y4Vp/iSeMD0jO5LiSUgCPNcLXstDx24oJnzrvKI
xdHApinZqiKKb8ba0k84aij+cNE2r3Lk1bBZssBSGW7+fY1YzDdD78WnXtFsBG7Yg2s3QLXwFl2B
hNDpkhCATW7kO4XRIDyW7f9j78x240bSbf0qjX3PAucggdMbODlKSs2TLd0QkixznoIMksGn3x+z
qty2qsvdddM4B9hX3VW2KpWZJCNi/Wt9q0ow8zj5tDIxL9/AAQ0eidPQuE6RmvMmSMk/2ZjU5k2a
E2E4V0leprh44/YNkk27y0Wbv8M3sJ56L7Rvxqzu/XUSV/SSNarRe4sh5X0wISDQU85rccsN5rrr
Io5gi9hCB8VAJ3tbuXJbSQvHZQ6bnv7RnDmsoWqQYMCn8iWN051laph3bjHpbUIi/LZHoTmrzEo+
jkGW3GFXNcJ3H2bCAVeiyT1bp9VJaofMYiAHtRIrkC7vXADJ+b5DqTbWjWMNBzEDPrm2RkElU9C4
Xr0hzpRaa7zzVJsZo68FVsKoHE6DOBvWU1A1+gAOgiuAQWtf3CRDUJ5Hk61PsmwqdoMNJ2g18Vza
Z0MwjRtdBOmtEXX2wSfSyY6NmhRqXeHMcpCNI+cCvnN36bopuR0Cp1SUDnilV3FGRdg6aFUz0d8z
4OMO2p42Fzi1cFRp9Lma/Cg47fGsPGWT1z6EvU+nKctyG+1EbuWfc+aFap0O1bDzmqBWq3ICJLBr
ujh7YmXlCFkUeKEq7NS0PzvJueQx3gLahUNE/9O03ALGdDL1tXvKrGys1/XQRbQXgX6h3g3Xwlax
8QzX5ST9zRQbzpp4WoIhNq12M8ov3TgJ3dkxx0zbVc6WdmSxyTziYesZBbrah1IX/iornGhvJlkN
17Kc8Khl7rynVwWIKBVzZMXCuiju0aeilS+y6CQKMSV20xhudTHmJ17QvmrhF/sqIEo1c9vjCqOA
dWCuxhEq9aPPbHFWTN7ookIw3FZ4+NaZ3z7BtRS3BMzKXWFI63JhRsp1Go7mgah0IfbUwkSgY4FI
uvsJORKVGdyb6Sfug6XxN2M9bcL4kv7HwLm0TdK/nevw5HFkw4wY9EQCDrUCimRWnSGvefHgjhaI
eqFc4rDvjYLhZ6E8gnsjey1OOZynwzLRD41y/Uffq6cWO+nY3Yz0h1/m0kpJVUnMb+teOj7PVr6Z
EDoyGa2YSuPELYdq7UC9wytXqRkza+/fKA5ed4Yt42ffK5F0HHpqwSc0BM91YOHrtlBtn303fnfD
tkIYj3JvlUDqISYNSemEN1buUkUJj+VE9nZGJL7KIEBcVD1k0pzM4MH3pugaeth0gkNRPTRExllh
ynS8qHEKFkwbB/1GYNG9BpudKDyWw3ySWTwrLK0kBwVL+fA9cxu2O2Fnb10mLeQPhQZKVZQYUdmN
NkJSiqkOB1xlFb0FNFcoooHKjMRaxGbxEJNqPctMFgjH0PLM7acCqIpjXNNmKBhwRjEn3LAMyWaP
ev6cZ0smsQ/M6AVjoXXej01zren1enVpobsMoBlsOFGN2yppszMV9gP0i8a5sOvJupg9DGY8DOvT
ZGrsk16ZwWrWHQeymscrTcyorA81X2iyihufEkC3jrpPkTPQldfAPKjWIowbMOKNbx84/UYM9+vp
1avoRYcbbBQpwdK+6TxzB4PMq9MHyubKqTjjAJ5wIHMinejmKrEDCPu3ZRAoE8HbIo6ZpOrZY3HM
GuOEuQ4et15hJLH2ST/O69T2qhMz4+k6jtiB+MSIoCmFST/s5JdEltmJ1TBnWdmUSuIw3U4Tj3mi
8Y+Jz02fW2N2WzUtM2wkwGI8I65UbefEQ9qSyTYOUArKch9ZgX/q1fP5kE/FEiVcGU0Orokxs4to
lg3iMnHxGpWmnW21TWiOCQWoCQ8vJugYgjscq6XxNnO+5Nr2bhPMFL9uZP9j0fX/X/s9GOo67Db/
/Gx4kn55KeIfjoW//cxvx8JQ/MLysCTRwBrZ7E//EW4Pae5wON+BZaKcQ3A2+H3WbP3CvzWpFzYJ
uPuclr4Z6oCf+lwPzLpMzDaC//0rp0J7efXvz2PE2Vx6jhZqKs1TTHw/DHxBZ8aSlsvwxJ36CFdd
kt3CkdDs2N36OkOowhncPTTBAulkEBXcZV6srb3N44iGh4Xt6YucHjJrwX721iCpsSqcBHTSVJ72
DAbAb0gl/eHZJT5OBRQVwfaGPY3/avArvYZoN7fTPPMUaHWNxiHLaXg0pxh0u2+NgckIsxudrdNY
dL73HI2w/Ad1XJ7RN1rtDLYf4wYiYPbC6bahtLUER0JxZZafzdXYgrMX6JYUw7oZNXCplNyJ2ogx
roZC++4GMEkQsintIIvSrhO/Ar7IwhWPRFusSgOHoC/KG83IEOc5Gt27W8yjWhKstto3GuDPZiZv
651MLePlTZEZ/a0CEoc5zB8cxFpCVI81Xbrn9CA1xAPwiS2VKGV7qy2/e3fjgSiC2U5MDuOwdyj7
MapmD1e8y1ZR3je09pXAxQkLZQFvJgjVIR2asadIq3LvCGp4wI799ITS0HLjtj75LbvpxmytO6II
KyxzOtt6eULXox9O6UskStYYtDVKyIk9Nk92E1e8FYovv6ipi0GbcIKc1+ARCUnPEY2PBdMJUDz5
iYKh59GbG6H/z9MYffGqsXwx5qSnQ8XFr3w567kNL0Y+kju/w3e/mRNhfA7qNLtm/AY9kq6QDC67
NzpMGsb5urfTOzFHbxXOdDDN+XrEUEh+nwykXTvVZsgY1fiFIr1v2aeTM5srZwJqEyPanhi1xyJq
2eXZlBOOzrvgxpoik17T2px2FVTYIGaB8FUxnXDUmU7F2IUr5tC4nKTb36ROt697zT5Lw3DAjZkE
76NdJutOltXFGA9fuCy6kzYZQLgjw+3wXFo7s5hrjw+5VCddyJe6IppsXpJ8ZhHOWh1ukI/FI9zg
+CWz3eR+imf7lIs13ode0b4aggLZMATYH1vy3aac8VFUwVPmLYp6ziys0U9j51uPtpKWdUIILV13
c+vwPqwQp/5kePKij+cHFYKkWnGL5VRdlExsOfjEJ8D8sqsKfZdj2xiZt7kTAooQR0ghDTikHLIj
vFAeQYZQJ7lU+8lk1SEoyqGW1Brgw6Qd8ZoMyoiNdRAucEQiO4ASkyM00Vr4iTKvahIoOogu8l5m
r2bqk5cpDaO8xZtanEC1bM982jMvrYXOmCycRpmr7rJ3StBH3JW0F/OZUb+Vh525wlDi3UsAwyEO
smh+bueMdgTsa3G0EdilnmhqhAaUL9xIXHLBZzcpk/DCXriSGWa1johT5p9kR/BkMxLT3VLHHrDC
CuYl3gTchr1GzPQLciVjS3UZLTTLeeFaEjGEcHmEXfr+Ar70FwZmGQxcS6HEKb05rhH/u5ze6+b9
7//18qVMqw1eR5m+9d+7zelm/9li+n9j9dKBDE/fq/69+8MP/raiLoFxTFYeNnB3cZsvJqVv/i0b
ZKFt09XqCcd2F6L372sqJi2C3Kipi9wKDYvl9neTOhrs0baFe8tFlLTFX1lTxUfPDvYt7+gv4xIT
dOwtS+53ahQ9BnT1hMphnmrXT6UMuIio9i2gdJN62sPESCmfclKOM6DA6rXlJpwzZaYeMiH9fmW1
9Evi89IMbK2useDjDem07Spsuuxm0xDvVbgwDHRN91486vfaoPN3v7h39mmsDP4TAQZdXbY2up9g
SLvpXBw+60nZ4bk9TQwzejrp1DrAf/zFCbP0OTO4fQliqx4qraiwvZT00ePo9JvuQcE8e3CrPHrg
1OJ+oeplOG+SKoBUy5GclEtOYnoN0Ml676refZirrB9PR3dkRkkKWHDODpJXyXP3RhczS7dpJle1
SXZ0lePF/WS1vncfonEl1MUGMFGWupknEoeD3GkkjnhX4gOotm5a5lRO0Vfz4GlqkPHqkwxO2c8T
N5FD3J8Qe9b78Bi6xVFCANc5hnHjYzBX6kHft6I0DvyzMYPxS+xybeeCSX6div/lbv+N+5LY07+4
ybn5uCX+fMu8esle/rbmLv9aU/fz8rc7Jb+/1X/98W/3OoZMSzBZ/mat/HavW94vGJ4YmzC+We5p
9um/3+vLnjsgbiLw7FpHQ+a3e50HBM8NkyGM6xAm8f7S/vmD8GxiKRcCaJXLSA9vqFj+/LtbHY/W
5LNzMM/LtuCIb2LzrthqzYhd7FmD3CHY6HrDcPfd5/VPhigf7W5kii0UduFYFmZU/B8/vmzcAk8j
2RufK2b92yFOc3oy5Bxeg8ArnxsVGF9//oIfH2m8IAeFwGEbEOJ0dZc//+59Wg7I6zGz43OrsFJa
PSYnWRuIguU69wG6yWEqgYAN+hJKtPHcG7Z39fNf4MMHbUHSsJlcwQ1YXLuO4Ln+/S8wZ44y25GC
+b6csnse4gyGifece0GYX6gOZBbZsvDs5y9qfxhpLK8aWKZjL+Cxha7+4XBUmoXwGDpT+uBHlVpV
SvSfSDD47y6Aq/yih0F0w8h3wR0ZKPiBUfvXKozml6wMGawTky3WdPXVb+hcFXtMQ7+MmjqtVdu2
46fQKIovnk0jENnQNLtKYkOfxn6en1O9IJmF9Rn0TOWeckSZ7+xIAu8gMpj8uhf50/HJH96kw9BS
uFy/9nKrLKvp9x9tpmfhFNQtHuaqHh5L1BFrZZKkvy1FYZIZmaKrnlzBDvCeefvzD9ha5m7fjcf4
bE2Mtw5TT4acFu6pH187Gbq6yWMkYm0k4Z3DwIG3WHcZTRpD88VZ+J2VbLRcu20evIIlkxBO0vkr
v7P7L36Xo634x98F/c4LARELGC/28WL47ho3mb9QSjGPhwQq1D3YbGfPh5HF654O3AdzbntmFpGJ
oWrwJecd2WeHLBF06tVlXLVrcwJjkEMhxVObkwxemSmIJGZx5mVCK9KqMMy0YD1tRyIjDh1tge1F
ELcdnbs0ls/ucBIXfZ6t/YiWmtXPP+llzvjhzTGAdlEaaAUPrY97EmeOG2ue6/EA5wzGAW3COC8Z
QnSnhWkVn3/+YkfR4MdXIyfIFsjCv85D9uMlNSDl20kzlIeoK9yvBjDmGF5NEV0PFaT8dQXYhQCb
Wxp4+Ulwoc96IbonRmsC/kEYgwOdvfauzFoO6gT8cdjOrh1BfA/s4Tdp60+v/6VJ5uNnw0AHwTUE
8eMxnf7xImxkDym5X5IjWk/sWkwVrPI4JQHHZUtNFOdjtkYuUIQKn7SQJ4BKEBPCQCUXdtyUr4AZ
um7N4T140GYp30vHwNPS02z/FuNmCze1OaqvLXiSfzFM/8M64LCNZSnjSrGZa5sfZvouDYNwa2R/
8ApzZFQRZWvDVnpvuq3AORaG9z//Yo+XyYcvlt0t7gFvkaw4Wf/4UVEdRxiLEMshSQP/ChBSCUfE
Ge6oi0hP1ey453qYPI6wg/cpiJ0sW6NFTA/VKJ/o0DB3s7RtjpI+Y8EV0DB5rYhq0VbDEflqtuph
GwTAQA05JafFoHnyTaa8oCMqI/VvWfufvxvvOH3/4e2QcxCLvz4kt4rn7IMtwOkbbeDxpFahc1Jn
B3NxqZ2ApL60wmG93rn9qF+hHlX1OhoyJ7+yZ9d5ccu2dhkthZF7VgRI5o5yTY+D+ewguPQB7fZF
aD+GHnZrHTbu3orgwQUTgxnau31sXm3T5idBmhTk/goF5U2IUF7Q0FGpM1y3db0LGbhuY+Q4cCVN
Yr6LsgReQTtekB2ccDDSbeu28nnOeLLSXw0cL88AYei8zsxVbqfRFz0F7jWe97w5kHdHPvC0rcKz
tvGh8uhqcI0zMgSqx60Vlo/wdngkVYNozg2lLuLGcU89+iSnjaLgIVnNQ70fcXKvkx5ZyPKa+qrq
y+KLiAcPRHPqi6tZF86prl0MtCWO+zcn85JHDYP6c12ZMyQN0/YIseCjy6j6omFBAVQcnSh7Ghwd
32Hco9xPNenUXw/C19SCkV5gmDkQcW1lQhgVsJZFcSeW700/iBi8eDMxVS4bEzEtMI2dDRY+BnHc
0AWU2KG8m7VvgaJr2UBeGmZef0490/pUZiiLZ1Pt9DtADaNad6zUeADgQb5ZqGEXvjLEV7ePqrMh
qMHeWEWSXnaQ97hsS094a0BUejdWIKw2eW2rR9cDOeKMhjiFRNFSLWckDAxU2wbgriooQdjOwzMt
amNPBrWka6kKz7H5SwvgFBQgeJjdxSQGm/a6AE/kWkeWPUMZRepccYDzXvCh9vYKy5++kNIHpwwU
lSm16BqQBHFwrZU5cCVM5vwWuL1/1Sc9Ob8lW4prcDJuRFT2b1ViqgvG8dOeTHNGebAmCpgaLl66
gqZAx2vcgz2xk9ziZzCe8yQ3Lge/GN4TIBw3QgraVUwLhEa9zENL39M4d/sFQxEGL3JKH2OjUZ8S
JsUPnN7qU0804xlMZ/IohBHxgSAwujZpgcl5ihNJ38lktS+OtVTBCd1XkCQHyy9v03zMyqsxcNRX
exwF8BKp8mHvWoiO1NVOcLmnEhvL3djxxQgPFvmCU0j2yrVqtVaWPNAYM+CNhYRa73zdYuT2C6FW
jlONq9YE11E2orkzQKl+ygYQQMxbirfMn6ZrP8q+qtkNbymHmd+KtKx2y8KRgMY3I+ytDWFBhqba
vMEvan3N2ZPlK1OYEA2SxDbvyWvHB0+CroBOJ54yKQSbVT1fTVZk3c4tQvyGM+1wx5xzcqgMwJWx
IrybnQ6BaHc8YB+RgqvXrhi+QpzwLzj8NI9tmgiap8YxuqLtJLiFy8NCLthkfGYeW71HoNLPLCCH
9/iLuMISbeqrzNcYbRPKXXZ5Jft4MysXnXPOxpBJU1s05n7oh8o6MeUYKgZWRD9WpqwboJKlhbxn
YnlDTvCyUZ8YvUi+5KFh6eapNbzYt1ZIEHVw0GHd3zraiMjgd+bncPDrpz4gib4GazseCCA4u4r8
3KUHD44Rmww9EigN1CwrBckpak0UvO/LEzer63N6K6cHhdWYtA5QCpzc1Hu1BzaE/r2RT8ZiTUAa
Rcwo6l1n1ARyosxlWUF2HWCydfV5kQx3hT/Gp4Alh4acrUsklPJaVawbrHbvQ56qNUXMmH1d5vvv
eKWyGVdYv8yW29mPtnYf5s9ZHQmXKfoU9YeAYAPoEzlBjDFqWAKkrrJ6WHMmNDKGJa73NcqE+9x4
hnNWM9gGSJdyOtwOuYrUeTYxyAZ8pCc+3yI0nI1Hi7S5MkwL3z1Hn6dR2tONZegKf35p0uTZ4Zuy
wAnEKSNCT5AGJ5sxnwnP1l80A/VqbaSsCqu2NsMz36dWESp6uyD8uqh11nKSTB3zfijuIMiOb3KW
0cMQlcmFVVnyynQjasdds4NkVUkZxmvCskim+Kz081yAjYoUr7xrQRVWW8wBRXbNeNKdV6ZZd+kt
5AH1NAwoziv4KPbBCGL3VI0iJCiQWv0aRgyBtdz0CaWpDh2qBuyW7uqBIoZ1n/lxcOa3WXrIOjt+
7hJ4YBtriq07CbPtBWRsNWAL1LO1C5qw6ra8mWG8tZuwfZ5DA5tsD2zlQllJCGKkiNMTvJoUYBaW
J3cEkgBa4ZEevgQ9wMA1i11KZqdvyft2HsAWvGG1Ya5Hu7G/crjK3oKSSEJTc/bdZRPs/U1awLda
iVw4Dedr39BQkS0D67Cn+tds7oAiwy6nniPXnOBYI41on3eW2Lv0DQ8rJiSRsWdy3S/JBzgMjafs
c8hPnAhCQhf3suZs1fV9ILa2SuU5vwlJw6lIeyhEbYkwZk0FXGQ8BCX8+qiQV0VsKzIKc19/MkIR
RXuDAxsfK9mSbURLBomtHgLqRtVjExQrwPH9uMU0h+mYKWS48OWJXvPZJ80mgqMRb6cmAlZTgUmm
FqGq59vRkpRNKZ1/ld1MAIBKQro4PKzy5w2Fo9RK6IS5hemXdDs7EyO6kufYo6QBhZmNJ4fiIBM5
t5u2iMXd0AXYaghZr0hByelzZ81mf+Zpl048ewg7dz/EKt6aDIqexmyablqrNK+CMgILsRigavcm
7hojvcn8Wh0qkWBunCnAerKXJVrIEVzkrHBMbu0utm/dys3fAhGZZ9SMclkOEG7sLYDaSW+IlxSv
lpTYXU3w/YvtIOrWVD3rz3y5/vWcM2/DaRXTJYx/FnqAgsh1njSyA14jx+Q6o4DNQMxU46EtQ7Wz
IX7dR8pmAgIPY2dMTDoZ7gXT9dAm3lOaL1G0biySZzkO4W0ay/iR6ALBCOid+AJNoeovvUsHxVWg
iRCeOvS1MUslW6ozEJF2lM5XOGggs0HVO8Ej3ly72iv3bRw2h+Ofwp0UD1hF/YfC0hpUG1Z8ihIw
VF0twIN0ZfQEOAqr19C1gEl9poYB1GgCF21i9roPyQCvcatN3r7wWYS2Hl8AZSLdPG9ny4SjqTlb
2AQLAGZdEFfJmndkkDF7nqXqgFg1KWCSzhlN76Uoa57XE56LZs+ws3Q+eVHs+YRVfbDlceg36p4T
oC/u/Yhk0jZjklactiUDgzUtkdrHUliys8nlAt9qdNlvXZ1G4Zsabeoig57I0tkw5vdDCLXkxC50
nv6atf2PzWSWF3qrESPYvPbdf/+f315489K//PAP26OGekNnk75977A7/u7qXv7mv/uH/54Si6DC
Ce3Pldj1S9m8vyX4bX8Vdk+//P2/fv2Z3+TXo3GdDDoCKx49Dn2cnX8btYTLPGXRSjg9+T41iPzR
7/IrjVJothysMDAgmyyy6HeedlLW1CXi1xUcJf+S/Prx/IuYEeI2DlwO75w9PupzkkWQCCoIGTsb
ThMBORqIO3SzK0eUJ999MNe/Hgr/RnHTNT7Hvvv7f/3xpYAQYy2mjJYZ0h9UMgVxkFy0W5+wHXgi
YPWCKnTviOmBD8b/i2KNjzINZMmGZcapBVvzj6fsboi9MWKefhKZ+BBZ+pOLNJ31SZ5gTPr52/qo
Cx1fCvCOTcQAA/pHpSZPy1b0lpWfUNx8zwf9bGb1Ff6505+/DN/+B5HFX6ZiAnjCIvShy3+QKujF
qX09oqlhcvAyDQGMfbOGFocICpU/oak7xYR8NGjxXk2vPLgxksBMDtfsObdqHCE3bMg5SlAzHZNo
5KzHDpNBYH0fxH6Rzwi0c/p1kiz5AXDMRzDIaHZAXOyFO5ciu46N2I8koHHdEpzGoTx5JNlh9NWc
ke7CYYjkqU5c9zLzbCj02ATP2MdSN2nMigUUH9tZTE/fRvZYZc8leMqzVCevCL3Vwdai2jvNHIcg
ftJwXtuUwUAC9LvhjMpNuUDTy3yd03c+9uPgHOjcwvWSt30E1XIsbnVdpjV1UZFo4Pjk5hPDT/ap
0+QPV1oLptJj4qtz3PzqSiTuDIfUtj+rICYF2UBbAqsi7yyPxUXnutv0cnLubD+ozX2qs/5WG8V4
YtXjRdQH9PZNoiZ2OXQe9KdBZoQj/XTCXVwYTXwOhLjQa2wkPJhTa26mnZuPimQZ+JXkevYTdQ9Q
1jxwfXL8wiT9qR1ac9dh49mLVCRXakj1Y88J48qbQnGoCQPmm0or+9ILFBND8NkB3WWy2VkcGZ5G
ajnX8OIAoygkJiA3tass9gc55gcrc4ubFmbLlpaGAEfgJIPTukkikvHNMK8HCa3/1IABQN+GUcmH
eHScB69PvHTFCLILli1OiHGkCuf04AIP4qtsHO8ytlpzu+ylOEZLbBhTonrqEJJICK5Pc+7W2Jlr
kH0u7kl9VWXB+DkTIEJPfLuGGsCniid31dl4p14Trw7T7ZxpfZ0D6rgwJpQIvArlyDYgQMFswS2A
uS2inWrsYlgbSgOOcHt3V5r9sGXUZZFXdShMIJZzU0CYPMOO2wQokqqu2pVsUmqjjc6HqYrFMb1s
YRZsrTx3zu0S+/Vq4jx5UMANr0huyoPju7fC7ZuzXjnVNkqN6aKs0I063SaH0chD60wbvYtRs837
rtnGKTrTV47HpfErG/9PFdY/SOvA5JD5WURMi0ea9VHm13E3JHys4b5lHPsyFX7zKdIZ2F67qOm5
FIE+Ic2en5rgFa5oDOn0Xo/u8Dw2RvmmvCnb9UoVn3Kz6skYO+351IZRsJ5avlEkj3gyLykXjN+5
630AW67WuwDPb4SVvVcdWyZl7kdp4XU+Ptb+Y1uG73cM/71/ry9fyvfuuHH4tpH4devw7R//39hX
0NWzaM1/vrF4fnl76d/fXn7wcPz2U98mu+YvDBNZUF1sRdgkWOW+uTjcX1j9eLx5Nss6QvM/thYe
STqbhZhlGM1FmM63rYVt/WICLHVDYTFWdYXv/xUXh+PyX/phLMCLe8umgms2/CeowTDh1iqRDk7d
CRAyaV+o7fdpG3vP9gLU9o5sbSokB2/TEIfVF9WC384aU9/qym2nzQwL+VMa1N2dGanqwkI+vAnL
0XsVvVTmptMWaxnPFO/JWZDfPGsgsEUSvdJPx9ZnSIQwODdHUnhApQu+x8Xo4B9NDzJZsARSEymK
DDswNumivvpmnMe7lFg4MJfUG+eN2Q1zvwNrIMx1RVhnjhLow/4MOkMIQv6A8OIbT8r0NU1bFxCg
CaRWH/0bQea7D5Ij2LUeLHQLvXg1TjFJF/UGaCyYa6Tg7CH2cYgQJiKxbzgZTv2B3koK+46GEkrV
0mexuEy6o+HEOppP0AZYPY+WlHroPbmJqL+JOUV3mLw1k5aTqp0jdTDGeI+dbbiLGhsFx5xDkZ/W
ZhOZG3kkuucL3H04ct6TyPYfl4qFYrP4LydnRciG5lx2OFC2bYSH9rZnca0uSt9fyLZu6mKZQ6Gl
j6QIqneWv3RdZw155dzugmQjSttn6QotJNiq43C1UY5PrxIM+vqibsyZtIPER7J36ylDS5kLne7J
hMfxtJLMEqFh4K8hGzVJKcqd7YBvZepR1dG1w+BwXoEyMbvNZOXCPVNdmAcbpVr3ToSteqV+zOEM
G9YiW3X0bpvIHJOd76gYQnTFtt5+LZSe3RUCjfMe5RWeSMiX7QU2Ow36gjU9gD9MAfcjlaDgd6za
gnDd5ID4V3CPLVyWCx+TKFshQE1CiAlAySR8XyipaXGZhzyi9y557f6WnpcqPnRdbdc38QLIW8XS
Sz6BRY/te88zCnntN/Z4jnGIkmxuz9Lb4jVN8xs/btIH6IQhvU2YKs1riH9mvKvj5W/LbvH+w3N+
Uipqb7PUds5JRxkTlkOLilDgO82lmRsSXw+Ey0/gN8SwFiKznlu7axsUtpg4d9b32EMrYuurQS5K
sp0qSjRQTRACwq0J6iRLt64qIOPxVcF85Fgd380UpuL8J0OUEY+CszwdQLXP4SYIinSfROCQY4iP
MA6Mps73aRKH19o1wk/kwuv8wU48hQVaOmgAZ7OR1EgGpDs2U1AW3t7tZX+Fxt6em1Sk3zV6Rt9q
EInRCCKLCVKY3jp1/BiEgf8ZvjkoAkNGm2Kap03g5f2+t4Jxy0OwrTHv2t3TKEqy+sSMyEjYFNvx
90VR3M55O7ineG7RukfUnHaNy9bCAEu1XQHqIonjrdU78ok0jFFv6oyJ9oHmo/i1SGbjtEcYem0L
n+BV2RfciJ6qoDJHZgZD3p+dpP2M6ZnyqjmVOr8L3coOd6QSsAgAVCfCZLj8B097lwEKowAlKvPO
Tk2/WNXKbbD5uQnbVjkCQ2HD3ydfygK8/qZWYkzOA7/U45VR9dUmOiLlBZOv6V25R9a8DRED4Glo
AOkXZO4QQY9w+hauYbNmZ4rGF6UTN018hNnLI9g+oOsSyn0bdtrFKgpZkWqE1o12LP58IJk0rFfT
pL0TeiDRsJVzhOiDgpFPftuC1ge3Tums6Rsqwp2qF0PsEcU/JwqxIz4i+ueF1g8oOX4KJp4tfeml
BximBQm1dhB3uEZzHr9JT+1jFWAp1tpOPtlRouA7WiP+ANdKw0t6YtGf26VFoD8WCogWk8NFm/ni
POLW+tQdywfCOTPTM7Nj779lA4jmbwHs6vfBsbggzhWQfvdYaOBMssKz7oq2Z0rVQQZpj/0HhAzQ
wI+1COHSkJDrLHq3nZxLjWVhStb0kdrsdcsajMvSsWDES91CIw3INTWBNGowuyVIyxeYbDnOdA4J
vThQ+7FZChxmxNvmMipVwQ/Fjryid5VH69SkfX4quKmpkzy2QcA5oxnCP7ZEjG5MfrHNCBEi84OR
3NpN0BsnJKTC2+7YNUFalN6JQSXWSFpt6aOQx24K99hTIY+dFcw7CcXWzdJl8b97u3/HvcfeadmK
/fne7q5G5nn5XjL67Ue+bewWiDRzAogDx2QLu7ffN3ZY9sxjkxJKAH/DRGX5TTNykJNCDCfs3gJc
Zgzj/7Gx83+x+Z1QXbD0eQT4/9LG7oOTDI3DczACYz1i+oYQ8WHmnwtLQ5Y12vPSajkQ0PZN8wQM
HgcmVUX+ymmK6sErpXv53Yf0TwQk54MCQrWV5xHasQIqLvFQ+YsU852/KCuTjoNQ0p5nwcxmRzLa
1yuKdEqPol9mAntAplQ8RbqZwytXpNFTrRwQdmjXN4wTSsIHHSGOSXX14xiOgHZE7c0TP9Cn587o
S2tjmNJ3ufcty2KOURgYDXpjG4Q45Cmg9k8MZ6x7OmU9cT56qkjOslgWipZpGoQ3VuL7JIqTOvsX
75zv+/uN9PLGiT1hoMN2xK78o0rH2wwaq0nrc7CE031ddf4Vy4b5F5UsHpacC5aPGK8o+/bF5fPd
xxs4mXIooErOI3yMj5HT2A2OByooXQWW6let+E9PtIsC94NxxOYixTdCNgiis3M88H73YqQFQxI0
k3docPZdUTDugss2gADuWvx00ADMKGpWUd2K83lY+iR+fi0dfTYfXp8jNf2muF+ZIX+8llBDRVWl
tXXQDueCsC8jxbCq7W6UO5afJlupA7EQOjxlvQUlHOyhf7B/TvMwhnbWAHn8+S/khH908gEvwT3F
9c134Hvozt9//H0xVKXyOnVoO0ffkqy1r6tgZjRaNgYVFYPlGdcSMOXDMCBYrT1PJ4S3R1eXNuEM
Q6hpPyTYTU6hICq9IuUf8v/xGUimucq7H6i1OXRzEh8IOlGJ4eT+hcUMa/Y7DDBq5HaxAsBg1gTp
aoOjIHDpsVGGWhVKLWpQScAoYRE/T2z+pVV3zZuGrrFLEnP+H/bOpDdyK83af6XQexZIXo6L3jAY
o6TQkBpzQyglJefLebj89d9D2VVOp7ts1KbQH9CbglFpOUPB4b7DOc+hpMvSKVyySN30nYr0LZhX
HXt4nZWnnkN0uipE4V+Sp8XwZcI0DZLIyrvhjlAOr9i2mbFclNbgXC5iWW3lMhb19wyXTD0ECGTN
LW7pRD96DnuaMTD7Lh0ukADm/bHTMrPY0m+39S1D87J6ijuyFUOqLmE9t57bdUXoWxjG2KJR3gYe
hFaqfm0ehnPvkkWxzXIvynb42wbzvi4XGe8mvbafYG8apHGaTZq/GVT6Ex1KBuHEoxpWLoTkGu8B
Q9l1okbKzYJT1QEH3TCXGvcRldu019C5Dfte6raNs43eCGkNeRQbI020CXLTCM3QXdjWbBbVNCS9
RawPqRV2TGvel3oQ/dZnr4Ogf+nqLCUOq0J7MpEwUVXaN5GZHemtqepJZGMuSPr6l6Hk96X6daYx
Sw5UbiitAhSBlm3eYHFaPH1n23k+XMI8dNs8rPLYh/pWtPYmGw0Z5KKTeKBT+VWm8zME1Ls5Sm74
gS9tbDknggT1TdVVF4RX3TGqBpY2u/oZPRo8Sb+/tSuQF6wv3I2NAgHwtZftO2PV+Y0TX5mtGQC0
FvruxHkusBkwtnLrQw5ZZ5MwYAoHa6x3s6dpFkG0LUz4yg5dJtwBECdvJ6eoACGKnLjP071PRhUT
3bi+8pSt3ZEsfgVTj7AezHHXKvaj6RgbGIElu9ONXVJkMqUE5JJ0Np23Xe0xknnbRhlQeLOY5NSU
DN5bmaymKZCIT6BazfskHqzzbPREHsVDElimIgEe9mfQJL46Ey4yPKWCTLpQ2Uykq4gYpaWa7RtH
NNbC0lPDTFmJbFzn0hKa3QynoKs9e/VVyugjzds42UYLY8SDn5vgQRociHDrbb37WuWU97NhI/BC
X5x7O6vl9N3kIsM8FM0Nhf1sVoW2Y8qXc+kcfXi1U2FuCWNAm5B2xXDrNeWS7NrU9Xd0qWC+iqQY
Xio0Uz15tp3ItzLr0CJNfU3n2YNgI5ANWsQjBrku35SMfVGCVSnuuKZU4nviNfUr5zCvIGUpAHa0
fwydK9AKMWd/wREcWmMp3sgksk9up03tHsdK1m8WABKPg+PI51jTcdSAOp/ra88qxRBoZLDXp8GS
enZsFwDvZATYWjg7zSpVTtz3WhajuSV0t7UPEbbW4UWXuet+6cpJL3d0T/McjJ4z6bvZSsVHrvcr
hiLJe3/TNpYzb9hMa8smZtj0pI9I3QN0peOVT/jZN8vJe0gOo6H2Au+P3GDesUf2slXmHumrka9l
pd2YGwbvvOOqUtbbtATwF/qRP5rh0qUvk92TP9eRID2hd+nEAmE6lx3zDZfEgrEaBuK1chVbhAba
M3HMruj1HXDfbmfRCRBwVrTTlT/nQsNv18f3pkjmnUZQ4xs81V7HpVg6Hwbhjv3G1CEpBn05umTh
TCWIAGId3ZDdNR09Nw5+RGZe8hnWiX9hpzrMVnpNU7uInLzQtn1uOuNjL9zxq++O43hrKBfGDhQX
P2OBtG6LuxmH0Ebr+oQXE3Phh8lM0gXS4zh+m9RkVqE2eazOV6Qw8obc4g2bCF3fse62ja2NqgYG
qCLE++BHo9Lh2OfzQw0ZkRikpOwehqKBc8RN7X+P2e4z4dEqK9sRJU3yBcM+gzcd3TmsUN0dQVeM
uryxFrv8biMJQQ6BUELd1rVNFl0ckWu4q3V9kJd27Y9rdvVgRK/cE2m9dSOG5ZtEpdBsM9F09ZnB
SxOHTBCt6phPJHdfIkt1bkd7+Z7FVfEAhTF6NM3BVMek1QBomnaqiV036uOIuUpWpwht5TFdEKyM
0yyXjVRGn19G9O4XuLoXkJseMWfBevOqvanJ8WQZtiI52bKHW6KF0v3MmB6XGASJaCvjRR8DYruK
Qz1OCDoj6X0HTu3vKxWl9yzsnAs4fXLrDyOUPacxdXgMtaiuFW6ZoMtq48Trgxlp2Uf7Om5NRHvO
kp69kQTk0bCK46RspmSEQhhw8fol3fZjU7lfHb0srmS2QjqaKl+hvIVeyd2fFzY/r33XiTJ+F/oF
VrLYX34qa6qqb0jN0PoLEQlXhpbZLbwKC2ny0oqwgcvB9v6iljJ+ahToTPg78Q5is3Ecps9rPf1D
cVmKEuBSkQ8XEDmza93u6ufEsLnonT7srdzlq7VILyMVyoprtOXZfBVBMIt/+Rz/t9z4C/savSd3
wb/ufxEGpuXv+t9ffuKf7a+gk+VuQXJIe8mI7rf2V7eA/XFBAS8LYuG83/YaYB0onx0uGR0p/2Tw
R/+QTHh/x61KZ4yrFBq88MS/s9f4+YamNueu4uP9z5IJBXib7tAxjpi9jmaGII7RCwKkrTTiv+jI
6IR+apPQFLD0geT/2bWz+Pv9ndzUkyphrUxHQjxRpcfNUyHd9D6um3WkHjnpld3XWZizX9jFenaq
W308VGZrhYY3gF/J3QTEs7vmw88gkds6Oc4GePWpHIh/xHQa+kP3XTcVG9HWz1DVSn2LwIDk27h1
V4Y4u3B3SPcDQfB4JR6Yer2yiKgDYDZpOJXpjAsH+Su16rMwpRdgKeeRIvY2z26tyR9DTekXE3a7
ra60h2wWz/U8X8zaxKA18o9tRiZibNvPXte9wA9815viChjrpeGCBSpi8vDI8+wC1Bf6x1zX7nbq
4Kw2BZp5rYrT8ywLCzG+ha+JAR0ArpxMZI9B4eJQeUfME1ApJtM56mL7Cu039cAa2VbQhAWaE6kn
CaUBRR7a+SDu54ikeM6uSQxQoMt2A4fnldg14LjURDDM589UOPszIY4vcgaZVQodiCyZD6FRueOH
vwbL8W8BkKhNqUYCUlhb7IGQk0CXcoBzBfRlXxaR2lJrv8HkosUBToqOOcYpNgixLX0SmAqf0S2U
HwPUsesve8KL4w0xLQ9CUD2Kyah28bLYm1i6OQCPRW3RL8ynyNLGbVZb546mNpDuCnBdupYdNQnE
rn0rm67Zu7N47AuH/S4rOfR6+V4vVbVzW0aapHICdpPZEVBbfgT0k4R5yVKgLKtn2g5oJIt4JLoy
DyAZPpASc6dVUE6WpQWZMQ5+IFLdu0mGwbmQqbwE2ZYiGsbDMsxWgOjR5fiJ6SoR/KNiWCe4kM8o
JiGMyehQd7I94qfzghriCC/n8l0YpBCavbzxm947F3P3wlnGPZAQs1uQT+agSHzgeypDsFdxKDLn
pOfOOdFVuqE8mhDRLyTpZhmFcuqeTXdqdoyX+p2SymT7Dfy/pxpjtFwtgWuRbIAcswUnD4l9Llah
Ku+zrS0hPEgqiRvc8156qC20xINFOmnbnAoJanLlHBor7M4fb+rRei7H9r4r0hPWLEroojmVfsbX
IQ+5Virwatm+0LVrNVZn+OqBt/RPuogRoXTfTUc8yNyEeG1AU/Yf6pUi5cJuCSZbT+/zwZrZAI0X
8H6r0M3LNwG8cu8OxrBpvTrajamNpFXiMnKwvBtRdYkcv9sg2oap1PYnZ0btgKTkwbG966hF2JNY
bX/HUkV7VsgjkLXUIaKnW99csWymkSDdsd6iCtcJOZX488D18BtQ6zeVYOnH4GITCax+TVo/NIMy
dh07ku9qBmm/Tdd503E19k2HGPvYic7fi8NOZtnBLLsvhVcTiRF1H5VdGk++skEqxjQUaFgTrH6e
nmlrvHGdxvvYOiyG88t47T92Tq9/0f8yfQGD4D8dQYdD+yp/D1365Uf+eQav4kSCbNCZIVCEd/vD
Gez+3RA6ZzN+SEaFDmfWP2SLzt8x0kEdN11mlr/IDn49g00TQQJiShC9DqbGdTr9D9Xmr6NfhBn/
cnoIAvbngxFSKoeii+cW75m+FgI/lnhpk/p+mZvZKS6nLv0YRshCQcL6Tv8ysxJkl5Z1up8dEbrR
kcdz6RvIAQbh7+AT6vkXRUHI+eiBy30ufZ1lXV+g1wcWDcUhRGfLQs82iujbPLnakddB/I1R1mod
0zXWgOa6EWQjxHIQMS57sUokJu6GukmaDe5NVkfU8pN1ZFctiztirpK9F+HppBPzWEP6Wd6/GAxg
qm237inXFe3epkEP03WLaRFLsPdE4z5nKn2M/Sq7W6befEWpB8+pn9D6d6Chvkg83ZdTYfbXODBL
m8RpmdchVmDO+kET1cn4ZccKf4eF67zuXpN1C1t/LmS1fF3OGniJ9kzJ0r39ubytMeasi9y5mO/0
Xza8+rrthQ7I4lfPEdlnVVveoQtKGxngefD4xdEUhGi18YgtI7iKKSbxPRRWKZkw2WUeZmoq1mal
AM+qFJi1CDfzRTcAO9ymTTXtfHDcj8zVrddyGPXiOjNrddlY+vzAjjm+UAZ7ZdNZvuHXIQu5d+pb
J8JUFsQOroXYzIYtR65270MXLEKRK0J8Mt24GueuOSslDW3DBV9O09DqL6lMxUOT9h37t8665qv8
zrazhJ9ke4CFCR2ejjqU8RM+1XhXk/mAwbxR9ob5HG4GudT7grCj7WTL+NC3OtEzU/OWFe5TRrsd
A64y3IM9Fe6d03o+Vp3SKHeot9L3gt49mC0V8WVzVtca0zQdoNVR1vDcK7ifAU2ZezL9bjqqFFFZ
P7ChqKfB3uqa7b0BiTXfwQEN8c6b5pt+YdPe5v4unkCUTua0MF1d9R7YxhuS2DO6781Y9EATsdhe
d4TYeFuPvXB+Rc5P/axizduPHja2c0JDfAv6R0QwEGezQ30RRfmwN4njIIAPoYp8Uhg+K2o9Rxeh
41jzhFMOSLBRA3W9NuzUZhKdQhpgEgJQFttTJ+wb6D8aMeuOdPcE8rkgl7WlIfHdBgCIqC5sQR47
OyZEbbcrbT1+IN8e5GBLYMiy7cToccflJGoFFWE7gDVBbpYIVbOBVS2Ol0tVNq0ivTlGJ6jbPeEG
aBumkZJ3qi55/HrzBliRTA6lgSmZm6WqqpqgBSXmK6eMFvKOhVk8MZ6L7C3AUXwNXYm7k8JWDcg5
Mc9eJwhjrxigL6Gc5uQjxhO7rRgXPpPIU3hMZa1sI5smcXdQJCwDqaEi9X5Y5aCakUi4MING5YQ2
ZoJK66D/MZcoRnlJwop1IVWaLDudXMtjDgUbmW2lrHqTtlqcHpduUJy1jhMt1xRcbNwmnQDpTa0l
6WvD/6FeKIFHeSZeta+wT+mD9VRYcbeTIHpf+V2nDwPVjXlkHGPsyTtSOOTBYrIj09dYHqH3RPRA
MHi2hnnYs38mwGdYs3z6X3J9LKMk5Kf8DPxBNUj4j/sZBNRMZAJx85Ezikf0LUVvsx/W7KCYfRg+
z89IIYHXVIXeZ9SQuaYOwZklgChfs4jYUYArYKWQ09tQs8hAy9boIrWmGFnTGmiEy8Z5Nj2Mf4Hf
RDi0mg6UDyNcqGYtvLYyJri2XhTLCt3Wb6M1Ocn5DFHKPwOVqs9wJcSpBC3xQQhdKtf8Jf8zimlc
U5l6185wKC+1hqqCGAoqNRu/6meYU2WtwU459517QBBB4FP2Gf7EAUMwlM3TtBkXE7lEtiZF5Tl2
tnhNj8KLxBSoVF8qBpYbPRawoE3rCg5YH5JUFQI8CbShFRvi28W9MsmoIix14g4lKchp8uPsWvUd
m6JspwmSraSQ3qYuzWNB6FW0pl+J2mlv9JZErHLNxmKgShwOaVlW3VIUt+6Ceo0sLYcX2HxBfLzA
prRk2HJQVjTeQSflxn9NOwkqgmDypPGfkd5MxldpOql35fS+1KkCJ94HQFhaNewyRZTGeR5UcZ7a
lA5g7vpiWHnoVf7lcxrwH6vHfizH/n8ShVIdCTSU/3pwcn5Vr23a/6gc+PVn/lm2CRIPVk8JExJ2
/Sui6x/KAd1hCoLNRLeYXqxbz9/KNoHuE1HAWgEK+ADrFOIfZZv+d2dFM68zF2x29r/F9Vprsh93
rrZlCQNOJ4gQNKFoQ39fs9UAqNI0sarTKHqLXFUtumxjs/wLrfS6pv7pb2FwhK3Wc1lnO2Kd3/ww
/GvhWY6L7renBjv0VdG7SzharjzMokCBqbN+1OzOunUmR9+tb57jD1fk11L1R5vLJ+zi57/f5X0G
OYmYhj+s0eFm1plTd81pGdhdJXlsbxKq1aueeb60bfeQO5q7pjvDS+ZxunWGpNkCuDf2JRZ96gKV
X8Y4La9q9kBExANG0bqJ5QFa/YDlXvvcExOwFxkJuSRLYldMDaVtkioxdhpKtWlTugMW0dY28h0Q
4vqvVuc/r+65jNwius0Cl29Y/zkKws9KMnRUUZ9st2WTGfv+S2/NX1pNJjSepTzPi+q3/Gwy7LNk
Sp97w5pOSVQ7D1Nh5FvX07xDARYoLLTO3FJpWrvEAa7mDfSGf341/sDH4cNyL/A/JK6DgDB/6hOy
oRe+hE59smpSbyIHRVnHoiUyRuNrpBsnWKJDqE/mzEHd6dWDkkUeYlwo7/78g/xhami5BvgMlFU6
a+c/ZJJabI3aOk7TU6US7TS7UmxSZykuIj9rdgNmx7+4SgxL//AcQF7CWUZihO/aaGZ+/xwUoN3a
sWGg0DhDd29n0IcCg1gqPUxtoe0RpS334ByLTcPyu8Kk4nJt0NxlT43G7jYgZ0GFRJInDDkX98Ut
/XbrJukJeiabIKtKnymzqEasFmDdJnImsNi55bLUTvwwYfkBLtXm6uuFbkkc5G3zzTfS/JtJekbI
xmAJRY8FxBBF0QfCbJHByVgLVCVOmmPDcerq0E319rnWsuxkKtKvBmnYyOLIOwoymb0KN/IOQyur
K0poMxxV691Ua8rdlgyrWyaBZJr55HVsE6yoDpAhOjtLr69on7rtaNXIuIcxyy7mDGNU0vfF1dqc
Obcw93FxttiGyKpCqTizY4olbFiyBpNNrNsYcgGGOFVo8Zy++JRKp9lwAE+ksYWaSBgBfG56vbFH
MJyNTZA5zZHkt+wRtshnnEjF6w9BJgBAdActflJbgr/Ajr612+VIxe2HaqRx1RLlHM2+so0whyxr
bhZ9Em8TqyixKUr+TLQu2H5ce506NHqrV4cymrzk2FHJ+BvqZbRZxF4sxqXjWjIKlIfI8VxBPq23
CC2gkCKvNcT3lb/OqzGDRpiFMdjF/EuvkAG/YwbjsFfruQ9rkRLA/ywHos/SwGmx2nQbBJboLmHr
K+Or/1lMgFlZKwtW15QZWknUNk+3u+q9QR9unQab+mcy6JyUpbOZJInC2ymbvPQU+0SI9p9pojQn
GLNIdXKAVVSSuZxaw0eVzAky4EV44SA3gYtkovPAC9GErWVyhWkkP5I14cn16Eu27qx1D7lyo5dE
WrJFIawP6CktwhVcoFHVCVF4ThZ1aznPkppt3JH9TUUlzO6h8VpzM5YuvJK669aPIbqZXKyWHe7G
rTHo4oNTarxGG4sPh8SGgoGAS5tENmwSH12XUJRjDoPE32tzmjW0htpwsQwCvIbntnpgVTTUpcM+
39B8f6dbtniaunYIKt1xAoGgd6sAut34dKth5dryxNbPOiTlVsSRcb9US0WHAC+OgXtV0JVFSX7l
mTwOVP/XS2x8x7Otw6Rl1h7ZY4x5uuWByEcZ1q0zHd2iHndCb/3rxbPna4JTncupHJvj1HdvddHC
jerr6Sqb3nqMYVu/x0o3+bZ2dFTp3CrIAgFuAud5ITohAQycp6Quq/YwD6b4gmHOuSim6NLySf0z
rekxKayCdPc+PQJjFuel12IC4JR+hdZ3+Foak3HqpPT2HDzzwUoXEnFzta5azHJvExLQI/lnEe90
k/vsZEPy0ZLqExqRCzEmbsvqMKW46FTn4KXOBhOAxudr/P9K079Y6ZmrQfiHE291Wv9qeV4tV//9
X9evM46l31Wmv/zIr5WpT2GKR4nFnOcKSlCPquLXytT3/s62lrkgkVZM9D5Pql8HigabO1vYAJax
OiMUXD/Dr5UpQljHxkgMbHYta1dR5E8DxD8bKFLB/HRcMq4AaMmw00Kxz5hprXp+KBvnZNakySbl
MAhgK1Nt94CN05p+TXOyb/m4uHEA1y59WcihUwFvqPYLeQtEi7dzedMiAHtz+nxCflq64tR42DpT
t8VD0/jFZY4EOwCTbPHkJSkRfQMbmJYNx+gFbQaeRGS6ibKiKC9dS6uXUBsMIz54s+4ezFTD88Yb
eTW5suuKR55ERFSOoe3dZp0HzC0KjjDRqG23oB+MLTt3JuomapEX6Wg+2UmSQCtEkDijpjZ2vb1W
lfaros++FtIdt50zx+fCr8xrfLbmF1fGAHkEiMAQgZm2PtfAZ4LK5JQH7JI0WKYq3uaXNkzqfaEs
IqEmCqfuNW3mRg9atcQorrQS/cMwQu9hLKALtUMwF9/2Rt9+TkIG4jhan6ok1qKm36usSq9dZRT7
RsCqJH7VJU1Cj0tH7Upyzq9mXaqveCPQ/3m9jwbMW6Jzr6vp1Lrdso3mybiySw9mB+HS06bpFBWE
3WTjc4OvE/PwkGYgrhEd7UqzNBDe2LWrNsIDQr8hZzjfm5UqmcwRquwdF/7rzwXR5ijZnDSqjoJu
PE02tvBksYuTxpFHPiZiqzhRtgq4bex5L9zEue8BuUchc5jiW1wPhn9hFpkFrmaojgNTrsMEzXFr
rt8uYsjoTmFoIJV6MdBhLKLN92x8vdDqwLVYypFvWMfKgz3qWR5EidscxdixFdJahsQcjnaWbMap
9x8yLUpjrATao6SVC1OyY8K2tVtWt6W5qUmSboOYYUE4uhWDhxjgCAc6siyd4JvJcrNQM6L02kmX
7OAZkyIPRWscHbGb8xLbmo/opOnml7bsE+cgFsf/8MkoIxl6mEAuKrtebtBOTc1D10RGdBkJp3XD
vh+98gsGtcwKzAnp4iFramZDXHGSY+OpYUVJPjBb5s53ZkKFp1ZLC+eKKOcUuhMyD7RIU3GuFX9j
QH3RvZmAoVc8TO9e4fmmpyOI0yc/Ydaj7FxNVntMykI7+q6/ei9q66pxdWxjDglfhEYSE8kkNyOi
vrd4FsyGAZaLijtdMS0AVbIWAgmMm1p+WWTkHo2iqI64nolY8oruuLRyvqv1rt4NZit2ixvVH8Su
isfMXvq7su7FVnORAwa1bzEzzt3HOO8+RvrFgOyAmVWikeSBrVXzKV+KOagcZuNENTz4iJjCYRrG
3aAZ+UlM2QsUsRjjOfWBqJYrUa7M6dK8I4+ebNWoG7Hcp/2eU295sboOGrTXojojD2isl5EKVCJs
Rjx0he+J0ryldC1dacM6Y1WxGmuiqLvIcZUfnajV7pfYcx6W1MrPAGHNUx1Z5xYRVP0l7hojvZrw
eF8Tk9Bqge+k8bn15uWbac3ZmRCu5DZ3irLh4zXZIzvpGaNJHiNCttrGefMJsXspBhxgcHBcoCfr
64ugXR40BQUyjYoX3rRgo/z6nQmh2MyGZMWvvAQtoHCWrxk354Uy9WjLLPZkwA/BiU4k1dlMKtxF
QutvNE33jG1ezemxtBbn0u3Nt6Ru3pe0GE54PqNg8WqMzUJe1nPf7Jamfa0XsAZM3MrLwopGYiuU
vKb8cy7tGevhhvEhgY6DIsa7Mrst2gBywlq8o4EyzfhblU6aE2YVG++AdQKAxQHuHMmog/ZSj3N8
A1EGWQTfwyU3cLQX+pCQJ+gOfn7ynWzuNqXVaXsn7njvu0BtbA6LiUZwT9og7CaU3/LDJa72BR6b
DXxtFloTKAxxWeB6Re1xbU3/MNu9f7sMKvs6GU5mklNX5U91LeMPeFk454VU3SOAq5SQca30Q5/d
PGgrxxQ3CP4d8zQRNv/NrH2CYhGCr6pUtwU7VSbInaWMUCXM0vyqo/d7rOIG96xuSNCs05R0TVgn
LMW2cWaPWKhcCua6I4VcM2rFusM09pyp3evsVM6hqKf+Tm8HOw9R/UkVuAlfzaapGNCGVcLpf1Bp
7/uw3FX71BPOXgcwA6iQe7hulykBK1Auo35IOcwA8vU1AVEtEuaarB80vyRIul/YBsQizC2bB2eO
hxdP6zVe821hnaEQEsnWWhAe27xO0u2cW/LGHWxWE04qynNhe8lKARWXQz7ZLVBzmgdWgJb/LWIb
OF4Xljs9R04v4EAgD9kX42zEO0sgUQ+Xvnc/TKvpS6K2RH/wyrT7Gi9qPAsr7fxjaRrADhUz5QAR
TboyGc3sgpCrvLlscUDbGxfvymkSiXGwDal1eyyM+lfJjXIPcWAcKLe9SW4z9vqoXZkqG7s8XmR5
X5K5kOPjd+wXaJr9JYIBwXYET5xCDzysRgGSyYm51+YeT+2YtQc+RrmzmxEogNPoxgvfBADZfqmX
92Rxswd9ruWxqLI2zjaN8mMyuDSl5TeNGdEWL+zAHkUBlGpbaKm2iyAgviDKF0nIxCnrAjpuXDlQ
FvyLvBjbrwT5Zddg8URAbs3VpGKyynodEENd1WN0slVu0OcC5W/ZmqTudUQC3YU95EkbSNXk6HFa
j6DJBU10ZFuYeMxsHm4xyzbJvu8bnuGJgJ2dOxMZQ3YWhuFwihnuBf/Zyv9/oUiAatz506L+8aN9
fWuH5W/vH387xvL1La3Wfyxe/3ZZvI6/gx79+t/6rdr/nCUbOnxYj3L/N/kA1T4z2dU29inSQ6b5
2xwazQEoeB+lns2UDDPMb9X+qjnwVlQvaGnIR/zRv1Ht/wFYzP4V9QJFI9xuHzHDTyydsdTqpq7c
9BjXHr4fL1bvZop6B5GJ9qGX+XwekCSk4aLJeOvWlnD2WT/p74Q34oQvFVWEnsj3EXkeyUhGRkxe
15sf9DJEoHp5/2UcNV8Pf2io/ofJ8h88S8RWYfAUKy8KVSDAqN+3KL2mBmtprfhYT81c30e1Xl7I
smqao+Pl2SFSXnpbqTYJ9WZkl82xj1Wp8t4rDd+JB1J6++cfiCniz00Twh3YExio2D8i7fipafKn
WvW4acjMUd4ywQyK2neGgP1B9Xp8K0wYO4w8MIKvgNtoCqHxym9JAcOapz8C0lrG0EXayiqvy3To
HuUiJrgCUUqGqvBv2WU9sqHcOhzvYUTocZjOFmcUWYLLe6+VDBvZ0FtBpxIvdIU2VsAOB00LbKim
oZ0tDFymSDvgdiDkd8ofS4Xa0MNWHNp2hIeu0Qim6oordBNDg+udXCoPWzKmQk0Ha6Qd87G7JHGY
4ziNzOtiYKgJd+2IecgK7C7vyT+vvzmTiRhzhsroCKy4sjlEjUchwpz16yxUdvBTvFGM48293U0f
c6W0t7LT9UOnzwxZHNBxFAYpcYO+ci6HAlmUAdjtbWLcieBrEmFUZ6eS0SUTIUALd8QHardDXWKL
aQX0UbwMTnYgPBIkLz7wTTdW86Na/GQXO3ERLlGnhx4CmRvyjMBqm+KubfJu27QCvOLE8tQ8GKJt
R/R/tlGFPbEekktTYw7pC5dixPWpYYIKH/uCVbq3tm5lmWwcPU1uMoD6r9CMCdcyZEdDywyJw1sI
RAL7onGQupl+xdDRi6XA9TUVbRkYkrMgaXT1BsjHfILf0LxHQlZ3VWclG+o1VwtlrWlwyDjjwWlo
2fOUwkm6aOScrt/FnL1bA0boPZYi+huaOPdE8ZZaZwIVhNyl9TI9QWQa7P2op7O3TdKECDHPXrg9
Zn1ljlgCWKGcG+tuwrd1QC4fPXnZol3QdQFh8FNxk46LvKXe807JNMaXNmXQJX6InYkPITpPJbEK
+EsSu8b972av0iVwi+iVHt1obPtQsXu49VA3+vuG5QDqn6bR74BLAaKmTn4jaDw9gCntsDw55MYY
fl4HHNhlGub8Wkh2CpJGQ6f0EXdY/iJe87xoxdFvJWlayGyn0jhTqLg3cx+TZaOVZVKc8H4400OK
LtAPSqjbOFzjZnHZL0UeKRNz1hCkCuttmlsmoQX9irnXzXjILpZeEoRR6E3PPsCOtwN8FyblZX/F
rkLeZwiE9G0JFaDeNGbdHjvDrx+n3Fm2JZKJnHy7DLmpPil5T4pYLAOiLPuH3K/ou1GjfrXdztv1
GQZKICwZ9i5+4VsxOOrSQ5VJ7lqJvYOpgGzRNOuQy5FJuZTto20c1eBB8gAt6qhNN8fRs5R61J51
MQw73vfWCQJ5H/IScKx95ZLUuokral8lo+yp9+c1oNOx0pMq6+wwpE7KLD4zzxrV5Oryp7r0hp5R
x0LQNjGdKUTooHVG/R0mSZ6ECBET81JLomlXxl75iJHYul4LQfppZ7GO5EPUm8znRWf4mnTp9hf/
nrEWuuQoN9WDo6S7XZH/EAIYG78NHIL4UtAxtGGpe/lJF3iLeZjITmOV1JF74CVElcKXIhQz1xrr
NjcQKqEl6hbCdwKTr1peYrFJCnp2iFGhIzB+AK/Y0C8oHc5pLt7ytvTuLK8a/YNPwfSIXWW57Tzq
Joi7tjhHiASpwrWK56AaqqDvOiJJCGMmaNQiQ6ErMFNwQV0qUp+KLEt0+TrQuXypob4TTR6L5oHZ
NOSQBDzJndXa+tZoW5JGgSJvQdMORIjXw4EHlvn9ULZpCDqzZi86DyC9K3ePgO+ymctqxyZOHUsE
13dKFOVOxTlbEs0b3smq1hhnxSj82hkOkJlPSEPbtY9ZMCZLjGQBWVBY5zDEAqKPQ43CB+lz89WJ
Hbp3g+wnptcoJKxe25CqOntI0RberkObWMZhdO3a3Gvksf0/9s5rSW7s3NKvoph7MODNLZCusrK8
JW8QLAfvgQ3zNvMA8xTnxebbYFMiOVJLfYxGJ+JIiu6I7mKpsjIB/Hv9a33L3eWRkdhbt7MIWeLJ
8pKLKCJLCehXYHHSHOic0B/e6Fd+LhuzmzfcF9wg0tpmR810ePTqQb1KtSq+6NjpXrYzhLRRcLME
qVM+19wEjg528suqW8I33TLDizTPh7u+K8SmKDCCuJrSXhAl3+ZiVK4SPbJOMwVTxzhXlMOic1W2
df2eLDZkeIDtmZOWcZDzZVu8adoClZeAU/hOG0sRiGY2OY3G3qErgIRoMuU55WN0cOqeZBfMOD6d
HrIGxOhre3nuTL3f26SoTm7amoFIxJlTo+zJTL+zYVFrniV2pD9U/UjA1i16fE1uHgz9QPVwnw03
hRmjpcFxfhw5HfidRn4qY0a4zIaoL/3QDnEFkvLaz6bKTm+qAx2M6wNrN3XT2P0QjHmibSOj7HFx
zcZlXIxfulYNz+pYClvZghF5WuL0uOSUHp9qU5Yq6tQrlhDntEFpIet7snyxX4sYq7WTMZ17Dk21
ZWyWKHPuUyKnfAotPAi0eFDlaMlWR3MteGxVLYy2qcLc5w8Tt8og1xoccrIojBotqfgMsOsnu7yq
sSUeJG0651PUFylSgmpeW3li5IdO0dB6llCZZrr5ZAUlxSvUUY48MGvO/DRd7Ote3pnjGSPpnLTd
e+gZ1W2kaRx5BJ2ILB29ZD5F5eI9snThyVngXyPZVyM09Z2HA08Q+LQOVIGM3SatG+o0jbVaM5Yt
mxR14qSC9nejo57exfQXPJmDqtII74XRC7XeNT9hqntoAnyMK5ZrMVjWr/Ha7TmtPZ8FQuboD2v/
p3D1epSVRemxsSZqK9w5ey0d3TT8Nob17ZM7ozub22Ts+p4ADoPV1SbDn9bLxEfJsxbu+W53pK0h
MYPJFfX7QvIvlH007NcSewyXTTdUlJQA6aEsSHFrNSG5GiMCTlE/f1FEMdTHGqUt2akY2r8kxArP
kz5ir9m2oyB9q1ZMHnHY7mzK3oKu1u3S12KD27JnZON2rnVlO9Q1nSSDPt4KW7gB/dMc47FZeb5T
G9ZXErCUQuqxEr06UeM+ZyH4/o3TR+FH7rgERTtTOOYOd4NaoUgA3/GFzSb73G2q5pnPJv9ApbzY
29Fm5MWPyJquuVUyJRQbrXUU5L8oRMwfstS2v1p4CvOTPobme+p2evLqJZ2mBgx3PUYVBJFze/by
ix7pdJ/1YXNs+KBiyffwL2NWxqpBctRNrxd5n57cxnsbCv2UJHP7kUJWoynASMJXXe2dK6ZJaAJk
5qPncuryh5CHwRPsrOnUDWp7YL/MijDvx8lPMXXcmMivadATloEfaTcvIUciIN5uFgJKLrqEwHML
B3LA1/HZ0hVxWZPTplvUTPDQhdgbdfAac6bTz17VL/Lufdawr3gYPFt5EQrY5tFpmNUnJjAU+cxO
n4uu9RRu6qmdBYQO3Cv6ffP33p2pE+FJUN4kIO380BTjQzGrISzvoe10nxzBrOxKjf5MpjyR3OJg
HqqTOgsDN6zSs7nRRl3pgghVdmEkSiZExogRs2PTP9MRIcjd4DCYL71kWDqi66GTHc1VsWNepS1e
yni6FPSQTaLrVIp8A8IZ9G6p/CW/qYBSEZykODivOiHWATS0Ajwap0zEUJUOb3PVFnMpMzahVbMl
ISh1skJIUDxhXvShzXaaM2NMHRi7pXA5SwmTwNdbaS6vDHL2KZUyZ7gqnrRs1let6JqtI1rvUl21
UepeWGojl5bmnJ43UkKdpJg6rrqqJiVWIcVWsCdoftVnjcLykdMPkmye0ajtzZGzY1uR7V0p3ZqT
Zb8ybPESlFlqu3VhpI9ZYaL4Cin+alIGbqQg7Epp2FlVYiEFY6WV2rFSNmp9V6EoO1Ja5mrJLvHI
2w9No4T3qZSg8T915843YbpIF7s+GKRdKFZvnaDvXIrCpJo9SGF7QuHGdM49fqyHq6hTl8+1FMKx
cglUP3XZWbV5q0u5fIm1i1QK6FptRxA88s+9FNeHTBPoVgjuWtU+wH3JNqRo6UY2punYAi30aTAm
fZLOTDiVO7znwnuspKAfrtp+WUuZH/TnrS2lf6UfmvdCsDVs5GLAKJbpdpbLglCuDay6r84YQh1G
RK28S9b9QihXDYlcOhi1Vj61Bgwnr0FWLSTPAT1iDABzsbWIRsW4sEICaiThlDPqmNuzUS46YKLJ
pcewbkDMdRsSqlAJiAF0r72H7s+sxOJksVNunxq5/jvxbbXSflu0YFApr/+4RHaRvLbgHz76XyGc
P5ky76uC//3ul/zNb/QvKKSxgZYh1b9t3Lwe3l/yn7fj3/7Id73M/uTgWaQ7DhswuRnjh+2494lV
7g+2TRxs3+M2KnEbojlwoDyNgKFElX/fjjufXI4JHLGpX7fYrXt/RC8znF/hNKjn5FB18j7IcPb/
0x7IspOC8UTTD3OYDlRDMJ+Mm0QlwELNNdVEcTWCDRm6fqC1Q4rotcwF2G1cXpZlF3EblnJ7syrv
ZY5vKS1hOu5HR5iXFUamdmdO4YsiwBHul6g19I0rBf1QSvsNCkDNR1gq/jUnFZ7KItnY7C2pkzOw
d4HppIHI4J+SW2w8/WlJRe6xQDKcdm9nAqJmKEzj3V5XDtbUVTMrOPIbSsq44cep26MAsKQY5boC
rrW2V4lsDmRoymSjU3D10EUjsA3aklh3iHX1UZCMOpXuYCPRFDHQXGls+JIW5DHydXnC282qf04J
YAyjfAZVZIpe1IWjGpY89i/TMngGW/Ik3PQDnIINadHucVzXNrmlR+8kOLKnkUpvPeDul33xYCze
UIXtUSSTN+5mxh7Ew0d2vCFGpRx5FMKin3GSle/gOOAVwawxnvSyv440mHyiakPneumn5XoybWXa
8pXhRq1LjYePV/FonHSP9AOcIrZB2vr4tNZHaSKfqtX6gOXUzMN2/vbgXR/C6I4j59vI8tuuqm4o
B+dxzW+9eOen9q7KxOFxridlqNCVUGbP8/rAXypBfDO2KYyycsN+MOSAwPVRvyhjlzM1rBPEUqlM
E9U6WYhYMc8lzP6VBr7UYIcY8TyNTDfESy9nE12OKbUWc4IOVYMmt0hzb5R1osnlcNPLMSdPnPHE
V85PlRyCJjkOVetkRA7CueIA7b3qGWZhid8zB7/wjJPW2t5biZTFrFVm18q3sWsdwdp1HKOjuzk6
ZR+fRXnYnLdWEZ4TRGaEs/C78Zsnh5W8GnLK61NmmlMY4R3+qgmrpqV9HQqjXA6I5AEYFr11cMzC
NCauVjMMU1Vl188sU6f23FxHTvIbjJ/9OooW61jqrhPqOqwiQ7nPIbiaV2MdZvPQC9+WnNOm38tp
t60NtiZ1LmcxXpS9uDDO5HysrqNyu47NRDooWV4yFmiphCWQZxPnwGUYtmM5d2d2bH1p1mE8Ik5e
w5eXMzqnapWjixzdOYMxxvfrSJ+u4z1iom0F6jr2901Uv9MDwFa0mZfu2Db64guswmZAtJmDA4EI
eUGvBwolxV3os5t0OWgYHGawmYLJwIbdnhqCx1+X0mrGjehEuWNuDfMjFDZMk04dK5Il69Cpp4cy
wcsEUC8E5Ths0L2kUhbDnQ2I6liUt6Htei8umI0XehO6jONCrembLBmT+RWtdoxZXMPQOQunaQwi
RipgIkOMaU8tznqlobCigjKHPpie6QXmBQmYYGGuU+mMicRSybo4Vo45oLWNFwamfmuy97uxml4f
MVJ3vc8UCnqtGZU7VSxFTyG7m7qbpR2thyKtrTKYivSRGhC2byOKWetneY7DUyFNRsR47MkO2T1j
yybvtTgP5lglMxw5pLhmGqaayGBBUerokXstmtpHAh7kszi8RCgYbtvTK6e7O3ceenkDUEHopKWO
MXtqrYz13dTOWy/yYnSGQslydJOQIHRps6VG+pujXZ54if5Ue/1wYbW6dWGEdNEEORhDHLtsta8U
ddZuSrOimhTGyz27J3g3MP28o6YXpNrnKoxZWifDoEKrEfpjk0XReaHq87mVmoCqtDwt2o2WZuF4
0Wj8JjaWXSo7xXbCMwBVvcNxdY55XKSGwR6EiivfTu2FpTRUWWCiJBd9GF59L0tpHr20XT5sxYqP
4bBoSHdpdwfVSFxTNjaZx2bqki9taWv2SSuzFnxADQfK8PLyTI+I2G+9PEdEYLgKUhMWlw9tf7ws
SE3dqG3u7GJE/ZQXPotbtV+coMud5CnLi7qDidrl144+xihTC9lUnBP0GWDEfuOR2FPkYHq1giRZ
DJSgjS7vIlumKoizJse2M2p3vBnpRkbfziCBaTVXBRChMSKEagjH/oISeUXqnVMHrvaA2rVy07ol
Gpd9V2faUeoLWc1hFl4VGGUebAFb5eFhFKN5sppaHb4tr/7HOPn3jJNy/Pq90fDua/mn05B0f7qu
+qr7t//zk4Xy2x/+PiS6nwgxUFeN/Yy/rD7JP4d79E+raxHAp8xdy/nx+5BofrLk2pRybQl71/S/
LFXhvWuOKhEr/55MNrWYv24DNTaBbAQtrHA2f/0lcRCR+emb3srPQozb1WW4xP28ybkHfJ1pHXxT
MG0pt6FYMmunrvJdltRherTc9mOh7ekJ7/F0VnlW8aTTRLidpBSoaUnCQgoPvkG72Ct4BcKLxXLU
pYjICYijW0HOB8XFyC+5D0F30/MvkxQf8Vc5j/kqSEppcmghSNNMi95XwvctpYRpczB6KKWs2ToQ
tMqZpAC3h/GMG8P6WPJOeZ2WrDfbIkBBVrdDoV3VQ+EG89yabBuRUWcpqOpSWs3qmfWPlFtNUTVf
4EPnAfy99ENlFxhAa7K2GYpUDItCyfeqMO9F3L1jToy2I4fos0K1JtxrCeZ/VdC6Vi39sdSR3V0Y
mBdL2YfbQerE1Nv0d9FsTxdqO83vxiTQk6WyrIZz+ZzQ9LiZEtPZTHM337h9HF0wMutXrdSnqyxv
dtTOYdGadd4fIjjPGOLCNyaUZl+NtnEVjT2UQy2i8eWiq5qJY+kqikedFMjHVSxXh6xQdtWCrHfy
rMntA6/pWItXmW24fjlyHNiULm1sp8GrJ3LsCurp9TimGFOzAXyjT9ATOLypZB1vtTbCIkFFq1DN
sA+Kg6ZmDfapJlbswBqFcIiRhx388cr1lvZJbwziT5TCivmMRV3B6FtUJYObWn8JE4yfvpUQ1N0C
nQIypVnt/La0ANOeI/CWcxB5TGxbtQqzL4OVDl+yOs+8M1pxIFTTnEOkVPBZbHZmFNZVYEZZA74m
nnq0uzLOWn/iEoBNYvQsj/TFqBr8lV3+HpN7ZVlr5M6NFsbFfA+zonnWxzz9jBAurogYKwJDFTiA
49QKcHNVqm8aDD/FmbvEjCGaMhZqFOgspFKwpCn/Z9dke3H6R0kXP1VkCyi8ARJe3TDZFdF5RHa6
v+1aY0r3um1kl6PKFbN3m8FhqVeUgOmZ1pKFecgj/4+209MDUC8EnjZiGF2Y40UliseMYwS4e4oP
lme9mSGvzQ0cvWIl5Guu13x4LlyYICYiu1wuigFHcV4J+xj5+xckEJMdhiTwjyuN3x6V4c7tvXHa
xSuwX9AxGwe6iOQq/BvVv1kR/2FvewIPFsM5xPm1AsCoZB1AP3mRuo9QnyeuLK26QLeh3pq3kQ2P
Qcp9vOOZS81ASazaBnRH+0AqewhCo3K6LcRzJNFwoD3S79baAuqRqTCY604Tm3pJqDYIWSjQc1Ab
FDz6djnYYGmglyj+QGgswZM7IhBrpen0Pr9zKJxF1gGBNGxChswB6lhghBsBSbgq6J8A5GZenk9d
WoQbAjbVctfmk93f6w0BhmdzYZVw7JHkXR+yaHaroQBrAeuZ6RiFbMCoNssIZxT0qH7UNbcWCmIb
+rhYiQ3p18nU46/RONGwCY7Ybq6mOO5J40z6gSXM8hSTZXlkPnbCbWxQZXrOCocWS/Ig2bTFM2z1
1wm4PuGPU3RM6BLemItSXeu96gBw4TAGBMmrymAcmgIJmGql/RJn2iNxaecWAg59ADB4aEl21fkC
tVm5D/Mh/6gmM+S3Y/f6mZkC0Q/0pag/KkufOLir/K4cVd934ZB8lAL7zGvTDaBCkabi5aAObLx2
jhLWD4UZgnpRE5XJFjRlej3HjvJsdc1SbsRiF3fzDKP/W/v3/wwlf2coAa1m/q5edf/15Wv3Wv04
i/z2Z77PIuonzyXhCjVW+yVo7JmfwFTjzKbbzvLWCPIPaQ4q04n/gm9TySkzQPxFr9JhvqkeWQ/H
M6WU9Qf8XWAFfx1FSFqifRE4dhmWLKnO/ZjmcMwSvlNLH0dHI8UTQTbXqzbAoKPU25nlSEFTvJY1
tZksblq+tThNa6WTusTxeSl7nopEmy5idSrZ3hB3RZW6pY+nOecqaK40J6ErKs4AKamyQarRamVL
KjK5RA1iewgPzLmnMCwHSLq2T9VrFVUxxfoRi6v2AWBOo9RXFlcphbmLBGVWYu21qlV93HsUGOz6
tfeqtmUHVjRTh5WnFGOpsiJLy+qQh5Lo1P5lSdcaLWDMBCpT0Y5g3dJOfOG43D+E/H4w85hhumk8
2kZvkcmgV2njl8xAfWj6Rtwbg2ddu0XWkG6ctTGIuw7DarEQsgMrGlbFpelOrESsmPUgV2m3L9BM
AHep+ocosS9lyrRbjIKa84rlwcHO5pismNCxZ4TvVjYuVH1V83zAqTW1uyYuJrEze1elPhhf9RWb
8grHS2c/McxR5+uZ4wMQR2VbxEtzPi3EhmGkaZ15yEqyZ2rXlWetSDo23KxwNfSfOSvfaH/osBwY
t7G0OalFUVzP0vrEUzOjBhg7VNc64+MoLVKRY7tHR9qmjNCBLdKvbqrGqpUbXVqsUNsrW+Krj2PF
Mx0zg+Wr0pQlpD3LJE96MqVlC3MyLx/DhvmmdVq490QcvZm4vExp93Kl8WuUFrBcmsEGBpizWRrE
OsQ64K+MNljHamKTZEzMA5OMRlChP2bSaCbwSF1F0nyW4kIzcKNBGVN3jjSoadKqVugWrrVJGthS
1os3Jp42R5rbdG7KgWMVj6U0vgkccLQz44UzpS3OWR1y9uqWUxnoNtE3D52001XSWBevHjt9BN1j
zwRAMspUK5x4g7TkGSx0TuQ92RfhusWw1xf06mLiy1FR2LCt3j4lwuaXdyksOQZKL/ILa4oniMWs
MzVNUQ8LbUyXbtGReEmXZLiKEQ2f2AHlu2GUw5uWKnUc4CQWRGnrxmwCRIruRtDeAS43Nr5oMTwa
WlZIYPliVrwDpZTROQZo7569NPJuPYfKjrWP8cWJov7ca2znJu3SR+YnplRc3NFeMXPlNl9YUfpW
0QtcUnZkBKVHtyLd7QVjXxwOgc3f4iA2zbtK0ZPtSOT36OHHec+iIjxDwQNEOGbApHVoSIGZk9Kp
VVo3YtqQntMMbDcx4GmBJavfc/loF7CJ2lPoDeybY0juGHPaLu/8omqV7DxHarkfCuCLvqVOTJrJ
pGiXceJUz1DQKpPkp2vgnHFmLk2fK6Qe8aq0fXVnjz12IYN8wXM3WdinlnHp/WhpBa3SscVnv8If
HWlhf3Acczi281yfPLNm6FzMRdy2Ca8ubfTxc+rV9a6zrIZEWDPtW03NN4z+4HUsPF4j3fMCjBwa
XHFX0ua1GZsZhp/SZTtP69RHr9ZHalpiwUCxGHTU+4kHv89Rkhn5sdaookasCUx9OrmQ3s4Yh3pQ
N/EHPc8bqA7neeVW+9BUrJsC4f/IsSl+B9OTKkGXoZh/JF0PPpBGGAXLeZbqfpOGk9Tq6kfWENrD
MiXDB8Egh/CDc8D7WmygR4V7Pg0EqoD/+qkSZfeUsLgBIuTujy/B/iPrrZ/2ZP+tGu1wdP6e0PF5
oNHu3/53+dNQAZaBP/TbUOE6n3hSYxxV4WboIOJ4qn/PiKqfTI7w6Ao24DcpfvxF4NA+2bprIkdo
/I1NGcnO71OF90mXegSGcQmElV7zPzBVOL/oGxbSiiZJEpTJ40FnyPl5qBBpNKiQnrS9g4I311dE
oDNAVV7sDVN+dCclp6orJuBgqbtSyZNsU+hYDojhl2SrKZb24ti6ryuDi0ZxKvbpfQdjE5tZOqmH
tif251tmd0zDEPDkYpsM02Y7XkapM1z3+rBsxRzLqAbLITwKRfdSmzg5/Jq8I4amWm005Nm49vyy
mamuF+yoYmzBrnFWZfBIN7gvy1cTg9l9GXY9kZd6lM1CQ5q/e7gTNmoZwaJLbI5+E52bXTudY7yd
7olXDsmt5giDzvRxnO4ac+ytc0535caJu6EMMroiF7DTarpPS1KyGAWH/rgk1vAeFWZELkopy57I
UlKI/eICgNs2uh4+of82Vy0ai+rnjjO8oN1G4M4imfEDM4QLWRbSuktJz5qf8pmp7nH9lio7Ktlg
O6VaMm3Jz7U3zaLKklsjWmTlLTRUlQLcf+6l/S+4uTbl3vj3rlrW8HH19ZXrViY/rl7pu/7pWPDb
N/jtCtZkkuLPmqTxyTGBJXPAW88IP2iS6ifD9UiBeFzNKyjyL5es84nmPIfDhUHmW9f/WAcld45f
DgJyreKw6CXrQasl+Mmfr1lrmRrMTA36Cj4xPnMjC+kBFtrQWdHDxJxCUDXON2NqRdcta5lDJAmA
7VLGVHsk6nDZFQ6UllbzDtRG4BKuIxLAPiHsF4dZPBhaOf4NxSPRJ+Os8cgU8mh01K2YXNANmTbc
2SDoL1INDKA2D9luUq3ybc7gC6dLVu9VKzvEIcUQy9BvkZtu9UErDsILoRw0RCZsEV50QIHOHYJh
J+4uTjBn9XiVRi7DU13G2zxhH9FUU3gQda4jNlTWmzZPyn7yVP2r1jfJl5g8WOY3pgEw3omL/s5D
7qTArh98A3j9HlDjdIjzUd90GJtBzma22NEPDKq9183sovVGa0cwuBLAzGZ6NOqUcbRqbZpPGqPg
cm+UcTdG7YKkiuoEOXCcjmahkiDDVpDQvFJNBJFDZbvEquovXr44zL2LexbZFNAEEe6ur3pHPpgT
ZUTvn7MEqrbkt6andEAzAAuW5LvO27SHxzvZbnHVFDA5Y0Bzl5PTV4RyLYfNEs0kXawmFzp1cgwp
gMywcE6mi9RGS7ZXxCNtlx4EfS1si0fFZuvG9oytHbtxfk6zNrxH5MZmm6lFt126vjymceFsAYMo
w6luVZHsu6rIko1hx+z6oXqM4z4klHvSKXx5Y7jrQAFDyNhrnds9CjpZduoCr9K3jVALZsPqKtjH
/XTlDrl9TNORYYrOPcJ98SIYOgHEFDrmOaogcDVziFjcttmgL2mXKqfH67mizI3UP+/wcEwI4Ozi
CIQ+taWjX3UTYgwqylM+G2RmFGySLfRTo9+AqlR8Yxw/ZxFHO6UyuhcncmLc9zptFILvQFJqOne5
oL4qOcKRGSpa4NggNCxpzp0VcXAWnWAkZctFQD5c4cHFp8aA/5ukxKjaPIXhg7F0a9LslGzrUq/F
pkuMbpM3mXfPKcy9QhFuL7uo1nf4GmPEXiL1c9HCK+H8kFlBycPxvpj0YjeGHDn9STRwUGghGbyd
XhkuWrSzRAhOXWZilK28ud1PvZY3ePR65a6o4uVKazuKeUTvWXsMiD3wxdDreC2R8iQgnTzPUQzb
TsPP3ydefp+0Y+tuRNJXWDLaAfqis1A/UxgR94q69ais1dR2JyxRJBg+XY9TCklUKi+Eg4YI9KKO
jo5ji/EE3wI2kSi5vQVszjlZ4JFmP6sPQteDDJ+Wy2k/FM9RPdcimGvoTb6nQbnhjlikWysco2CY
h/HDgclG7qXqqPrEOP4GWrX7rBa1trdrmAlnxmy7JL5M3l3Nqgxfl4WovjOlHMJmkeDtNbPWyW9S
Plo7yOMz+XY71vKbFq5ptaG8jI9LL+KcSnBV841pbG67xCkCWMtUshsSfMMBXntu+rHfrrmWUA3f
6A4+14y5fGmomw4Ueu02KnLrWZbQaYN4wEgE0EKL36xJW966rm+9jZYgwviciehQbTjO3Jq9Pl1A
b3PAQgHwuQaSXpyLsLSKrRpOBi4IrUExYNlaXI8yXShHHvdNrc30RtdJvmzz3lS/poaoKuagzvIz
Sj44pCei5APMkZbMkoJVOxcPZrmIPshhPd3hUhTdtp/s7hTRi+XgeCzjTYSt6LHoHDIEwsvrbe11
8cLhlv0D8wxINr/qjRgptlpoOV+Wymm3pkYBVmuxSHDTmVzS0J0auxsCxGiYsbpjbfCn9Jcun+i9
ZyrFEYbU3myrZiOqODtM2Kd2IabLQ6n0YPDbOX5yY0t7VvvGfrLapv3A0qX5c47PkJfWsaSx94U5
fYWX8zhX5U3jmbeFZRoSchEysFnezouckwgb8LROTnoHTw7VPBx7YsJseXNaEvbb9mDfj4V7MCvQ
A12scxK2Ci5aJjjNB5GLpx/OxJkYuKMn0yiuW48zZKtrH5qGzyqlfPKSElznOm8wAVeR+tWrzYtl
CA9V3D6otE9iSOxumcnUV+HmFY1SLtcDDjCKeZP+iLnG3mJ7Kuh4bZeDUQruuGnJao12Ad0s3qay
eGg5AGxJbgLs4lgedMwYJ0UTuOyBB/q1k6e5b7WKtyk86zWmpvVAAlU7L1P9eumGcF+1aU6dETmO
gL0nMktt7bFVXtdiaJOgnSDRk9MpPgvU6QAgrPmuUyha19kOkqe+RZ4kYJTm47Kr9MF8AArfnPKJ
RoQkiYqzZrEuKpb/MJusD3LslM22HlGKcuiuQ70gBjDpJaYDboPhFmWGOxWTxyZqmB4CO1fmS5sb
gM9PempGbpU4ja/IQbj3nAH683pEaxEYbgE355QH4cyhWklLqmvLQBoyJuARaelmOJBHQdkVD69E
ZrqE6gpuTTl1ermR7sNZA4+veu7TAvtApUonW4hdqS99ZT7lIabiwnPr5wE619Z2Y3FBn1S/87hr
blS3rJ6j0VKe4jkez8YaEi6O+iG+GSPDedS6RNUCazLnoAVK+lTnnKDJiPSLS+bTzl5ktfbT6Hgs
OjP8Nz0fwHuzQrPwyYEvegCfEGQUHdagnOKGvSbNDqMotvpUNixiXIcEDFtLGzDcALzex3yjMFHB
fbt2KqYf3wuT+N216wVrlur01sGA9/U5L0bjxdPh4oID8MK7Gk41ugxUEvK6XUydb+8x+5SQbcIg
NwuLrFk/K/NFkxd40ztxE8+mVwYJh0mavlj70MRqmKW547zDXSFJOvbaVG01N0VrDR+xYhQA4eYW
5H040fm8aehGus3MURN+lipUgNtJC6YlqoD4+HkPiKwS+sw+GDIyW2ls4Wdq4cCLA59H2+yMY6np
nDMejZT2KHb71WbA4XM4TPuusDlbpWG17w3VH9PlEr/gabC0EzFUd6t0JZ1jUdXsylR77mrvgThj
stVFmhGD6B1AD4yiox7Cr5jtZKNyfCVasHgwJXtOiQO/FT+L8EN6snFhqVViPV7YHDId+xjYnKn5
bGuE7vHS65HtZ2XMty8xXgOZMfIXeo/kWijT+204K+a+5ZS8qQvlGdP1eJy7SH+K7Sg74wq9540r
b1LiUcYBolu4BJXZPI0m+1vSnclT4TVmkIAHONiT2rKh7pPDgsV173ZeDCzXhP6gztGmgYu3xbpS
EgzBpHeZDKBgmNqxlNLP3WQnzrcAictSm4l72PUpBLu0hxXsJUEXTxhcA6eseTAvaiJk20GSfXRC
j1jnlXOGCWGyx+No8cZoY07Pi98SBH0fqJsaKchzzFM+j5//uYfL/666kWtglLXRbP62e/qiat/z
qvtROPrzn/q+j4IqoLN8YeWkf4OI/fkc6nmoSh4sVm7cPDXWKoPvCymPVRX/mJZdzdWRjzgKf5eO
MNtgwcRcDcKJ3lzqFP6AdPRNG/qRCosfRldJQ2k68ALd034p8ungaEVsquxDqekYxcIBHI81yQha
bcy3IRPRe2KHzr6Nh/KsKElo+lY+tBeswg2IfNpQ79plWQ5Jq4vZT9CidD8xze4cy6K41qVxTZEW
Nkea2UBnLR+jNj9m35xuq+ut4auR79UCxnlvHuHi5nuXzOveml1mp9U1h5IeMwST7OM2SnNnSLIN
9njb0B1uRZUDq71RBTNXRJoSlkP3OTYh5GMJzO47e5muqV/rd7opYSPSjn1XU71Xbu1uXh506Cin
UW3qSy0u2qson/MbtfYcKsuEdYeVZ9hZcWacY9lrQHC6aFwiy/u7uGvnjWXr3fm8VEq/Sfo6nul+
nFvfoZx3o+jaRJw6n7O3LtMskkOko5dNmjqRvbFyvXzu+/Q1mkfnmucnXYjDZMekQPVF0tmSPoUq
MKf2c2Q3zq0udPMYTrUY8dIRQ/ERnwfGwUQ1b1K7moKF1/uRuT21PpES7XoeWPuyC9uDwiOHJ61R
kPSsGhMuaTRcN0a3XGA8rL4IodFy16c4GPYdv/ozaoMx8qQkDOuJ9CwRdQt2DDnK0FQ5kHnLu6FV
rwPWC7JolnYk2p6e+jYEPVokrNCm3t0JV6P1EMZjHQ7Psbu4WxY/4lWrFPOyadqSdklzxgU0Klsc
I9lWeFX7T8ai/Ffftn7zAkheIfaJpJ9vcOHOt+/dkPd/BgTKf3vNhqi/lx6Lf8cXfb81/PVv9Bso
8e8s5YEUIyj/dBdcf6b1B/69b5F/5Uce3oAw6o50AdJvZrJmX//zv/6USzDqt3+taKr+STVNVQKB
f3w6/fUf+9sv6fdf2j/yNb/3s7+vv+6zN352RPz/4Ms31E/cqDVVCot/9eXDjISMxCNAkmX4Tf/w
4fhbb/9/8st/rYayl5+/KKl+2oTQlPmPvfpfvsMPb77xyaP565vj4td33VJ5yvHf/08v++tbAcGW
xVybvPY/PsdpCP4HX/cv3+KH1+1+wuPBmge76c8v26bCCHI9RpB/tZcNv+dX8NIfvdbpO2QPJRn3
fKcfXzfzDj5cCRmng0n+59ts9c//rP9f5q5gt20Yhv6KsQ8wYjdutsMKbMHQYtgGbO1pN8HVWhVe
PLjx0F/qeZ+QH9ujJSaiYxtZeZiDXtIkFP0kUY8iRfV67DDVswIlXU8b7T0ZUa/TXEdWc5GDodEL
AcEYBViB9DxDkA4Rw7n1PsjrOYIbSgQwAJBajhvNczZ3EgGMA0RXcPyPzaFfXeY0Ds4oIqtb8rJV
ispTNP/9YKdoVjwOgMKbHEFlJIL4cfK/LH9vJEezIUf5LCUKOdLxFtjNwgnSAINEAec2U2TfF0tc
wTa32dA5RNrnL1IECymxUD439T4coBX8MY/L7GwBzu8utHMAvf+6KDIwu2HaBxSQqEnLAfIg6DW7
OYDET7q/Qkd+lynWOpgCTIPuBYGxJcgWq3RJV4DgrOTpc+AEc7l3I9b3rrr9QIzW2cchP2PsC0wy
jz8P3JkIMjFE8UXyJ3zb3pjQ+wthZjqCG33IhLdrJ/w8POBx06Itfir+55VDacimxC5bR+CDmr4U
/Lu7FsnDpnJo2T7GbA/g89tBZ2jf/1Pi35sHk6wh/kfdbJxhgQcf4vDAb18JOKIB9g8NJNdt02sE
a4y2kTUSKWx5b1kSqU/5Dvz+5figJ80vI3BHtX3kZahVRoW81uCPRZHOnsCrRdeQ62SFBO8P6yWP
3DXejduXo/zZPrmyTtbYLIjh8MReq/T47axKrS9bszEPrdmKHJ7MMxCt1pfYWWlwxDnGA7VVieJp
RV+5W1Pd9STD09VL/ghD0jvpENwTrc4Tl7Upe/FLa3/XySe7+yO2EAKR0uo9fpOHUu3xIihKwbTU
7p63Rg69wKy0cHxtsS+IWZN8q8X4g3jar9OKP+X4rxKea7cxVS2sduBbauVrBFKkYMqx06Mycf5I
CcaN+WnayvUWSPjQS+xIaPG4qcwTiI9E5KzIwLe1orkUN0uitZdrbishmUrMVor+jjuBtraUbATx
UUoT1SJyyExlWYQJ56MqFZ8MOWpl756JO8Ra73eEpkEZ4ur7XexjBs+b80M/k+4JfaOsrGku/gIA
AP//</cx:binary>
              </cx:geoCache>
            </cx:geography>
          </cx:layoutPr>
        </cx:series>
      </cx:plotAreaRegion>
    </cx:plotArea>
    <cx:legend pos="r" align="min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_xlchart.v5.5</cx:f>
        <cx:nf>_xlchart.v5.4</cx:nf>
      </cx:strDim>
      <cx:numDim type="colorVal">
        <cx:f>_xlchart.v5.7</cx:f>
        <cx:nf>_xlchart.v5.6</cx:nf>
      </cx:numDim>
    </cx:data>
  </cx:chartData>
  <cx:chart>
    <cx:title pos="t" align="ctr" overlay="0">
      <cx:tx>
        <cx:txData>
          <cx:v>Ventas por entidad federativa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600" b="1">
              <a:solidFill>
                <a:schemeClr val="bg1"/>
              </a:solidFill>
            </a:defRPr>
          </a:pPr>
          <a:r>
            <a:rPr lang="es-ES" sz="1600" b="1" i="0" u="none" strike="noStrike" baseline="0">
              <a:solidFill>
                <a:schemeClr val="bg1"/>
              </a:solidFill>
              <a:latin typeface="Calibri" panose="020F0502020204030204"/>
            </a:rPr>
            <a:t>Ventas por entidad federativa</a:t>
          </a:r>
        </a:p>
      </cx:txPr>
    </cx:title>
    <cx:plotArea>
      <cx:plotAreaRegion>
        <cx:plotSurface>
          <cx:spPr>
            <a:ln>
              <a:noFill/>
            </a:ln>
          </cx:spPr>
        </cx:plotSurface>
        <cx:series layoutId="regionMap" uniqueId="{558E43B8-25CE-43D7-BCE9-213E23B0F411}">
          <cx:tx>
            <cx:txData>
              <cx:f>_xlchart.v5.6</cx:f>
              <cx:v>Ventas </cx:v>
            </cx:txData>
          </cx:tx>
          <cx:dataId val="0"/>
          <cx:layoutPr>
            <cx:geography cultureLanguage="es-ES" cultureRegion="MX" attribution="Con tecnología de Bing">
              <cx:geoCache provider="{E9337A44-BEBE-4D9F-B70C-5C5E7DAFC167}">
                <cx:binary>1HvZct04su2vOPx8qcJMoKO7Iw7JPWmyBs8vDFmSSXAACJAEhz86z+cT+sduylNZKpe7+kadiFuy
Q7Y2CTKBROZauRL6++38t9vm/sY/m9vG9H+7nf/xvByG7m+//NLflvftTX/U6ltve/txOLq17S/2
40d9e//Lnb+ZtCl+IQizX27LGz/cz8//+Xd4WnFvT+3tzaCtuRzv/XJ134/N0P/k2g8vPbu5a7XJ
dD94fTvgfzxPS12ON/D3+bN7M+hhebl09/94/ui2589+efqw37z4WQO2DeMdjCXySCLJESHPnzXW
FF8+jjASR0wohGNEv77t/KaFEX/IiE8m3Nzd+fu+h2l8+vfR0Ec2w5X9Yf/82a0dzfCwXAWs3D+e
n/3rv2d9a58/071NP19K7YPRZ28/zfKXx0v9z78/+QDm/eST77zxdJH+3aXfOCO5qW6epTeN/mi9
0X+iSyg64lJhRIX68vXENZgfYYxFjBl/7Jr/wKQfO+g3D3jipiQ9/4t5aQfx5+89bKI/K2JwfCTE
p5j5sXuUOlIECyYwQZ++njjpj1j0Y+/8OvKJW3ZXL/5ibkn1eHdz9+zu/tm3IP/T/KOOSCxkTAQk
ru9TGjgGU8Uok+iz5+Kvm+JLYvtPbPqxh34wrSeuSrOH5PWXSnSpBcjRzZ+Y4Uh8RBSnkjL24wyH
yBFiDHEVPwmer7Y87Jz3N/6msOtP7fodN32Z0eOnPPXUi//6q0HSph9u7uz/VlRRzpWi5Csq/Sa4
BONU0a+oxR4H1x8I8x/76tvAJ+452/zV4mg33pibarwZ/kQwIuhIIc4EouCbT1+P3YIRPkKYcEZi
IHifU+znbPfHrPmxT74f+8Qtu5d/NSg6BgrXP7DMPwuAwCdcolhxoj4TAPzUJ/RIYIqJFOLrWz/7
5A+Y8mOHfBv4xBvH/3X6FwOb8/E+2Gen9//6H/N1bf6EIocf8ZhwxWG9nzACJaSKMfmCQ0/88QeN
+bFPHg1+4pfzv5pbHqqjf/33cPNnEmmIE8k5BqD/MQsAviYZRBKAzufU9oQL/GrTs/+C2vum+H9g
Aj96xhNfXf7lyPW1NjeN/elq/IciATtSKoaaB4Dm09dvxIL4iMWxIhI/iaA/YMqPo+fbwCfeuD78
/16B/h63/x5eHt3znyo29AhYFlf0gRt/n80wsGaOlHj48zV3fsaVbxzq9234sRe+DXxk8P+6MvP7
qs03KSu7GW42nzSw74Sbn1/9NEWQ5p4M/Rnuf16vwx3oZDEs73eeenjIIz71o0zym+H3N/3wj+cR
ZDZEgUkzLBDmgoAjp/tPVzAC8iBYzBHIO1SKB9ZmrB9KsAAfwZ0YokyhGLQfCQy7t+PDJQySg1IY
S4mYoqA94G865IVtlsKabyvz5ednZmwvrDZD/zA19fxZ9/m+h6lyLDAweSJiGlNElSAIrt/eXIHY
Cbfj/4OmeiBRb9tDXBlTJetQTi+HxTTNtqmUMFeTqGifsI7Mw76LlBEnPuB5N6oS6y2p17E9ibu1
wFetsDaLIj5kdaFf0rZs0knxMhnMmKdyHT6YQpSX9bIsSSeHcVPmASXjStuE4Lmqkr5YX3XYvu1x
qPZ9rUjSRLPewWJEW7zKfDMjM20caWzmZr9mmFY8yWl9uZJBpyUtblq13A/YDunKuLpXcY9T30zj
e2Bvy4EWKEoxySY0vLaK+Exi+8r1/LKMO5JOReO33qiXbT5c2WG8z9VQJnNZzUkchwMSVX+qUNkm
E2HXUzMuqSppnTCTr0ljGpFqwsqXHvFhW5nYJ7Mql7QJXKSCkjkZBCuzANiXxRYXiWmWPqumwWzm
hfdpZBU6H+YuToa6lAdcRNOmied7UozjXi1EHWY8lJnGqDwoh/BWNZ3ZlmXMt5KqKClae2PCxNO5
CHfN2L5ZI1kn7apuRuVlUtfzpUbrNRL5fbEsJq1pV12XfO43ubZ56mQ7pX3UFjvlyzhZBkKzkvY7
vuhD34z1xvZzuR2bsUjE1Ktk0FO+j9slTioamQwU5zxtS79B49xlo3fHeRSby3qaizSMnCSIUXnZ
tPHlZKP2uKA8PpBCNfvVOJIYs74fuuWsJpgcxDyM+7qjL+O6+MB8c2FkrVI9Tzvk5uuA5JgwNtVp
W6BErPntLOrrWLX1aRS4S1o+0QsU11W8NSyfSBKZpXsl294s22VqynXv+5EVqQ3x6m6difotL/Ga
KZLzxM8D2S3LXCaTXecELcVZVDqa4m6IE1ZOy854Z1M+8ul6rmeTRnPnEi9Htesq3SU1btsXUAWY
Dbh/OV4I1Rvbjj6ZEFGZRUW742a4HAJrNrrGL/Fg8mz1vDpnZTlvQtO9RNx0WR6p5kBg0yekqm66
par2Y97I7VRbiJtCRxkztATnYv5i7u0dIrVJBx7bROh63i4tNxDDyie1KebXVWDlVXh4p5LRmC1x
g7KpjA6VECokEy0pCN60XQ9RCbtkU5Opoynr2trsGhx1V01L7JqgSugyWXEoXbqQqSqSNjbxkrp+
iELiwujRpvM1e++9tyY1uIpP+tZXl5iP8nqt8fgWFUuTCbaEuyVe4zYtmiju0mUKtclmbItrJSZR
Z9FaVzx1QdU6keVQFenomGmzSCxhTCReRJGaZSxCMiNP6i2nk33H2iHGyVjjHBYBV6hO4rau+qRk
jZLZvJqSJ1qT9qpSw3qCazUO23rS9VYWXbWNGKQbGdVOJzYstkgQOGUX556TE4GZPuQjEwVsgWKd
s9ENNU2dkq9RMHo9lPn4tosZOGTKe+HTukXxdWN8edfnhKDEFHXUJ94Ghrd2ZnI/43oR27mDbkwS
2aULKY7y8KgF8ijL39pu8boovzScvv34z7OvXaxPbZFfP39oWf3600vbwt+f3vK7D3oA7m9P+rX9
8gCW33oxT+D3c2/sd7D5pxf/GHArTEEH/tYT+w1u/0Cy/RW2Pw/+itrySIHQAkwAsPcT+/oC2gDn
9BMxFtC04Q+A/g20AZnhCpaKIKm+jPoVtBHcKhWAvPw86usqPHInMJYfgPYD+XuM2YRBFw9exKiK
H8j6Y8zWQcScTUzthW2LMWOC9CdF75cM0kx+l/s2ejcX+Zi2ehwvMMTItikwoDixtnpbLMW1G1O3
RB+ruCiSmIQ6sV6d8rHetTHuM7Pam2aoPrKlPeG9H/o0b4cP3VCYzE+8LBMpBr+1i4Yd3ivdiISR
GkAP+iTjsFmjxmXByFEn1QMeLazY1eM8q6QuqpNJknbbdoydlTmqDnkx9q/yuQHTUT3s5xKr02ER
Y51IStoXHW6rd8avb/wait1csCJpHCV7lgecTquL08K1r0Yuh5NakL2mFHKLlR6YxYSNvI37zt4g
1po3pqP2LDZ0fNk3Vie5j9f3PVbNq6jQ/A2txlkCujWapb7GvE51s9R3Hk0LILgbokzqxSfl0JXL
7vt+5SPvfh8t3wfPP/+aYfioTvhahDyQSvygdf1+FH4rNH6NvU8jvoSeFEcxwRT6bpJQwggGxvqV
MWN5BMEITR3BMegJDLo6XxgzJUcxkGFgyzGXsVQITPgafOyIUwoNbujRYQrqaPyfMGb5OPZQTAno
3ggJSP6Qwh+Y+fd82dOAtTGlOysnpePMWbLgFzVzNbmNfE4EsFYas5MBNKpomze+Wl9/t1g/iH4M
kuL30Y9gAWIKJTho8FJRQWGm31ugJ92U9dCFU9s7RzISvFDXrKB4PCxcld3xvFDCL3Lv5z5KqmoW
7Lhp6WABdrEv1ikRfZsDZv0buyDVPrZLUpiURDxG4gd2EciXA54afEqmoekzaYUuUq/lFNK6qgGz
y2r14ryfKeu3dQsUOZO0XXTS9EFXF26p6yllrIziY277EW9+bh/sje/NgzLnoU37kJ4lrCDshsfL
5vJCyIKR+biuomXMOtIilC64FPSkjYH+vvKmZethGSxn0Cz6tr9/4LLfvBpkr1gSxh7qP2iEPeTz
72qsSLCGqqV3xyLC1byTop0yUndEvLB6LeddVC2537hijPy/mfRTpOCMPRSXgAAPfWoiniBFBDy2
99R0x33hMErd0PJ++9kDpZj0/DmZfT578YOJ4ifvA/2Oc05glSl/WGzxJDpq2jDSUd6daqHXMUMW
0eWEdpG8iGbUdh/nulsH4GAUzAjE6ymZWWzkh6UuR58VivsrVRMZTgoytOu24UHpi8kEzS9+7hL8
MPPv616g3Q+NfUqhlhbw/UkUYbtgFs0En6xobuZDMEOXH1wjgfwXDoqBTSlac29tOV7Wta8XqNeg
Wtw7Ng/65Oe2PLzqkSlUYs6lhH0JwQ3/ebw9jC4BAQWeTkgehyF1uO2bs2laKU/Weqy6dxogqCz+
zdZ4WvgjKmOYtkDxJ2rytPAHkI+EqZbhxIJuEbJx9U4lXNQQFe2wcvdy5b4ClmoYbBP7OVqiSoar
n0/+YUc8njz44YESYaAzWMkHM7+LDbp0TVm6rj0h3tb1ko6dZc4lThkIjJ+/6snmBMKmOFMSvA1Z
E2LxyeZsDTOhN5M7QXNFomNHgxgPrK3mNXGd1RaE/J9FPebkSUrEgGFwekfBFcHgfBV+SAzfTa7X
3ZzbqAu73kaL3RRRv3wc6LqEPS0U4xvYc1AwVapdU68qsamawE7aJs75Ju/c8oLGg09CzdRh6aCA
ih0TSautPMm9JpuJmCn1wyySzg/huGEtfeOgkNo7FImrSQmdzt7gDR2H85nn5XXI46ljSaNyB6KK
07Ou2TGK1nmI7kPT9Gnv3fhRDbn/0I192BYRbg4lXfk55MYP7dhFOw407QzPnUw7jnwKtTPeN6ts
eUIckSdAnoadXJV8Gc1cvtBWGajWLUvmzsZbVHbtqZ+ty3SE1jKpTFPDohCTAqi+ogL7qzImdbKE
tt7akVfHwthiZ/L21dTV62WYyLwRq/VZwGO+G1Qv9kVvy5tuHD7GwyqA9rHapWqq1ySfojVrxVCD
hDSz1HEf1A6WgSamZN35IGElcFThMuk6vB9o5ZKJo+51jqd2Q8Rcy8R3xt/4eiS7fOGgKvDcvixc
Lzcryk0G8Iw/yIksZbI4v2ygeFzOGK8veiriS+CkI+g+A76UpqyvgkXhY6j4nMqKK3OsYgrKzMIn
c0kpZkkMloQEFwvqU24EKpNRSvqe57iwqUDKnRK78OO5G9aUl/kA6oxQu1F011Vr6LEtxbyBwJmS
2Lo8LUu4zYz94DYiUjQ6IUW/nlZVO77MZV2+q4Jp8gywsnpRA92+xjKnL6KiDK9bhtfElkFt3FhH
J06wKJm1XFS6KIZ94lqJd8G5chM17WATXyMmMhWW6rae+QnBfdOLTMaoqNQ2jlzF22tXRLC5zmc2
8/HY5sstxx2IVaLHSVMt/SECqeIkKBa/DVOk56T0bbUvowgEp0HHw94i/5oUqLmjC8eHTvbTrqKu
TkrRhHMXRzrppmoLyo9OR+TOxmUeCnAqN68WtupsVeChwNZ42xBN0pZ39bYa4zohpA+pn5b1jOW2
zSA9hQ0mJG+TjpfXscenFeFNusT2TjibJ1NXHHC3tNeYl28WXPdJLathG3s6JQue0Tus5S7wlqZD
MXanSzGilOnxRW7DtAMhZd7Qpq72czGHjSZ1/VD7L7DrmJy2AUd9OoVqPZ+GWO0Iqbo9aTt7YejS
X4PY1Z5rp4sLnRfLaVVQt/FuHk+iTkRj2seB03Sd/OiSAU4b+rQjIRQbHre5T+KlAZ0hB5npnnaa
8NSOtUo0npszDBpLfSLLqWnelnXeRO90WNocHiIn3iSLiqvyrFOdqe5wXuGPDjxHXq+G+iuzGC6y
ybhhOJcVEeKNir3OX/tOEtQmetWVPg4C9KmP0oYwphFZenENlSu687JpoZqqRr9eBCaLeUe07FFG
ix4328+kwURiNE0iJEhmh7lkYFW/VHQzT6hGGuS3ielU9sHr7RKFsQSOWQLj6MdxbraqsqQ8TH2T
y9QuLTwh0Kj0SbTo+qzEBYvTMHejPC0MWlnaz0bXx3yBJTCprWfrT2fcsHAeQyZmbOOsbIA2Yw95
5fVY1jOoqzmJQd9Bo1pT2rRFv2GQR0VqYzuxU941vD5zyrr1giEHdJNE05rfrwvEx1nb1eyGeCA1
x93Sr6+Mgi1WpBX2QI+FKIAbxU7n/O3sMKxNLyF3gEDbDMcrsR0tMpoLBBm3W2kA5T6Zl7VZ8y3F
Qxyu2tYV9fFYim69GMwsxctWSNts4LjcpMYUdmfgiZtkJxNwbE4khDRbzb1Zm7LNHCgP9oT02pcH
pEJXVGkbST2J7YrAQ+UmNlp5v9WxMGdimAjdmt7RKwrFUKVPHTILEykoAK5qz3DTN3VxwscWZIzU
TXOA3AVZHqVyoRMC547GmS0jSJmdRjb0EPtBUrQxElVzFlxddyJZy7UnJsM1iu9UW0lQ4S1eYpAh
5zAs0Sau+hDveOGardVlEVcZC6wed1zQSSYRLaU95Q2ui2M1x4y9VrOc/H1rJnBLJFEX+gwoCGic
6QTf5h2Un5V0m8IOujolxtTj+2GajIbkZ1EDyvoScsvuWYuGjiZ0zflAswqqouIjUHHfXa7Am9YD
JEnWXxU5JMzUGKCUe1uCgPuqG0gvzkO/rLBSJXY0B4VjMZCy8rHV+ZUjGC0s6YVrWAwaLR+YSZql
dNVHDRzem6RsTHBR2ubM2SGz/UKAMC1mHquXkVPlm7io8CbS+Zw0Urmwm/vaHQrf5D3IqTk7Hyif
33PT56/wEtRxZ0qRThp3mWyweA2U8Y3rC32A6ZntZICfJ4pOIrFNfSJAWG+2bkRLnnStHS7UON+4
AL2SxjO9y2Ulz6KhzdMJtF7gBF0Pon4eXSObm91KOsCWmfkUumIWXjmjyw7ySqZ6Fb/QcaCp0kpk
eCx5VjqHEx9LAU0eFY8btwa7rSOuQFuPxk2nipWmYobEIu1cZ2tAQ3PFZdFkMlpHEP+hFJ0zp6rm
uJSyocnIHShAvGjqg1oZOpA15Hvd1nhPQdneVO2Ub3U5vcZLq+NEqKJPodvlEtQyfhJmEPVZxd0J
aacpAZ80J8HAruYDrHXZWSGhldHxD6Tomh2toKPQzOOa9O1oDoOR7tKueAZRyy4Hv+p+Y/rqnq2t
v3IFKPY9jsfMriDZ4dmWV7aCx/W4iF/xZsQyNUx2px4ZQ5Ol7OIX1eQVsATKQR9HK06VH3BIeTSG
V+vU+XajBwudjBAodKForAPa+GHCH1UeydNqYfQ1yaFQg86VbdK+ixxKFKr0doRfTwgJ8H7vNmWZ
89c1Jgvfxqpo5TvmVVGdh2kBaV1C8oWKiPcVUMC+LDPDpSFJZ6QHMkRGr5MV6IFLqmbsrjWA9XFR
aPKBFjY/qelEDmRubEiDKsKOdhKrREKTbl8PxRJl3qpqTKrgx+O5GKY3dvD2YuAeCBXMXl4NzmLA
fBHXL01b2TlbikDeaELlKx1X83Hpe3s16JweyoeiM2PL3B+ggwRSg/e93qx1mEHh05xtkeg6sVnC
NOTpyOr8bhgX9Zpj7WQqxm6ADmW0wDgQeJRJfDQ7kzhZ2qQZq2EPD5YFNECQbrJ+YGM6z/GAt6Mf
i+MWun1JRyngVqgWVaZEez2mbOzG00V7/z5IXV/jZs7zRLlxfUNpIQBQuqbaxnZW9FwOEeoTjFo3
pY231RmvIeyPpVz6VwMUo5eQ0JsSbmiqF37Om/0wTl02z6hZtv0UJr0pKkerJGpCk7IFiXGr2mU+
K6go+n2lymmC9V2iNlFzzaMkX6rmhCxFtMHlOt+0IY43s9f4Ooy9SgNdTVrWvNj2fuY7nxd22+et
flmb5gbbmu1hgjykFvSGN7C0jmfL2vUZsRrHGVqV2EYE1NOi7M2Jg7ppR8VYZA760i6ZfVOGcwX8
8MJpNL0SOp4MpON8ejVTMxzLytWn9Vi3Z51pzyK3DLeTG/Iz0Tj5goRy2CLopO6ZzUWb0Cn2u0UX
x6DSV6Ax1Yykqq786Yoq2GI96aGmQkO070TrX3C7RjcSCpU5baJ1vYVgJW2GqDDvGr10N5yZacdG
eUcMEEyYzijHTbRSNgJdmaC40qraM+gvbVovI5dhXdw7WYnjaIK4gN8mwbuqb9bdErCH+sr0Z2Ro
/Abz7sM41JPczpJD44sHfC1AEspC25Z7EKi6jVn4PZ+jMsN9e1LEY7F1U64uUU7QywFqgGMELDYl
Xk3nw1SwdJWWJLlYh40OVfyW93l/HlUBsk40lDvLapLErIsPHIVu17Keb3CrUdbIwaURc6dYYgLs
p3epm6c+HSw0rmUtmmM75RAjzuB3bKrQtmMFOjSGoXTQjU6D7Pd5LiiwsdApuqUcGNUKBm2lbqHH
iepbT+MyrZpIbUKIWiA6w7I3Im8yUPqhHI3qYtOqYnC7GZoVt8vEXnXM18d1L4pjXkFPDljWlWho
/BFqLAuN4LI7r6Dy6DeLWGqzmWQ0XeUMCHIm+7F7QXpk4rOlhehKIlLIk7KdkdZJ7CUfEziiwOlD
901caMOjlxzKK7mTIdfVHpr3VXg4n5C/B+6DMzmotUgW0V4hisjbxbt+Z3UnhkQWNRRlGNev5dzQ
bOCNz2qT8ytU8wl0G2jjakvejVPorqZyBh7l8nBhOjcdL6sqIGfH+CQXy5DmwBOucyRDWtkWfkVs
xkDp4ET9Gye8THvaRC90RV5XAyZ7US4P3emmFJlRzdkI54W30g/xiSsZGBG69hZSWZ8UZTS/sWMX
6pRNcXNYDeTrZQAWlBohok0jw3w++3g5hdhuEhqYOp1dKY6rvP4ApXF1WUMZks6RI5eGDbDXAaH2
syFiW6ACSBnskxIECFcfWjtXm4U0+rpSXThnQP+7fUALSZGM2/fMRd3bzjl3zpB86Ke3bt9oF8GJ
BfBItzZmCzs6rveSROsWJOt1SQua449+YnCSI46bDXSLCjgQwdmmV16LBNeeJpBy4h6qPMiMG2ZN
gM1Ytmlf2zfl4OsLUjf+Sghaw8kQ6G+V0YJMYqL6TMFRiAOcJOn3XRfuNKv9kAbXC7vrjaZJF9fd
+zWuWIK4hgLVAG7D/ptHtwE2fMPhsW2qF42TCuEL3Ft7nD9gLXLQg6PMybM5EHYOOhS97AOpoBvf
xmQfyvykNQVzqV2bOIWqpqTJXGG6G3Q0zRsOBPC6rKR5MVKsbxT8hiFMaEUfSxA0gNnnUK5Oc1dk
oMPl1wwN6NyKQEg6Ayc8NYwMW6+7gFKMjTjuchRv+lVNu4JFh4A6nEDDHW2Lrudt0g94ZQmU6MP9
CDruQzUZMjMHu2ssW5OVVeJ9XyNys4IW0yfxCHkM+D4smOzjrQfKuoEFuG+YetNBfxua3kxdsRV3
GzzFOlnyttnjyeEUu7rfTc5Xh4J5lxbFPC+J7/FyGjUEY+DRnL9BxA2Xc4gDSCKcgwnxCZS0/FXk
l/lG9L3ZgjrZss1M4cwPgVMD79piWi6kW3hIoqjlc6L6deUZaO8jHF6pm/fN2kz9u2WBKAd2pMIW
mxomZrxlt6ot5nsAy5BqcOxpH6Iqo3D+RiZ8Wtj1yDQNCXRc7SmcUIAzJDEZQ5dSWUyZtqHWJyAZ
5cVpLmSe9TUoRx/QVHTxnkKyGzMou/gbwgHBmpr6qcRQvKjIqKTCYnCnI2zscXgzCxwmJxLNAqFO
pwOWQ9fSbNZ9Oc9ADefpDBoT+E0ViEpQx954QNoz5Ov2HrQSoBxdEQV2UQ/YzTbPiLS17eCkEdh2
HD7VML4EZeDc1A5qyTIMDduBAjMIODUzK4CGGGjSiSMarpKu68yZq6V3ybrk8MnSl7mJgDfy1UGE
odiHBs4wIHW+jrFeM+MCCy8LNbCzZoiMOOsmj8T70VBSn63TtOSbXDQyzmKNBrMzjYwgAlcnYdTi
GhARS+1qdaocOPxqIXSGzpRB/5e9c2uSE9e29S9ihbgIwSvktbKy7q4q+0XhKtsCIZAAIUC//oy0
++J2r+h1duzYJ/bDiY5w2Y7OyEwQ0pxjfGO6lbgn+GDoEWoTV8nefG+fsXHz5T2o8sbagnPa8w9D
k47xLoRIPe6yWWTt1zofrX9gniiIesZnaDGbFOTEHnjaUJ0yL7w8icQ7dhcHNhrKNq5qiM16jSr8
SMJ+RQtFRNZjM1wAcYhjttaTPDCI9jeKxujjvaS8/uR1G0PS5B7N47TGI6sKHY0su7IyiJbbKB7R
+DcI2kan3oRLg71VVUEbFeuoIU+YXkRof3Met3ezDwzZaZaMUEEa1NLHflKw3LNAwAci+cySw4Sd
Bi6V42J5oUJ2WVKGrhv1Foo5T/ZZaCO7R2kKsUA0CwmPa52hYYBjYXNAK3RtrwjkBTACLE+a89wt
Wn4L6sGgCXKo0I8m7Ppw5yeSBrKAxmzXbz7MBq8LJnyWfmM0llqWyzRiPYVhdbFztMaFj4MBv/Lc
pe6BEhWhL7Wph7OX8mSsr1VFenlqwxjv3TGUtq/YjGV0h1pIDqiQw/4+0ir83FRxemG30K0N6OHj
YdnWAq0xnhwDs4BfahmSrtu+tu4i7A504gWgt/RbPwahe5qbPMatUy4j+MFoelksdE1oWlgaahRP
LePoRgwXbVFxlJhPY8gF5OFlzUzB/CyvorFiyW7gEptUOFgf30/Ca73ruYnA2WFFy22yRB0tApH6
7k5Kie9ZjbqBsOgjWXVXqhbhK5fMrgtARkASqOPg4JQplsYBR+CcX3uUusH2Ysok586PSV/g4PfR
fZWMAfiheoBBytsUzeCa5bummVq764nHt4bYkZ/C4YIoJMpdlLNG4GamWRR2W25REezqOJ1bGDcS
VNk8hk1Vzr1BbYWNb+mvOpfgVQlzLEPNBz/oapwzn11RPnUVwE/nnN/+cOyS77d1iJchfIzUlLeg
sVjaH8FDEdBfTeD8dTCq1BW6Ndbt1qnNom3u3dzdzGM/qo1cpuCExRXkN9OQ6KPHOw4PiQwb8zkf
wyAAhpY2ewjZ0lyh1YzWE0ybie3kAHzuoKKpJQ8VcLdug42Qgs8LiJM3vU9pDlkhHLvzknT5ho6t
4TuPYh81bAdQ+hqNESiujDRLuzXQj+UVtVENcTfJhxeXtx0vCEuxaiHT2LxsFq/H90Q2idqEievf
1om6O9HiFh3WKBzGL0grJA2KUo3bPYmhXTeAtaMXplo8b9oYNFORF+ZLjFv9GRpREx9svuh1ly55
pjcR6Mp4s2Jj4NvLE4YtOkNTf1DdZWlYqda3Hw+nHUKs0YwMeX8g1rOqKYZonP2hcyHQmCqNIAy2
k/bjVSSBOe4UCsV0ZwcoiTCFTBdtAbzJU+hENxWgYGy3qYhY1qt0jQZxGxOu+5MMOkUKlKKThZZa
aYm+0tZh5sJNN3voj6lm9VZi4bIds3kzlUIH8uTWvBdHRkLzjY1krr7FmoYeynPEU4kLl0DZ6YMo
ZlcwRdr2NRkmPPN11MPSboa2gXAqtIJPXfoYX+4uihxugWGJavaRB3U6R0MkNqNyNvNFK5pe7all
er1Cxw7rsoiw48pvEtpOc4VjIG3O1GVSrxtKsEx3sCahrAfUpN3OyHx97tduvY7WBoYtjIgB+yc4
auxeS9Oh7pbD3IuyyVnaXlEvSb+zSR2sc2GNjvhzzSra7/OAZkEIoRyVNvbpls+3KoEmdpsvdaV3
mcyxIiJr63i/KAc/CzTtNI2lGpsA38G0QdMWTa2VuhrbLGCgjjN58FFe00NYga06ot3IPySJTqoC
T7BZNyIjFs+r1EO1af3YvxFXo+22Yx3SXQhJ7HXoMz5vkkaqqPxxRvzgBhag1nKraxk+0jrV4oyL
RPW9TlYOyQJkgX02a2XTmx87JuujJvzgBqLlbglJTcsVnUXsiyCJXbUPxgk3DtAZKIikSsLLDky6
6hD5xUuAu1odjasSWa5TbMcv6RBxu3E48bD7pGpI9yvqsA9NMmTJhnRq/GhCRtzWrZnvppJpM0e2
rJYpRaWMm0xQs4leBoeOWSyLcOWoiYNw0uZuTmBfQPm0S7AnXb3ktwGUT17UWkzZJ0Uzqs7J0qTv
kBn69XoMbJJsJI5F94SKiLoHgcrX3/HIxe6JianH47tod0xkkLpr1QniHwYEl91TCrRoggyClQTe
Mxiq5F126QrSuiY4JE+x92v/FeeJanCgkLqtFbhe5YObEda22c9SEXKgyXgRhIMpAn6+QQvNl7ms
nOjTd94OAkhbIip9nQ201WDoSAP2OCCZ9tVGL1HAySbMYSjMp66/kKEFzfS8Qp2PW7dNHU76T0Pr
6Lzhc3qBeGAO5LAI6hyMRBFCNkc9PLCqc4/joJy5RzOx1nv4sTS7Zmqak1LKqG0PhoOpa4Y1lFii
UzZcNOwFLseha/ssvIH+1PZbdHo2vhIwTSG2DxK2x281EiVTjKprFWlyGOumw9EFYoBZPMVt628E
adyXsF6xAwRpWAUW5P/KzSfQtDaBFjA7dRYyMMtjZkwtNrWYsM66rMNNIzKn+gjpwphDEARiKBVd
munRE9Q0B6LQ9RycZ8EzjKbxMM9kNWViZSevuaNAd0uRunUBVhKIr4zB+/yMnjXoXgWLyBsLItm/
kzXM0QfOS5UyW8x9taAGgGdZARq2bSTecjfO1eucLz3/TFeOtcEhb+bfYLAs/WG1CC0ch1XWm9gH
jYeGXcGKOMVdEzfnUaCQ33KXjuRxhZ5lCnG5sId4rAN73bVQUG44wCSz862NmhcKnx8bfYOYgC7C
qkpHtYuzJEpgH6Lo+lJVdeqyQnOdpaCee1iKSo7oqMawEriu7V3cA8eBP+lzt1/xkee6mOJG+nsD
/H096dqm41vbTcMKsErMNXgSuFDTaTCR0YcBjF14MVlqf+0HG0U3Bkp5VwRMOYQ09Iz2jBc+0HZ9
1VT1NdSRjs7ntrdd8uBCHI6HdgixN/fo0JuzzOfUXzmnOrAqhtiMLWXQrGN9rEeu8zvJWcJukATh
EawWVCwpRBETXp56GwfrCT3DNG1JCE3khdGgzreQgdtp3CqpyRiV00wHaIUKjGu/mSyklwHKqU6F
2rZgKgJzGwfOhvk50HFdyaJWKHSnrcfb1t1/gN1+oQAv7TuNUPsnSFunOfCuv4IdFDX1kLph2Tvd
pvGjTdZ8fOlkYprPS0Vh2uUhHPc7r3CHXnOV4/j5Dpf8lob6DbX6keT5H8FG/8Kf7r/qS3hs/BUE
/1+IeEegqH/CcP6GeP9tqs2fkOmPl/5GmYYhgFGQopSAzqERiu6fKFP2L4h5MUghZBwT8hPi/YMy
vbwuysjlRXjVb5Qp5lzkOeI2JMyBoOJn+t+jTDG7BFMxAKvmFATFL0gYGgs0TZOJz4j1gM2K0Xxn
zO0iQBhkO4KaPNO5rVaYJCb8+NP1+m1h/RwJ+4WSAuCaUhrjPVmKAFrOfuEkY+igLEF650xwEJ4W
Cesprlt4KbOndfnP7xVenpOf6C/CkjADG4nwfIqKgia/8ImpaheYO1adgQNl91U8hW3JvI5U2as6
hH7TrUED94MNt2jGcghJRL4T4SZki3gS6IJOU3Uz5iGKCt4p+vbPn+9v1wIh2BBlZEhDxJK+Z8p/
5reg2QMNAEVxrtth2QWL5Hdike0tb1T4H+C0X4FEXIoclyGJCdYWEGNywX5/YsUcKole+T65liSa
d11P5vsM7dljjaQZslKVuoelP+8SCWcExnb+CerDJSb9T8jahUf7y+1ARBvhxxTVfHL5JL/waiFN
FYqohl0bIEDHqs37o0ZjffE7yYmaKNkLFa27f37TX/DHC8+MHEOaUxDNJMqTXwjAqh5JzNSyXEew
y85uQuCu1Evrnh08RfSf2bQc/vkd6b9FqFkeZ1EekxTY8l+vNUrZVvEUCHVVT9UxSNaelraR/ePc
pfPHHqJGd4L0LaIDgZb6rZOzv8hZdYejPjbQHyZ306RZ/dV5DxUbpASwlTG1F7ms6sQWySOYlWCp
CsaG4GOjpX6D7cTWjR6W+g1KHFsKbcblbZWDe1uyRt+wiqTtBqxQL4uYaZxfgrQflsGmT30AnqhM
FPFXKUBDVbI2TPayVaZGEZNN5dTmQbRToauvx86hUF5iez1OIrwjWas/zM26kI1A8TAcCMPSDeM2
hm4KC+OL6mSQFRan5NM/X+RLHPyXxURjiugrZmOx6AJf//UiDxS03yym4XqmrXyK644USeZEUFZK
Lc2eBSZ/QEs4fWhX5dCGdTK8ygU8g42p4IofPEfKcpmWYIt+WRSNs+IxIEN6/8+fM/7bYrhw6xk2
9O+Y9N94eqanGU0AZPQE5bsD69AjB5uQcPhYOeVtQVeTPOtuQGKu91pdRaTnN0SAxiqENUMNuyIT
tyvyn8Hcw3HSfSOfMxbAPVDxrBB0MfoZCEB7T6yY3yqziL0HIdbdJkRNkIEDikI4kOyTq0R6gKfe
vSUy85fJefGz0C0sTtWO/2Fr+1Gj/OVhz5BJRj2ZUaB1Ofm1hgmzKamGHK1QP7gmRYJu8WJUH/0Q
gLmALhauBXR1icjpMGytDyCv92JITDkIV39OEQDFwo2GoPSLUZASlDT7VXfKAV1Uw1vb1v1XZXl6
lQcrcNFBiJeZRWpL6/5GL9n0AGM7LTPCZwYoEgu1EAmnHhTmjNaUBXy5FcFkP0I/tdtQKX4XGDXd
Mvj+4DxrI75NedefhAnnM0xm1KoWvsdTimzPzpqw/zD7Gt5NiNQxFXw+QGI2ACETHm2QrR4+zCw1
O66jpwGH4W3cirYukMXvP6WBDw6i5uaVr3w6oz9IToPMxGkka73jPoP9SesV69qNhazgdJBRJQUX
rr1bFZxHZK3S107z1uwIiarXeIEUEWeq2jFj7TNbefPNLhTgRlXH8JiARuygt8QPS8ANsq5QlcvJ
AuMpZb80B0+7+QaGW+qLeB3UyzQNoqBwhfknFln51S7WtludKnVSwKNKwSud7SMBibasIIaoHcgt
/8J40ObbrOFf4ZeyV2EvYNFaBTHizwyt+nYYnD+b0IFMNWEFom3qgmuHxwHMcQVMBrTpe5zK4IhO
ov+Ih6rbJwHR7xXgxeuaebG3sop5yaHVi0LbiO8zuCB3cBGXJ1wnCxaB1oHaBthKT6iJISzXCnTw
ZrBq+qrXKXj1ELMfErRnEmzhzLZoO8b+ImOSpwoE4rbxcXy7RL0C4xgm7WbKJf8IqRgU5IB2VRVe
p+RoI2iBhavG+SoVgfzazG0oQd/UQbt1rRnxv6HfOoVRtyJoq7vsc+V8d89JUm8QiiNf+4rKW9tp
ykG5KMDZvcORvI72OnULv52nKD5mlI0PTai6NwamF0484DO04HkyA7BzXcvKmjYLtlkNNrcPMhPt
ejqnBhowjvhCA0RYysWvdIKHHmUx0Kg5eIBlAoCXW0iwhWiY2fUigVzQgC3oSrASib8jeqF3ELQT
RKPb+CRjPbNN7KLppXadvwEQFhc0WusNwoHI31eLLXKXJDdqreMniPDyZeCz2Ei4z/dK4hAoapYv
R85stl2qfl+PVJfZkMoizCIK8XyaF5Bqpjl5kfP5mHC53AZxFhSwvs7ZqsRjwo05G4UJp2Qc6n28
4mNFNbJ43mQ7VxlVNLGlG4iqm7wLBS1ayKc7m8/hRkxpUMQWiy4n8H4riLgH57JXaSEZxpOMinYg
iMZDAjuLUTb7dAppIZGVKJcKyfvR0jdaI9cdBSq8gZbtS7hMDzBJTt7MyLyIJL3yNXvEY3QnBAjJ
enmt6qX7NHKUUlFXpxsx0M8DxRneNzGQ0zo5gHuZSyexNr2f378bcaHAAh5yzC+F898fvMcto8BI
4jHhH/Ew5rt8ZHanlJOlNpksIp9X/Q4WHx5Xx7R7GkaH0NEBjFAao6pSYzv3y0a7MFWwk6d0hXk6
T+0mrKa23fZ9o4JN52x/JlVMNivpab1tdR8B2YP6AOV3pbJs6qSFE4pO+MGjPbiLcdx2BZlIUO2p
gQNUTNDryDbqgB5UOpLPEF7giEcoZ0qtU3OroTce8JevnZtMhQxIaF/lWucIagYkuVtWbFrAN/oE
zNnQHbwBSRS3sDQCtphriUMOTOQyVwXiRpATG90HCc4AEx+1n1dwPqA8wUkmw5UI07msSVPxouOz
3AdO5S8DwhjlBLvrIoF3euf43DxUY5IgzZ7ycxLM4FLaJbCQKKEOzBfgr5fXWZvxNzNmQwDGE4Eq
K2W1blWHzaaAEdHXJ9PXzbMTi7016+okuPI+gga/UrqWdZWRxyRd4Mzlc5dt62q0e+lkQyBuDeqU
aNa8mRCSVAGFF3n6cZnstTZT/BYstgk3uuqxWbSw57DzU+S7Iz6yuehXHX7u7Tpvl0UFn8K40s9h
no9bF63dve99RgsrJ1eXkVtZtakiK8zGaIhN5ZTNPcPoiCgOSwk1c1O1DW/KEdVhs9cQjKEzr/Em
zfqLBWww/gJ70YWoZ2u6IXS2JRtFN8DsSvMTbNvkgxOq+4o83PoO4wwAK4dBCqYCZ3u5jhHdwggU
j1UfSWAcuFpXdInJ53ydx23fLJnDmIEEbqebK7IWCBK1j6CvQV0s+Zzdz1VTzzgjltDtEtKqW2cX
2Z2ysIIrRlUQgY9Dw4cmTgOevm+pINCqeJxbnGIJ3/UZgvyF8JhBUaR9F9fF2DW2Ok6uje8z4tM7
43N5P8K8zi/0ul0LNgLXO6IYSodigOP3kpnefcojGX30SQME/gJG8i1VRj/may9usUfG6W4MoaQC
+QLWVAqgVRgxIpjYptx22AVhT6HnnCoybjwyQ/PdCNDjicLvQu0QdsPDwurZYGmaCDMxunq8p8Db
TohShuGRwNdSxfeC9P9LO/92uNuf+gzCUmj//2hX/ybtYBj1Z/N5/Dlp/OMlv2f2CcLBEfJzv81L
+j2xn/wLoQ2odfD2QhZC8vkjNIzxvnmOGC2BqBpiWuwlSvubnBNeQsMRSXJoIOiDMQbgvyLnhJeG
8qdaG3U2GDJkdsENoikCSPdLLzQN2K5WxvbMA5QjyAgckwYtYoRxQOj2RLWRNq+b0i6zjPYiy5O1
cLbJ5yJZMC0boSeZvv908e5+vPnPOg/Aq799KKTTIhKSDBoTYs2/dvvQtNdWARCPmEG3qeWTbJsZ
7DObRjgrU30YOvbOF4ciIk26czjnX5eohQu9IHGcm3kFqj1Vm3jm9EOGYTlg63j9DTMydj2E2Mck
4807RgPcRGGGMmgIz8qxjY238dgkIJI02dgkTw9ryiqA5vIxqNL8I4Tu+akm9WYwYcny9ah5dbIK
CND3NBxr52J28XrIXL1d2hns5qeQvIwyPpo6w4lG+gEtVX2MFdyvqvuG2UFnH1clvLbhsume/4zN
ibg+UIwSBPrlkhc9JAcKq3Gn8kZvK+/D7fcMXW4ZLbLJPMcY9qPDaIc45q0dTXf7e54uNDF7XgcI
6hsXOIP+vOYprtpvCTvr7VwHhedR3ocFzSezVAcOBn4tojq+aabk1S0eXO1fwnek9oC4aHwTSX6b
YiRTycg0lN+TeKjCccJTUuKYLiZGm+uQZzMEB5xyf+byJpS3J1ov65FLgzr3EtBr4gwl8Dod/gzp
MSOvZTJ9/p7Ta7voVk6wuf4vsnqC6D1q//NAwQJ3M8I5LquRtKpfmhDDKNqU3P8S3auqA7D1FXE/
xPemNqQHTO5RAAWj6ZFI/5aL4aMw1VhW0aJR8KwDXMDfA31UtG+LyL/+meljvXhZevasqt4/ula2
UTmOqt0mYtpVIRBmvoz7ChkATLvoj0Njni9zmY5wsfUR1kgZwcUdZv4+U2KeaTK/RxTUDOPHH/E/
MWNGDaS+asuzdr2nDUWihpDNn2FA6Kf9phuC8/dAYHAx/bOZ87OCk7LN4MH822igkzIoV5T8G0F1
XCKIFJfZEu4zE7A9ieH+f08LDmJNi3HkBWVzK4rAqxHOlKGYxtWfuip6582yiUKtazRUrN0bskBV
CpsQsBX8qIJ7/sWw8PgjWsiXJCmD9jJGiK32gJzAk+x6+YyIBRoVj3IJpjps5LXP7tzaLKdhqUqd
fPRw0q8gWy67hPYNPiyShYHp2AYo2anJ1nsoA2SD1vAxRJ70aA0aMd10BYI+VZHa9oNKgHlPnJ3W
ub5Otb+2AUJD37OJNaSGm4lMfOeQ9eqRWWnF+ZeoYttJee3AuaHjNfM5SJlB4TtiLocOHuDHxTe/
5BbhtSJSULPSgBVBacjeUQOw+94PkSr6eG4PwNrUocqBNzthMzCCAS1RSNwNeDqDsUqugCtMJ9Fw
/w0YcvNFDCZAwTVVMO6yDLeK5Y8wf7FUYnz/JfR8D4O1hb2ZHVpo1QVZ6ulbrefwgwdd91zXybId
1QCjut7OpNbfZBYvj/UqqglDUYwNvhCUzg925Ao1MNf11xpxnl2gq+gFysy0n0Z6mqgGGpV8WXlu
ShPQ+AgR8JT0LsDYGzNuJ4Qbk4LKWd+jlVkfeOV6LD/ToYTMB5SUSAYE136RiNwqzKnQdQ/ZKYnb
x5Y4DGvJVy/nArE+RjeQ4XZImkEeMW4GK4AsAQE992BSqkThib/QXk3ejDcSjqJFakvlyGGlJikR
e+H6cUFZ7rYqr4E5BV04IL+W1BVMZmutfpVLEN6kZIGB59pFDEWbLcMTJn0EDZLNSJAWtctEfgjy
qc4LFrLhOq2q8FwP0ZMEX45slbIGCZt5ee3JgDyOkk0R1+iQ8c9eGDwJ0GKxZU/8uMTT8HVJbH+l
o6ze2jx9ZLDhq5IKDG8qY+JQ/KH73eapiEvV02lB1buClReoYR+YjcUebjeev2aUz7zHSsqEsKfI
pPEnIIY8QKoZRkw1VPkTlkxwNa9BfohiFWLyGagLWca8ij9NXIhdE9nxnqdL3JfViJ2zMFqbCmS4
GE3hRojI0DHWF1g/9rbJ0kUV3UTIjcHovgPA3/zEgRstm86EQ4WkL02QbSw4Ix7bbz34I84Z9cGQ
oHtzcdjqK4P6fieRnzNFPyhttgxnEJSHCSnoEtg7BqOZcezDTTKlvroH+xwfJzrlB5Vre4sLJsEA
2QFONsn66Uvldf9mcao8IlNhD7zqwd0oXKGiWmlvd4td1h3nveebOI3CvgihkC2HxUc18myZ8/LM
4hEZjCwAxXztTWD7DwsFo4Ejv4EW1GvxKrQQSDw5ASk06sflo7R2gSrb1+C8uMxFte0msVcQW9rt
ktuxQSsJ4Z3VzfjtMj57KqusqrbrAj1ESpGW1NfTwXWMlKBbSamkakqKS1A0EPt2GSLhJ/SO6PvV
CsulARF5ghtfdddeTxN591igqGwmT4N2l84d7ixaXAQTr0ncYUvc0DkLL+T6MGTbhtvIP6k4MAZ9
GOKk9NzkEJg/04n5D64HGfEA91zw/8d28P9Cpxe2Osrxf2wH/voP5FxGD/140e8eL4lh5EKGI1kK
lCHFqMw/JgkRuEy/jw4K/8Vg3OK/NKQsQlT5jy4gohjphSL5e5eAX/Cq/8LcLlSOv1TchGIGEVwu
CnQVbt+vkjtYhSANholfpb6n7ctkeLfF6Bl7x4NgyFEwgmae9zZxbuOIDmbMbxD8eRxFKq4zL1uP
7CfoxtIAw8K8Sr1CjVfgFNCeRsGKzliF7yrMA2B8wL7UoXV1GgH6RlwwQQsdH8gU6K4QUQWZQLhF
I5oqkhr0IJg+hONCd8haSXRJUsd20ZhJKPNDixB1NkAxbvJ82wKe+Wp95zdgDSEXA1a8hSaAeVxk
ylxSDHxBzlRNQJK3Po7UCwUsHW/DGmjrKc1kgvFikUtKJMwdTgjEcgFn9FOLA92RtPna8c5Gd0NI
9XVDmnmGokqoxXADpK2AZmPQwi6qmLjGJ55Y0XkM9iuSccHRBxR46kDdqTwpeua038ZcgQNR6OQ/
KGmHcYdJjVBBfOLXtewaOnzJyAIhDnZT9hFTZtg+ttiLi2ZOIUrQNeCPNpKXaWTLDBF3Z+I5jDHs
aapPtZnI/I4NIAS3H4MdRHYxld1LmKR6Pua8mfZhMwUf03YZQT6OPJFFCmWj6oucg2raKDvDhS+4
mmxX4EWmOkDrn+GOTT1GJyDa3Pe2ADQ02i9hHATJWVBXdZhKGSLWd4c5iTOcMyB90GbRWyJVDty+
qLn/VK9PLOrzLfxaxKqq8zqjs4pqbFGZ2LKGv6ZZcw0IFH3XBKEz6bdonb/EE6dPv6SQQIJX20s8
RWY63kVEHwlkMjhx0OYwPQYZSuSSNJ+gg+b6rN30qcYIo03lEcBhGeYodIYkJRKtx2HxVTlMjhU+
90V2SSzVBmgzTIInlCD8GYmI85/JJSRFzBHJmAWIpqNXNEVozNB4/z3GFHIH1Q4ZgrdfokxwFPqS
o+pqIM5tmxYPUYBIHEPgGmphjdYIYeqrkdv37+GmLEI8bUTQdwu3uy5oH8jdnzEnBkPo2CBOgj60
67dGSlg4q8j3KiYzhEicehFmy7KsvhF60kgYxTgMMY8LBQ5FuhJRKAwO4fdN61HoU8enYpZzu1mb
zN6IIa7vEzc+I/WlbvJRpiXGnXZlDnyu6FLLENhSz47JoPgek6oQZ9rGKRT42FcJUIh1fkG0I7/F
Y4/7OqqlXNc4+WQQho3FWl0SnPZlWYIvwyVFBWVyexl/iJL49yQVvOPuPOjoa1vn/Gptl+jS42/x
iENao7TfIFHSXNO84bcLj1oM7+uHy4wXsls1qGvff6lFtukzAkd8eZ1rWBQYCob5AF59bphIN2hB
ogIDMZrSt3jCDOL6UT6hzkwbDTegWmEyLdSWf0SxKAWNWqik2guIJRjCNH5k1PXXGYYJ7FPDsxve
j+S5gmJTNCqPP0aKJ4VksNYGwHz6ItUqcHx92Gc3WiMJVFjWyc0ltmXHzOJPFXlkCJ3eIXtcONdi
AM1fMlwoxek2R+gnH9ov0djDl8Io1O1Kq/nKLj7dYoYPvQuAsx4wceCDTzGvAFYDJoRMRpa0GZMi
GsVO9+LQ0vSIwyC8RRQp2HcNoPdIBc9zGhA4at590wZ9KtLr4Cc7w9Wu0SHdJB5lCAMF3c/VYQLT
9rCyxu8jMyJbzRNclPAiEAOGxe8CuOOXmFiMBM9z3uLIqHDqIHLvMB01CD4L7CalkCDQTc7aw3xJ
j62yi3dLjFE8HBe6RBZHFKMj3yJZY80EgkG3hzVU9MhJgAFO/w9757UcubFm3VeZF4ACNgHconwV
WfT2BkE2u+FdwufT/wvsI3Wr5+jX6GYiJuLcyQSryCog8Zm91262YCeuhE/jh/KWIU7e99FFzXTm
F3vZmFHNMiy9qsvurEy7fLbqAgSrFhabFPXQ25zZO83uHPDIyNLbClHqp+9syOJ4Z0PnoP+YcOhl
sg6EPSEuXRxofZT421rT0PI2Jbdz7uKRqaZVKO0j0sOgTR3k8SyAsfaJdLNQJlc9JXkoeoWrx7Af
oLRu5zn2gqKo2FL82ZtWhcyMK7vq2Dzj/TC7ga7EGfYRo/lzkSiICIU/QsCAoKf1/XQ7FO5lju75
Nu+JA2QB2R9Vaj7zquGqxgGRjmwgORuCtveHE+eOekMkHbI1yl4KT7x4LA4PraNEEIOxverxa+xM
X77o6ahvMHOmq9Ls60u9ndszu3KL3qT1vK+drXIYnWmZvfYKh8gIxo2JD9pPjZmDvm4yOx5WysnM
Q+nGxXHki8SJJXHYGmjeTz/537gt2o3svP4MmgfzbmchGVlMcHKU9WGEp3FEc4+h32i03dx0gFJQ
V91KRK/7CSDEBpUq0zCf7djURDCcfjLIqVmXKQaCIaHpi3GEghKw9PNUT/W7WU35Df7DB4cOmY13
6DaLtT6+ilwWZzYri+SoEC5/RYMuTmYXalMgJ3QwUH/N6dunsQ7jlk6HZG3smLK7NuPaYaKHjtpI
DmD0UpcvIVOmaANRocuMAg9sjr5BdtRyssmcyUlOxYU5oTb85MJojXq6iNW4K+jhv2H8uIPko0c3
bmEXBmwuf45OehJr2HlLt4buixOqXrel7jhrSBdjv/NL0NC7mqZt2BW1MNH3VDJXt4jHvQqbaD1V
K7YtCaxsS6W0MXqWZPAXTTZTX7rB50kyZp79ZLAY5OBIudHvSyrVFCdD4mibubba/uxD/7ADOxuk
REOuMOw3nsuga525qAifNanl8RqHFt5Xak9Z30gtRWdhjn7WHXqLadjJF/McDoGgzlQHAbFsw3VV
1DCVy8iqv82WAm/A1ENcNCnmDp52Xr6Z7Kztb7FLZHBICrZCLHFz/4IHaDJeenVaINeBSsGMag4h
QOtppbD36+pJSJCzdelXX7oKZnfeZTOGsBlrRNb31kOheo3Rt/FpEZjKIVzrHkgMhqThyyxayjcH
vhTibYGmWI2XUsXRqe9VeWKjL50jGvkGT26leW5g9M78RGvumRjWUaSg102rU1dERr5jkw4rpi8n
I77wB1P6bMaoETdJpSv9IsJEqx8cW2rxAyueQr3C8lfXODW8y07X7JISJrUk3XIislvQdKJeF14i
BKdIrYbt2NMjq0SPTl3s91ccuWh/kF+H18gz+wLCZe7Ol9jWtG9jb1TOq90OPT58zx6/4lhRb5kd
tdsKQb399J8F0l9HoP5YIC0pCxD4/rplvH8r3vo8+WWJ9K8f+32L5P5mMBB0CGQgDeE7SPZ3/CyB
DUvQ4yKW4uH9qRn+Vw+J+hdgrekQ80RmGvsMBLu/C4PN3wAYAeDUITtaLkfjP+khFzHkz4skqjR+
BRvlOYxc6De/CGbdDh9Zw5V+8Nq8wcZawH9qZvh2thZjC2vj67J3snuZRWxYufg2P31e/2Zp9KtK
1VjeX6CUs5m6eR4o3j8vsvyoAN8u+gmKjbN3pg5/a63CM5K3B47N9wyeHYsLKNB+OGxMuozvy9G/
JIwur//L30+GhYlM1CD00XMX0eHPKlmFCwTNzXRoovGs45Fcob0roBbAy/fPlhZ2K7+2dn/zVy+v
+uu7ssGDu7sATnED/fld3QQXLLaS6TBnsdj042wcUBhIbndmPrWkyaQq/YrB/TBoOKmsAfC8WUU1
g03jq5lA3ddq9ZHGmrmDnz/93Wei/wozZbHJNbFs09HSErf4y3ox9XUTIFpBiEeOaEbaXXaPhyp0
wWGo0llZMp47CEfV7F8mzBX3g5exsqmx16i1mEw1Pwtl5h0TZ2Mst12VaPbWT+q2PiVJVs/Po40f
8SEC21dfN0MBqm7W3YR5WjV4jEL9pFvjl+icFwvHUPaVm8voPtoGFOFIRIeECBRM1tSXNYCb2IfI
g6fzHe9b89CasXZt6xPig7jPx2dsKPnjiI/nQGxxrVbFACHIFEVNP+doeGalVMa+KesebFs7hUsG
g+0eXCsdrkaraiCCYKvnbRqd6bXTCbEBC5IdJ4QiH0wMrMfSzvSNXbPzwZzVj+YaGSDNfjLIvTWr
Myg4e2uAzELx4Oi7sI2G1zorsrXsM2drAS6g14BiAZZzsM/WxF0aqMhqIW9OaCAGmq+8c3BJ1qGR
bBzSFnbM8W36y25MqRvJEtD6Uh3sEV4EfIOzaCSajpZSprN6ExPlCSzTo+1V3Z5h43SWbXtT8GTa
Rp2DoZhgltZV9p66aUtNO64MrjYIdi6c3N4Q4brGgLOLFR9bM6R03rqO39pJ/DtRt/NBYBPnMYWt
Ztxqaaqv6Sb0h6J12heM6v4ruMlsZ9vs5gK/a+pj4udeHvSzHG5T5RrXTZ6ZGx0O0Iod6xVO5yMK
kMU0B+wq0gxt3TetTV/YzG+jdF+QFlFl4iDdurF16QmoKyuHVmhHcIwKTPin74ZeyaOZpfOFVeDt
BhG7ZYpRbd0+s1f43aLNbOjjqUmr5sgYw2Xg1TWMECr/BYsNgh/9ytV998OG130kFmJRfFXzhmIx
+4r60bxSvbwOC8dejX3MIDwSB1Ga1q6R6NNIAYEhPwt/o9MsbvBaObeV1cH54ZveSKoPeEJ90++T
SlTrvggRXhZ9dshCHzZTjW7soW/q+WtlRPJyWd3dJin+BS7NxvwiS9vY1W5P82D47c5z9PZb44kE
/7avnsbOmJOVLeb8hPpSf65Ek32UQw0kwXXtd/BvBWuCXHDAZ7k9fWijFx/M1mbdElq9c2LKbT17
5hj7KJSSFGdviPm7MzQBZaev7oF8OB2mb/mcNz26QnyZT3BMlnSMdOAPinFHMZLxawPEvdu1xh4i
v8rPJqQgtZ+XIR22fJtOWdoXVHs0NaO00NTZ0bWodI/J+VxcDBja0iCiPeAe8hsP2BwxKeBAx8se
8dOyiW+PBlefi9VlVbTV11Yl1kaURb5jYz5vB0tcOiXNsM/OB1EkFKBcR7wJYzwMmraSuxa95tkY
9dc4VNc+JDYKcfgl1FsP2tg+UTtW+zY0gkQUe2yU8F1DJK1K1GIKLAlbddQ4qoGz9peN7X2UXmRe
pCNV9AiM+9Bn/a09TNepFFcomuQaWGa96bu83Ndtlh6csinWiQOjPGDQf5lM440WhxfkKZnbCerE
lkUSAF4UfVss1eVNq5nGXmjuY9LZzyqWE4uWsN/WS8s6uBZICj29nDnDcKRi9hbZMyjJdqNjfRet
tpORu0sm8ULcyFUI3A2aVYI/e8YFBP/h1u7gkNYEoxxy1ZvbsYCWIYXBh8Dkq5TvzMcfnFggnkjn
IaBtrAFvkG0PSSbNfRRWo8UzwXxGnP04dcscgetvY1h5e3L08EZkymPOpJa2Sl1VKFQ2Ued3qynD
iowb2Nv4YBYOtLvR8hFd1CM8KX9qwzcUeM06dz3AByGsG11q1iVo1v46cSPrmFSQRCZpSdJU4npt
6jl/cdLVqwhM6URz0TsBsrxwHcvcvqgHc8JUgeJqH0X2cPC0Tm5cLsM54Bt5HWS6sMUWTpCh5At7
UYt2rEEiVwlz0ztxt7J9t/4QIGh3QwvlaGWGA1cEBrFDMtTtCvayt2tMxtLWgv5DpI7hRozBgv8D
/zqv+YcOL7KILgEAJJB0CbOqLfN1FLLBgW3y5J8405hxf9UnTnRmJtYhMTV7JQbR80Tp5PETD2hN
AmrNDGxT7zSxdjWAEwGcpQetABYYLrBAqRiNdkjq1+0CC2QMW98kCzswN+B5oMzmKlbmq1+4j8a0
TF+wKaxiRbM78lBvE7dZIQcpObZmPRhspzhoLHK3STmhWm/0ZwHkZ9le2trLJ0dQGA3DOh2mBBvh
MtzmDJQ3rE21ZfRfnO2k025CzQ/Xn2hBmAPTRd6H09dPvGA88hsUbt0uz+Qi4JnYbw1NAe+p+6/K
jq0LLB4ZM+OFM1aqkx6y0fUMNIP4IdOdHalow8VYr+PK9laN39XbxPAxkONI3VNEs+L2fYwVy4rz
rIsOiUTb8QkI+EQoLBdo4TRP9crIPW+PN4sZc4XAFv5u1l5zmUTpuq2L9Gd6If9qpYiIdGudpIRB
rX8GGYrI1W9ZnWqsOO1anq2+NS7HkOK5hVvxM9sQv3J0LPPaPVPNwDfs0wbgSM9a8zvfENPClgba
fCaXKAHx7z2F0H0LKCSee2tC57pRvmawVE2SR6NAFhtV7oUu5XRsZ617KmFmM4/9M/gQb2IYRLpW
7TpHohb7pB+iPp32Yx2bNyVwyGu2XszZf2AQm9zvb2tcq1sDosB6UJN+ZH+dBkPZ3IAQwWlSw9Gg
6Yce6G07NWRHglDSZ2Pys9UgG0iFsNBfQrP8kAstkcV1qwK/NwDewLZaU/3Ot5EoXPXY2AxvjgXW
OW57Otnb0cA6uE6Rv4gdSIly7YTIA26TkFSGr5E5aveZPXp34Ai0FhVH5VU7jLbzVwCdPEN1Ud2Q
MoWrD2HVcz7ERFRJ7YImxN9q0uqQcMac3KGJM62adww/uITnCt5dxFyacAlnnTL1D6qqS++RUviB
zCf7oFmh9tBCtuGecIZTpssLnyufmitpx5UzFMXW1rklYmf2XiLM+WZgD8q/BcTn8fSxZuTmuL/H
oG6MWwhIfX2Yjd6+jqc5vIon5BinOZrNC6bHAlYLGbRMHnyfx/ZYgnRoi9FKX+qxH3iZtEH9Qdck
j/gBkOhYeODTSB9XqcMl6GV+fSnCulyraa8iJrSgteBJlEkYeIACGKXl6TudYbgBKq/1V3noAmm0
dGygZzhCs7jldvGdPURXY+u1TuiWMJIZ5sIW7ECAlGY687DPxRvuHfYCIozhCFsd8HEjgGMWZWdh
2nWzxw4hnrumrEATWMeQ62YTi65/kpb+xR+KGxKpnKOf6/FuQZH2dpQfDE3vtrVPnlw+pcdRy8aD
W/QfrNnEZjRpBOmsmq2v8ns0h+2euEFw7Qrb2B5vRnZOM0jsYZOK64p9+t4ox25fpILfy1dGqONv
D4uIaV2uOevetdF8ND3pRYjjdGBZbnyolZGZ6Cp0dgy2DNU9eQCev9LKElvZTKjXJin9CcgVrJJ1
6Q34K9CkFPvMY25vzOroOdPAvDRUL0bRJyaeC8Y81k4ya+t20I3t8MqBJYwnwWCUnWXR2QpRAq/8
qDfFumFpMQVlMtraB17/7ioS+pxuG1BvUKlbkR8I5GN6X4W+P3+YcU66A8rm1t9kuH6mvSza8AOk
RTUEXLmteTcxzrVW7oSr5SbsYkQxLXrN5CoWZQK+PrHb8ES4YIp5aqTAOnRO2r/qfZu/VmPdc4Xo
UzmvZpgR7vPUedOHyljAbOC9jPHG9DQG7SCV69ewqMovus+QPvC1eJgPIIkx3pSer+QTyHseuYFg
VwvEs4k1sSKoqaF6aUKWxYkUtb8djVGEK0tbkICl3Qr3RN/fogQcUx58Cfxo67rz68l9Zk+ZdOgq
OgA1dg74PPCalkEtuFCqDPCqOOG0qAZ0JGJW1ass7whqVAaAPMp2V3avXAtWELZAsOuiX+a81D8N
cCPNES5sFwiDfa6yAPV8eQmcw4fZXNIk+h3gO4hWxR2fjYW8UKsv5Wyl26QlepIlXv7ex3xRrGuz
VWi04yN4MISSvCCjWMM+u4VmHLvOny9IYI/hkdDSsgzRjpMf5d9MeLEcCgMgfCQ0GbcmIH3QeHgt
s13ap0BUqhi7F4AjCoF5ulZZ1F+lXVIc1CiG3eB54wP24/rGLsbhG19xvGT8pV5g2YV7SGU6vbHB
5m5jXJkHKMeEviuBrp6l19ENjaVSNw6/yqMFbN3fF12e/y8rTP6vAgfcT+PkX88UV9Vb3Cf52399
fP2v1zf5FlXq7WeJ+vef/324uMRcWy5ac29JtvrUov8xXCTrl/+pE0/CEIcR1x8CFZOfWuaG6E+w
ZaO1/DFbRKXOU87SdYdX1TE0/5PZorB+scKiBnc93hojPgIt5PiLXf+n6VqmcZmnHrI5pHolGSQu
UqUdOoLxAqFFb37xPY+SLDfS4aRSZCbolwWIUaUN8JLrKI8flObWzpnZDXmNTNjD7rrUyqxdAzsZ
grniYDxJSlP/RH4dmt0kliPdMYX02qwL9LltMhyy0dav+8oaL0kJ4QhVGijEQtT73BnrFZIvPDR2
hoxYcszvEg4eoGN6xsMggvGD2QM3SwpnZaXG0t2baEvWod52txnmkDXZlgYGK7o3ZMuQoJhLTHet
LiRWVBkZNKW1PMZs1HcsG/R9omh9DwSOwqBz7RLDCJsg5zDjSDz1o2vNsOPz6anUmCPQhOnRGht/
xWJ5YBLpSAY8AYt6gNF9lMMZY+AUjUdjasRwMmpT5jejaKurAev/IRwoIAKzN3ueCUVrZ4waJu1y
UGhUkxHdDxxwvDorKKPR40wrvaw+C7Yn+Bikj6dbTtM1PYiOUauixbKtVev3/mvGjuSUUi2Nh3QO
7RP99ORucLL0aCsn07vowL2wfRrnqdtI+JFI4ST6gR2bfUWXHJZnBRVVv5gZI141urmEk2BVpuEf
8gw5ZDKxta7geuLKZRmLmycqb7vQ0U+FnxVH0XbaKdE9deMaKDQHwPt3rWB+fcQyquX3OWW8tRdD
b7yAviy7ezQ4xUfFCyZrlq4GWycSjtl/2kraO1PWOrpRz0c4aVooQZbgi5n2VGfkR0RI1m2d0xSH
Es18pV99h3g7Hl9yDAh7JarWWRlV0r8oEqmWR86/IXqXmXBf4SIaL+1C9TbJouoCOc5jF/R/sL1n
xieKRJF7FC1mFPA6rBTrsdtVuRndZUad39s9sG82ve2lr9G0oY7P7lIxOmtLmvHLkDE99xvQ32Mh
DMH2PzfuYTDR7PoUzzqE8sl4QS4RoozS/F1SsZhg+ZTobxWjPRoddOBzaiKWmJcrIEjDNAPEz4tR
LQIJb/1y3IfIQ3GPmqxqC5taqbASpDU9pHBljhP7R/opFQz4sc9zBk2f7DuGm12t+iurxavBh5av
kGc2uxFB+yFLdOOp9rR8b87NjtihGK5t3TJesQyeq1M/fBWlM704tZN6G16LL5WQjcBEeJess4JA
jogBJZ1w7T765K86o7iJF1vaSNqHG7Yl2mGB4IqM1SFyqf56VKYgu3bTkKVAGplby1E6d3PtPqTh
cP+JHm8BxqE7V6q9StkLB6ma660vSZ/FxWLdAe5GKf8DRB52FqD0wbr9hJFXbtSsJ7eodlmdiUdb
9uCd6NjUfwOS65MdEgdZhTeFLOtDaXTxmXVTAtJKfKPMIc/DjP27jMsemtHvaPKaluUNgYV613Tm
JguZXDB8O9edaF6NyZJXcKP5yv4HnHJjcrRVE5K2EeQxaPdPYvlUGP62MlDwrn5gy02fESqev9WC
LucmMt85m4hmttEzDImrWRjoGu0+ZFQG2ZS2o8lCg5QUW13xF3H0EOFHf1BefvLNnQxVDPaK57xW
WAEta+g2fTiUVwvtfET4fXS5GLFdyst/RzwfFoJAVpTvGQjh17jvtFdH9v3zaGb3n/hzb1LTATss
5tHOei/a4RtJov6mI4F89f9joVtFLTe1EY9b4BnjAdQiQhsoAPualz99AtFhyF3BIH6nsX+Mci5w
xXe0n0z7CYKWdvXvAOkwDsp1OJU3PyDpYdp+DFp7M8zqBAmADJ3sLzjpjTEQL9xAQ8wdHA1+G63z
SLv8AU2PPVqNoXkdFm46pNs8iNoh3eiqTsvVHONGmkMGO1YkjZW1sNRDFiu70cEoRgAE8Qw+ukeD
vIYVZg4U4jqPmE+semQYj3riYiLTh+MveHVfwcc1CSHZNVgWsZ3/HWg9JFdr8TH4x9yqP5I4K/fh
lCJBYpjS7oD2Owfg8e1Ow5/BY83CxP6dwt6ZM/xpdBvQ6Zt9aVmAiwclAyKmyKN1mqu0Re+pLPE4
aE56AVGV+7USWrJDm5+85zDug0GL2rXeD8M1gqlqbWX5itwxefSL5q1Ct74DwNrcWYjxt9gN4hsG
+OoIuZGxsWFPLQbbWeyzyKhQeqEP1xoV79Pe8m+tnOiCpCiMA71yU3+HwJtZM25apx63aGOSlRXn
xuXc2GS1zzztewtTh5Pk93Vi8dXgUkLrN/a3SUm3PUIBWTeN8negBpInm4zwDcbqd60tmwNROQQk
MeububXWE2M6TqQI4Fv10GMOYSBTT7dlqb9ZoK1XuSj0PZIe5xgn3UtfQ0ADlBot+RyEvHAk2kd7
TgnAxcdasVEBKmnr3k3XM8gOHe2OdqM6zrFrrP5gz7eGtilcV6AQ1a2x7x+kO5NscV25lkaSwgQq
8TL/FJiO39WmMBKRntafMlTrU5Lqf8pTs+9aVe9TuMrAZFGxzp+SVioU5K36onSF4LtDmGjiTXYQ
ToRwKMC/3iAKVvNZzJa3A8BaPcMDjGHltXUGbMBqrpQLJ+ZUddkwM3TGILeCmj7cDeaocO8M3nQL
K3o76WG886bhup7SLtpqXOsfmdN4X/KmcjZ5hbQmrLAtmwZjB50lyxHrHh1fi589I93rYBGItG5n
Hihazkzer2W44wCeg84rdDTTxdaR2CSbwB5z5nVe5+4zB3EHuxf3ievry1DlycXklNF+AnWxkVlb
7zj06o0/d1QU7CZIF4H6tvXspVPU2/Fgm6AYIHCSFBTITv/G6Nm+qpMOTxqo+Yehl/qL7ih1nObS
wALP6uTsIEm8NLMZI5mRW/k6XIZmpIaSOeGgbp7hoOCu7ugUhZ5kG7OY3hsKubUiJuGUhOX0kJg1
apt+0POr0XHtN4/0k0c4JuNWAnzRNqgXyLOZEcUFejhrz8k8ouga2duuTZKSs/UQFUO2jvShRWuY
x/bZ5ubg32uc25jkcgomHspdcctCOqhKVneBl+dICDdm2IyOj9a7r1JqRClNjRx6C5lmSRG6Z9gV
s7Aj9hOiVFZNL6azsJ7acDafVKbJDk+nUZ+9MWG/6cxDhE0/MS1GfpP5KJWu34dIXRkOM0m88KpK
j7Z1Kwv92vchuDMiqBNsqGysbz7X//8xZP+NIZtG1MDB8Ne9733+Nn15y//U7/7rh35veNHFGJan
68gTMDQyG/nDguF7v9FzuMQF275j4Mz+4cggSZ1uFs/0orUhqRNj8u+2bP837MpIbFzfo2inYf4n
Da+xNNV/EnbQ5S6oPmHT7VoWWep/bnhzc9BdqywE+Fm29bgtCOXQc7pwvGeetwXPKrtD0ykJcHMU
znWMr+KRqRYBjDKyGEnPqOiORFgONxw9xUXWgfddETu3LIppYd8imLgPvEq1CR3YxktsRQuNxOuP
qSkddsImimjG6geJ9u95hkjzxWc3etMxMJYB3jbnIU6Y97UU7wTidJK7Fki8XCEEj+/1ejae8Ecn
BwP1/+ucOdBWmtE7tNbo7HXQat841hiW0rZPNRB/5mZVHjtXVTtYN3kz6feCMOtT5ZoCcqkzH2IQ
Jl+FnndrP7OnU+2xEUYRaF7JLNZurIicEDOZ7ROMjmQLm5fhnUh986XnHK8CUvqmO4MkLmIgcse9
1yvXvWs8CWWHUpuE5WjjIULARrlq2OiC9wLqMfXyInVJqhwrXG/UnoMK69UkppdehEeCS8qVPcVy
07ZyMbWWcWASVrFym/4moUiAa5aHh7TTvEMT++OVn/vNnUHQ8AWLifwONQ/Ua6fm/TcV8TWPcsox
NNhz9eCXA3CIzLIgOcWY0dM5Tu8K05/T1dgpD8WHFqKx8kJxCYRPvVi0w/SvMega9m698YWZwaAy
MBpphKFypswetmC9h25dVNJ9xMIY15DjMe6siZbX1hNemF0NVON70ux/Dqi/OaA8tGhiOR3++oj6
N2Hzf/zU72eU9xsXAcO1Zer2y0xO/w00GoBAw3a+279+N42ZwCY4GvgxZOSGxdH244zyfrOYoCHG
ItaQ803/R0M5ZH3/7YxCLgVw2zcBjMIe/UVyV2lViAqpjA7FVFovdTlFj+Yk9X2lpzVGanz/o6q4
jSzyCrg1NO1qnL32ZgIJyIQMLcyNNlhvHUXanh3fY9OxEQ9Convy3TINvFa4W69MPwZYoJWobjYW
ESdwyn1EUmuzJF1v1cP/RbGrZTy5s1B8y1zTucEi5h+nqYieU82q753Eit6jIiOQJW1Vd531hv6R
VrHbB/UIQYfCqBH5uhkauH4x9V+27h2wBkc5skfa1ognXnKRVs9aI4g3GuqmAnHEfQMP2XLn5KhJ
V71yRBsfw0wvAhJ5qgjWDMn8O2RWVdyMuDJWjakhPVNDtGtrlVD9dXF5FeNAzoJchP6FP47tnemI
9sHXvPSQY4lh4VswI8xmhp15HBlw7hSrMxKILReHcork/pgXCSQcw5hbQhRziQe/LRgK9XVX2Fuz
hADFxxh+tKGZtYdJS8ZveswaIQCAnN9k3lBZxMcq6OW56c7lhgV/fjekGA0I9gwnYl1NnDUw7U6w
yc1HUmN7/ZRQzIyBaRYOHPE29o9a1BDH68aJe886qv5QRWjcwIpN70LbnMxd3/VcAu1ywCHk0x9x
IjfDmrg6mFWaZ2VMF7UE/ZoLreoakYIFvz8EvB6kc5/vWUxUew39xMHz5/6sm9Z0b+ZRRMqiS9BB
b4TkTIQEhvqFZbibDDMfJuvEA+IgkdgTGJOql4q/HZFhlHrPeSWGL2VK5h/PTge/jsIzvxailLRV
yaheLdNt+Q+jZd9Pzkjwr2ZL2ZEiKKfzFBp5GpRO2p4TrzDW5IsUN0IlkBcZHR3HJmUCBdHvVu9L
ZPFtJtJ3+FzWOc35NjEqqeoyge+LCGaSplhxd3PVu5Eba+TtJFmDVU5M2gPSPBx8ZBmAGJtIo2Jf
2+TW4uZrcMNbLN/ilceHVG8ZQk67XNaFINDeXOI8sQphccF3Wt5izkybo9WYLNpTO2RdavRLPJNb
dPCBLGL48KGlCaiFDHkDC+4568eLhCgVEs5qKASod5IuX65mP9+mjk2wWlONCpMnZI/7ojcLbOAK
rpbPrKsOehIer4UD/HNNXE/zQHavOE084wiElP5zqXtPpUhbAxbgRNydjE1np8sWO0JexeoKprl2
ZxQdUz20o5PcVUYYP/B7Z5eDFcXHkKmkxqPaiOVakE2HlFDjIqwFto4L5nPevEm7vsm2/ym0/yfC
dYOtD5XpXz/Fdv1XKb/K6ufF0r9+6MdDjEoaeQUq9E/MEU+JPzZL5m8I0i30hegghbO81b9k64b3
m+dAN14AQB6+HvGDZ20IHnA6GhGbLsBbSuR/Umnbxq/CbUG5znsBVIasbTjOLxLqBsGx3WvWsNfE
QrXL3Ezu60oV1VrPijhbufwWNMudrcEOYVFwgY9SvORkikBAS526uLdb1zS2w4Q7bzuD6EeuqSVD
f6h8kd5nmdJfjXyMul00k+fOXlmhrFlGdUL1SXPREHB06mM/YdY745YLStOYt7ZNyMYhVvNw9vqx
fTU7rdubLfuGtd51LkpmVWH7GCYae6WNVr/TODZvC9sdn83EUsNVrpfhu4VUQK2NYQCzA9vRlSsN
aMa4bnDg2GsmTXq/jgpBMHRlEI5BEPDKY18f+HFfr5rMOKrCvmu9ctfx95JsgwPbU8jdQth1rlu7
r3kaJru60gz0fHigD9yz6RpegXHHUZajgoDYKEYvXLoDSVBuavu1tioZYCYM4fXyA9SLdeo05S+I
EzPeJARRX+c5LMwlhHF6apveXGVg8m4TN4GVacicwPvQKG7s0RrPo18Rf0xaxLtsZPm1IGxPbTj4
Pqq4YDUzkuc9UCmbxgX4t/Egahx80o6aJwcvsLVzRyQNgQehhjk/AWXdguwDu9iQ5b2q2lDuZdt0
AWQ3+7LPwM0FqmtHcWw+Cwc+L4qINi70j2ypLMDiUWSIpd5ADVrfj0sN4izVSLrUJXjMv5k6gclB
HxeULb0gmWc1hRiz127FRbrngdBR5nyWPPpS/XhLHVREaZrvEt1FpeGgtmMF0e2j0XorSy2fbxi5
mSvU06ixla5ddR0fMV1Njj5nqcEqOA9ba6nLuiqLHknqMF/QT3JGzp/nJdcfZ6f8PEfd5UhlX4ba
tE9mXduMy6HrLMcvecjxgwcfCxmCC2gk6JsClGSvoevZdg73MOIoCDRsXkf4jFYT3ZdDnjqrqZAF
YFuwoCt39uOtjOCNxp0lz7abeVcZU7R73Z3aNRObekDEmAF1KUeSxgapob7Eyxh0uiKNLhr3hBRq
QcGEuliRWIxMmIj1vSh15pChvnJCsnGioiGu2RHOG5vr6WQODlww2CA4GAcmshjX3vNoucPG8UWg
LiR4yOrWFFeIS4vZghlkJPoTDSNTJfKsEF9GvEJjSjgik9YfCzMLhIaLvpjia88ZjTNddLNOzczc
zVA6SzM0A5iCmNJixbVniBKMwbiAbPpcHOMIRmljQwENXNIkV4ZiZoYDm4BSsAYtX66j7fJZtrBH
8fB9FPr/Y+9MsuO20m09lTsBaKE4AA66AUTNmpJIqoNFURTq6qDGtN4Q3sTeh5DtlJU3/dKdu24j
G+7YJhkRQOD8xd7fjror2DL9CJvZSZlGVwVxr40ihgf1XdsyznQWpvGl13lf0loZh6VnULB1c7t7
zlDDbVG+lDsn0YsbcNsDuaoGxQD8ZQe4vSuIgBzzbTxk4sptnX6f2GZ6oJKMd528YRNkbPV56IMu
g54ye6rdF7qx6kxza7lWJiE0gyOp1MBVEacZE21HaJZ2pEbHC2+S230j2HduyzwJSlM9491By7Ra
mKM5QnftJuWVqQ0zoX/Q0Mzkm5qqr17GnCHt3gyo+4fRLR8aAzFdZ9k7SfRdyXd+75hlvstVU37D
M53thtakcEqr/HphoPfochFQBBv6loWWwqMsoLCVefbZROaINxX4TeU2X70wge4KJ8bj0qOhIcsF
0XtJ835TUqiTooKEftMoxzqQ2x7dFZbMAvjIxVXX2tGnorfMIxqE8qZNB3UDdai+9Rpv9jVEzgEC
hBi66JQuXzDAau/2sNps5waWKkKBR7NysC07Y6ftNNNLASC0cgxg2xJjZpjAsABy1Ae7coq3gmxP
Go6qvEJMwMMok/GzOTnWlrihofVFMre4QKZwZv5Zpu62g0axz0wSNhejXDYuwO89TxZ9ZwxL/JBN
tnOreSMxn8M8PgL8tniAjkjN1vjckkk7aeYuNKzJYxUFxxbPhSTfk8fBAwIw79S5yMLJp2p9LSHA
uAvVjSwxICCNH4s8OojF0Zg7x8WXCGEWamEid886VovPTjHyexemTcsykQLtWu8pWOJqM0UU8sKq
s0TzJ3DFYHlHtcbN0qr1jNutKRuQ/SllW29hpatzNjHvAb1JSFM/jsdJFMs98Xnq2mhFfCBeWfgq
GRXiT3zeCBDIMMWgSQmMhXg7Icw/lZP9ao4OMOkZWbgTJV8m4tyCGq/OqnkfriYB0nQqGNQR2FJG
jOZzGo+jlwhk3RxPONSzPs2nE4azchVpwILviCzKK9t3ISNjS2iH8XYc+uJ1ctnCbNwxnjEKTT2Q
wAhH0ylae2bfslpNu2adzukz6faXccri5Ic97n9sEPO/EMNjmAwx/ro2fS1f0/61+3N1+uPHfq9O
vQ/QH1yBFQvfHkIl6syfqlOd0Qb5k5Zh2KbFf/rdVGmgexL2GiQkGblSqP5jxuJ98JC1kCAsmL0w
Yrb+TnWKyunXGQspH4LYC6pjptGO+Yut0gYJZmkGDngcYsYmhmK/ZaYHZKvWlVEFiu4/v7f0tQ7p
TE1uRelp093sFqdYkZi457iPXbg6fW2Bq3YSzycSLTlg/q+mDZUB7C9K2Y963+mvUa7DAIdznm4J
Y43sbZdUaIorsnRZXYamCRUmVeoRSrTxDZiOo/yGjwGrfb6U3ZHdax8MTZcBDcyLuV2Ncnl164gZ
qHAvC3Pc5Cobb/mr2c5uE5wMmdctZzAW5UOuydhei7tQBhqRWC1UvRRoBp7KsIIroDOhYf9jbfNw
sLIdRuaIONzVCYEYgPNpg821KgAOgMjbjBiCbvQ2aw4KdooNHbpzs8Aw9OjRKVtEHtFgydqfMXoX
vs3r+xZmg2SqbSPMUIVK71H+uuehTGtGK+Ysvjje2Oqw0iPqgdIt3dlHpAI5hEMiIQeTyjHe1Biu
QMjIzA23ZJhVn+EOLU+wEE2yI832JmRe09zGI16JzSzM+HUgiyN9LYrGzrZNzcBmXSDl31k5Kqaz
3phXW+7Aka11BZI/n4zsgdizSoIgYdJPUy8t87nNJ6f7iGGjWh7nNoUcMw1pXp6zlgBUP9JNAXAC
Pz8wIqfANW4OEva6LHUopIyHOLm7zuhp8wsLzvUkrIlBTtk7zJqsrnA2RTir5YrwD+tzFcXyrhsr
093NdZh9Q/fZkoUGP4AqM19ae+O0IZvJeSC9cdPlDnQk1xxrsg1jRTKdW+HDYi5hFPapS5RXbIF+
1s7O1kQCzj6ErUalR7Lfzs7HtAyKHtk+OdVaFkf3sRnz2Y8MAzno27hOAH9YqGdax0HzkTZRDngu
0dP73KImUUmUE3U3IOi+6tVANEoz2dMnVsEs0vsmvwtnZ9+NSHaHHLweenhg8zMJg/siNe/YGxnn
ROA8KT37rdOykJrQSvNNl3CdUx1Mv+L5cEUTg1ZdCmejTYu9Hcvik8rbT/M6xpTDu0C77GNJIQuF
4FpmnHURdOx2t/2kTq5eYHmAJliBLYwBWyWT/taNLTHtobvVhL1n2XA7qvm5hr7il2St3iWGKGHW
mvU25E5kA0zycGO4A+G1BK7UqdBBL2ox+4ESfVJL9ZylhHtjYzKQ//XOxzlZyP6AaHlV5RmEF2A3
I8j6vu12Y9jUW1W2qNOzAQeLCc4PNaYvq+YhmmwiQrTPUHZescuBAm1gUgPY2xJvC14F7PV3o2uc
p9ZBijOoOX5S9Qy3xOyyAyK0etdXcXYQY9dwvea9rary5OYRhs4+7m8KE7KjkrGJHWsC7Kdb7RX4
q+fGRic+puTez0vlItSpYHJj5syBJxiDSW1RsGpuNpXXxsum93I+F7tK0VxX2fTZSMo40DBkuAwe
nfaKSmxot1ndFI8W1V23fqTDp5nzfNexF7qFIjockegMZ5LAm5suzPRvMCfib9riYJdB5xnYqefe
22UbvbRzG51SxQIrt6nsc9rgmwKkJmAsvrevWVh/rQl3fWgpTNmaE7DREOdMBftlRnn3n+HUvzWc
Alj9l1SF02uetG9/Pv1//Mxvpz8+tQ+2YUrB5EP/bY3yx+kPYQ/9smn9U9aaSUAbAy2WwIbQeRRI
Jka/b4HlB8wiKBEpJuzLSOvvnP4IrH85/Uk0YI+0vkJnXQ79evr3oVBNb5Qoj+vMhJJiuoxBqkh1
W930eArls14SzVTUw/c615r7mTKCnYMcXTfIWno/RsRu9MXKjLL0WycyAQrNwiMnfLSGe0cQ/kQM
ObC82LbJnEYcEfp25/VYb9qYanS26ciZhQhG89oYPk4eoTiMo2Prq0C98UJa42AfZh3zNs/1iNgW
WcVztEkMu7jLk1GjBYSQAzkpzdlYdE64iG04y4Y62R4HSnNn0Pl6Q35ioGCNJSAcvL6mb1cIY6GQ
zvFHJJ2CMA4snjgVoiea4OyrBPaL+olwTuNMmjmbcIRLw8YKh+zLzGDipdXa1Z6Ywwy84VLSQrgg
UUefB4iY/cae7f00STJeF6bRZ+w0BrDnAlDKTmUy4jFNXnW1rZ2YrNGxJMPNaJqk3Grgw5Ojw0M8
Pa5i+vsFyVa/Qffc8jk5zhhMcQQpLSavgkx7Bbi8qb+DktaeFlmiMWLQHRA23O0wpA7XEIwLWLSy
xmorwo2t8wRN9a8FJ+5O8/Ct+XOuvCdCnTlm8xCbYpjbZ0Awgz93qnwtQItuEKoN10NZ5nfulFEw
tTjkSyOpcLZAS93oGHRIrnPsUzW69VYH4nbGLs7oXnookVW75di7svEn85StlxsRY8/yiRrpgngF
UAG9DbFJlX3OmeYVUGORjd+5nN6+xaIryB37e2TgVakX+zpOouKYTZ0OEHFursTsik9JPuJFXtiU
+brZmVQ62a6Hc5uZk3hHDRT7g6MVL4UeC8i5g6vaK83UOL1rd+jOZa+lwLqhlXH3rCd9cTn100sF
MF2qgbw2qAwQ26fRfdgbgpLBY1BVsjwh4HqnxYK6gpznFJxPg5t6Z3uKrtBjg2iftHJRclNWGG1A
Va61CkMa6hYOCGqYZO4JaiJzveMobRX6zWbu8m/9pQZicy/vYAVan3u2bctVzpcsD1AlOp/HcMZF
is4yObVUBvFxJNAKGHXkFsPNjEn+S432ENYRdlFjz4Sa8Wyd2agRBjJ6O77XZvcpIormDsVTiSmV
tKqRVzBVI8qMpn9vltHV8EM6vf2GcK3/yAwyKmD1TYTtTioOHfjgTVKAIu7m/UA2UnsQePEhrQEl
W+d6lf7ESHt1to8J6gVM/Synkjl5HOzEfiHjO5q2pYfHNbB5OnwlM2S5B2FZXidCqkdLE+5TkjFO
DRDgzw/VvIzvhgoVYCEr7u3AIa1o9QfL5K6XZfvGzihsP4rErWFh1S5BJrONPRvIW9/2O9v1ivkJ
P6DebCsZutJPYWGOe9srgSh3lDdw/4hEfoAQ0GoHrXTgKM7N1EDrNxzoE+5CQkhg2hRI+zGPwM44
CLQ0BC8DUARuVnB/HglbeaCnIq7xK+qjs3GRjvV7GpTeeggrRseAQW3jy2jq5Bt3Nq0T2VljXUB2
mKfnBCmH3zSVBUXUm2aSsGSiTwEwkPA9HLrwa6piPdkQT8OztIZFdZUwZqHKtnuWh/hXqUTs2MB+
wdKxDpmxZ8uyqUc8aXtmYRGx3qFuzEFKiaSdO4KL4KczPnia1eheDd6YyGuitvDGk+XHFnPRV1h2
JuQN6WzrjctTEQFmXVN95bP7njlMRTZyGFK1a+KUnCE4jQRvlSMZV5OJb382tGdda6dPsR2HxDuP
0UJxbUjed8staAUZkSzhDdK6HNG/5UzxZjJG9SKGRqjN6FkofMvcASKopSSV1ZCwICiyWQ13uos+
kZttJQDJNfWv2LReTFAYnUAlbvtlzGXQjbMJkwP7fu1rCyMeEKztXOz7ipB2zHQKahtIT4cs8sEj
kfPdg+ngHSBGlwGCnJHpSlUM8VU/13y7RubR3hsPqupbOnkJVDDZEJbwGJfdnD8PXZ4RH82xom6c
KWHhXTdAUq7apmQRqqBZeNwtK8qCzloH3GBn7XwQFNXjNuIhb/nDEFtvMinWxF+r5kxKjdo5MieE
cVSmKB2z/gk7+IK7ZhrBAsQp1t9qLwTBYmE8Odw7M19tFkL+4qnpWg7l61DMt2M3G5zhLD9I5JJP
vOYjDkfAECrfckaOh4F+nzQq2b8w3mVhM84eWksL5NcqZc0K2t7EHtctdWO7OyO1WFBHLWba+4TK
9nrmp+65C9LziIO28CeB4sjWicWibg/IgueoCmOaCkbYjdzCtr2vzS7Rt+Os5B1zPjMYVFld46mW
B67u64zXgQypFOeiNa95UPBaTnwX1HM0VEHkotZaKuukr8N1YSqW+1aes8vPRtTWhlgCa9FkMIVL
+jVNVfNVNgmVQ1KmyXOuKtTPuZISmDib7xDZly9E2xIphkYWiKaokucO0HtgTdEJCqLaYmByX3D6
xmx3ypl7Dvc5DloteZoTV8+2TgE0FxoGj4BKy5ePTg350nYntgasFIzVVJS0H9lVTJ+p1iewVZoW
P7nC1B9HGC5FF4triS8d+LtbfkRoIR4h5OXGLiPg+q6NUIjPw5iTSJ02r4k3WJtE9NUpd7SPVbOU
n9y0Kt7ZTLClKSDu3VZlXQdG5BVYmLUUxanNKp+v2HSkidZ9qDnuTjruWydzzBClZfv0+EyoXVAv
fJkmLtXJqIf03rPwmRvzuHzGgplhR9KLCNCfZA9+oLgZ6j0xiQkdft0CO2FVQ5oscpZ4uOvEpO89
4su5Tzo6Yb1ZCbwMME5jX1rPgDLEQ2h74/WksSRLmjQNBH4ecgVIJptI5VPOdW4sqB9sTe5qi+M8
TQutpujksSpRwG2LIe2D2u7MM80ZtrgpgqHKZwehiayFR8SV484rciDJ0D3baW9IghBWqKy+i4DN
h7TZXribLYx1Ep/rRvAeN5Cn+6BEOn/yUlc/cVJUhIWW5nVaF/kWHqB1M3vDvG9ETz7aROhZaNpr
HrxcGetheYfgvbXPNqxVvy5kfUwBcD9hPifdIM7Z8iaD5YPfqI+2ztbMbC2M4Z68SeIGnD7BxNmm
TbDazbNRBDY96qfOTT41jpecq8Ww+O5QTLhp8SIgS/hlqSQ6JVI+vGlQx1yFPpZfsfcK9ifDdAPG
yXhH95VuM9soj5nSjcAa4MwmHZXAOHn3MI+SI7XJ5OMWqg9M4zUmJEAVLbvNjgPlWIrBiQKh0OzX
HiC839os9vTIRVQ0pfcTT+EHr4RX0GhNz7TOODuTU++xhzc3XlV2JwRVNgIuB+nLtHjW1sWhfpsA
lPzMOwMVD9+ptbdF29fxvtBKMz9JJw4fJtmM76HC6ODXYlX8R1M744YK2zYYKbsMamJppncRU5SH
kYOeStaGgMCVhooobYIITZriImu7FF53qu7JXu1JpiONC+kUH8X7KBznHo3TTdwanDXhtK1bHZNh
a0x7G2e1r8a6fWWbOBxIM4+uB0Few1K4kdi4hQKy21P+E4fWifxzrzWkuaBFQH8kRnAkHpV8u/9P
H/7v9OHIJsRfikRu+veh+q+r9//7f8qfdSK//dzvk3j5AUAcqUoIQQzLuaiu/+jFjQ+Q7tF6oEH8
ASr8YxLvfmAWp4ORw37sSnsF4P2ON7T4IXp09JMETvAa7b/TizPD/6UXNyyDsb5jm+yyKSR/VTu2
mcZwORmMI5mtdQU8Wpsb7B88YM+Ce6rZOGypXL6oK/8gB6da36gLF6Fn1kotcuElADbGF1rze8zH
rIJSt0GxFn7LUA/OJBDFOGx7NnvYHjQ9Wr7lFzJDt0Ia1IXXEF/YDatb+ba6EB2aggcyFX9nQbZe
PKgPagjz6CYV5h67as1zeeVDlGpR3R6THNyIKVE5tQbykAWQNQthHcZEq7MBzCAWHBYnFVTuvbQC
wAG8L8TaIIzDFVdhx4sHbwk78UemokMCunrITX/mAXo0VuCFuLAvuhWDEV2IGMuFjmHLUIMLcKFm
1KHVHeoVpRHOvXOnQRNhaNZlN/OK3ODjgL5RoAc4ABv4yJOCD3mFdCgFP8zyxm/MajHUmXZ68oTm
k0/T7boV8wGdg70D4A8t6myMbMV9AxMkWuEghWUxPUjtE8UeBcqKEOGsUM0BMlWS3UCiK1fMiMMD
w+aY1Dp/HnXnlUjK2XcvfJKIthRqV2unWbkj4EO2N/A8E3WSosVuFRU9ugHX1IqI0cEYsf+uzcU7
9tEo9k2fD18NwBpMCENQV3KuA0+Wakf3hi2RseHGHQTxk4lOZLFEtQKqyDm1Tuj2tyjwy5Ejz2Fd
012ALdir4YL0F5BL2IfFAgu69l4ajKxXyQX6QrBWiPyHiJqDF4vwsQEPo09wYroLMqa84GOiQfMe
xOIClTHQg7+MgprSWZkzk9B5Es90xM9Z0101bGrOmbvMO/qnlVcDuYbaKPRZFVBnhMwY8qUzN9kC
5kYCadmxCM2uU6V/jRbs29nKxVGadnY1CHGOgJkzAc+hbh82narxihopbu56hey0kzG/G0A0+DHi
YOdTvlJ54tVqhOthEDs2o7m8NbwsQZJ/oflMF7LPuEJ+KJXg/TRFH4UnUUzewsYiJJam8WRz18yT
ceiJCTr1Igu/uV5V3TFAV1S0+pR/03ILXkxELqUM19Jaxn6T8of7zVDXHqKTAWv0lyonJQmSIDZw
JYn6+cjtboBEo4o40EEwqugiDbkHjoD8tDC7e0xiPcUvzK5s067G82ZBGlpZBm50eXGmuxeXurMa
1kO1UFjXFx97krfzLZB13O0DPneyxlqElk7M6SaGsfoUzm4Pckrvp2hHMYBXPkGIs9GjGkQKu2XB
JVuN9fnqsdfHyPtSNXmrffO6uQjJoUudmGyaAX1Ic2e0kJyIfI5SgDSIzvOdUcw6SXMXb3+/2vzd
Bc2HDzNxIRD6ggPoVzIADLLqNkb8ld9XxgRrFTBeoaHTdvvuOJiKC97KhYbZwqNuBW4Oam9arPEp
LDyY1A5fubOzYgtQbFFW5dFKM+DjZpnSm3SFlKfwDhwzYl+yMhAAyuDqYyo3PTYXSAKLT+LlV3JC
nHL7afDbH4yVqzCvhIU8dYAt6Ct3ARPMHGgDcBwqDwcvGRq5vbWyGuQF2xCPLT74aa4PaoHqoCA1
7YqqG6/5Cujo0Zz+aK0ciMhckRDgBMBDwI5bHkHqDN55XvDgn3MLG2w6NylFkOgl6SkX3MR8QU9U
K4VCo++SvmkkwCnKlrJ8k63MCnnBVyjZKvONAQFykEDXRkY6DDZijGVE/2jF0axSMxgV9W1IvPJw
IstEG/bgrYfbXreSF8LFmmf8iMX80bNy994bUiTEuA/zd2MBQepXNmbyDdMHg3q+jKEVQCenUrIi
ZkX/URxYyAP+stB5TMrXvPqz6+zHz/yxcLA/oOOT8iffxh9FjvdBCLSuHqGCOixlDGm/yw3cD/xr
iy0tisg1RfQfYlh2Efxr/Bw6RQ47Avtv5QD9KjbQsYfgYsMeKVfj2a/rBgaDehu3SQWmImqPgy61
nYptgVc/XRvVmZxzf2Zi+6jIE1Cbn8QZ/w3B+VeA9PrHkQgIvtdQEA37Fx2uI4DJewTlnI1JH29b
Tc67xkhLDG9a44Zn9E/ahshMKwyalNnxMcunPP1x0/5LiDOf8Z9cdz9egwO9Wpq8nPUa/IyZKavc
hauiynPRTdi51Cw7n/BfxoztpMTLX7/h1bL457+GFYc7yjNcXDqWNNdP5CeozdwRMkMLlZ7zWD+b
K+dxGCZ317t6AyDFq2CJ6jkcMDFwxta1DUXWaT8bkWyewW3T+jtTCApHfRdpTOzBX78665+uxwps
ZiLgOCY+I91B4/Lzq+sKxk4V04JzO5rJLtRa7Qsr0lWr6GFE8I2OsOIAP4/25rVZ/zmLJ/QoaN6m
rRbGiDPgTHRUIYkc7qFqFQ9qhRMz5pOEGpaYgunA47gd/NCjmduxB2fhw4zBfaiHHr/NMn72QjUG
ec+b70bvVEcosVwr2gnXTH16AaCb6DqRfCDI2DHTMs4EI6DZ0hO7M3YYwLH2DCOWER998AU6arfF
/+emtc31tvyZwI2fio+Iwnq9iOh9eED8/DGJBJ/0jBT6BBpQBdQnCtZWbj/PVb/A3+wsvT7J2GXT
1KbdeyesKGHoPVeK0hVuzKbPtAENqhe1H6vEysRrzkCD8PjYG4yNOY8x3byhT74K64ZJUCKUPLjY
TcqtJTuTA6KS0XT2kko72PE6PCmmZrt0nLlKd4OyIYbHUEX8dWGRc6fp4LcKM/xMVtBx8RKYJ2wF
ruwkzXbMv+1H8nI834bEdljMWWwlxq6PSzYyFEH8w/8W6Dn9eTg415kKzf0YoQGKlP7YmDie4lxm
H/WZa0pCpXlasqov0NRYLZQEXEAntpAO+rd2tnDGp2wmD9jU6ctNVO/WW9eETVCF+FjAWC+Nxni6
yr6OJUj5cHSr4qUEoPqq23NO6aTSAVWn1xN8m+tmaN27LqaQA/am/rYV8z07J1cEhSkcKq6Ccjsc
/GZ2Y3aKRpT0QTG6OuknLDif7VHFjBCSpXqJskqwgRwSu9wYboE9s0IYpCDXoBXOEPFqB2uSke+Z
TsWEw1gIeUmjFM4aJC4EqOyMqvs0JpkRa716a5E3MaUohwc5LuA0wlBWBblmYWfvbQP7JpEwxqpS
H8ZyvostJcoDbW4PeXV+FjoPB8a0rWwO86QN3u1Q9AhBVFmaezvWhXm0L7kN0yXDIV3jHPJLsoO4
pDygkgrv5h/ZD2sMhA4z4DxdoiEuKREl42OHafSaHlFfkiTkJVWi57Ys7yZOiesoJHZiviRQOJc0
ilhfkynSSielQr8kVoCvhe8zXJIs+h+pFpeEC44X0i76Nfgiv2RgTFE7P3Fx5ZqMsaZkoO2u7dPU
xzZO39lSVyoz3Qs9nzx1VTbhdEyZVyG+NGodonWR1enWdGp3VGfueOe7JII5iPVpJIQ0wiLogKY9
EnBoHKsGIxKLiuitsbuCvY3O8ltO4mFUsuQgicyzheDtEHfJjDm/tIIRgfBr4qZqi2w5OtDJc2+6
4Plw4rXBOgzPgkUY+kulJpOVx1Lf9Pg6DvQo1qFJdFabBMXvnXyKAkLMwgfZTzEvujNWHrnssU6M
MAy3TOLL0Xc8M7ldU6nTPYGe/XhLXadtjTpqdGRlBUzNckSHuuqRpOP3JMbp1PiuuYHWradbNZMC
sqntbDp10vzWQFPk3kpm6560NrKIJjm+0aAiLZe01ols3FPEsNbHEaptKwfnFMvj5tgIsyStktK5
6YboaqzYDZESVG2H2Gj2VjsDo3eECLfDlHW3kJDig5qZRDKgl+fFRifIpNQRWmCCVSWuz7FJi6rs
VW4Xad2j12nIA5eue6P+bIh/6nVWxuvbOzSN9Sagme5It8l3XRlqR5Kb3Lt6rrz93CXWFdy2e6+F
KG0mHpNoFMuHihTLdrUyaw+hJZebBtvcrbPu+Ar4WwewIwONQq17rHFz+bFferaU3BN0QHJKN/Cg
xsH35rI5lWVvPrQgefZNZY5Em1XOdRkm6aMpSTtdXDPbDl2LLwYMzG3fiuvSq6/CyPMgLJIGU3sC
pmvGvF0AZVpqVib9mE+BM5vVFdcXSGutxh0wkYENEaDHKYOLsgy1YPflzQ+x23wvuIUA4uNh91Mh
EyKLBtXf0ONVj0Kb8kCqzn6ewBbzG7JwP4zhi9FWxpGUGmNrjVjoMXxPu2yKWeU1wtrbC7hNJOzd
HtGcICxqcbAi1e0uh1y6pQOX/tJl4XbJ7WQ3M/Pfl+Hw0hgh1ZRGjFnc06SbVlKydxy8t4bH7D4T
hU/T0n5KAa8cDQNVGwuLaTd3veFDWWa1SZTOuIeO731O1NBPfgFT+MpkpuCbLPXLne61xYkcHaSf
ahLmYwtnxltTjpg/WWLKATuJcryaJ1ay5KUhaXdI6KnPWlTaDywUmkALcdKcOvIliEoAlH1WrP2C
jEi1ZmnlE3zgcOuks7glvZxvgYGDahXVTyzqa+3UNGF1IFm5wA3Bgsvw4lvblQzdhN4+0JUL9GDV
ABCn2Fle3WyHlE+hcrq3KI6SwLX0DIKuzvO2Lef9yKRte3nqOBbi10CfDCb7VsPcBMhV/Mw5qW/g
smH1hWlzku3Q6X5H4MRRaJlxxFNaHMIo9fyutDxIQYZ7l+kh8g4Wu2CRJra54KyWZZdoZXpIY9sB
uUveM/p+zAuAxHZNqe4YQwxgQu30cShDhhGMHZwrM5bD1VgasoT/TeDfBsYXmNEhbLco1ZttbmfD
qsZ379DNtPukrJ9TI29uhJHW1xiqoKwPrMm2RIWdNP7nO8dlg7px+1iV/pQCFfPNkhRn30uZS/gz
Jqn8QXPm6b3WI3HfhCSCMrplt2bo/PUqSjlHnTiTr1mWuCQaTVmysWBAgYp2KkZZHkRxb1NEeDtG
FBTKn6rW+zxBZPkGVMmEyqiM1qcTgn0UJfY+Fn10nVMkPuip1WG6yLR7uZjRHduA+dYcWPcUvU5b
myqWWo3tpWNgFK1zdqvEnPymLpeHmdnaLT1eiydBuR1RZ+wxt9g3sisHocKuiC1Uxzy9s03UZ8DT
RWi7+I+qjrVMNfQ7jfHSbpk8ZM5piqD6rcCVA3iBowWqU93CsR/YK/Kb4ctoEke6m0bGbRxmK9I2
THGmJXHVPU5GrwgpBlXH9oUY1IzJ0XFe+B7hMMrK9xWmMZBEgFpmHyMaQz5lYQKEIdQmqH5B7PHM
q9L8ipJbLocxtoh5XHPz8O1ZXtcGhqUslmNG+oSKrbljHuYhVyi9ueKzCIscCVTluaQNWwhKAGVE
2BCiM7mlrCiTPo1uc9LvSJgXPBDuljlBozN10D53cO2rvYXy6/0/q5N/a3XCHIBm/l/7a+/7pOyw
MfzXQ/UnHaP54wd/GytIZ8XS4AVc20kaSUmv9ttYQcKlsVEjsiFBDb7OFf4xVjDIEKbH01lr0MVc
wK6/6xhZq6y/in8wynl4Zv9GurDxy+ZkxaDjsQCN46Cb9Dge/9wiYeOrWtcrp33nFfW+M7PyyiHL
91Q7BuuOGUVIELcFUmoZNzHD+pZ6z7XG7vqnT+6/GTCsyJyfOjWbQQkfjcP4FCMFto71v//Ubo9Z
yWnVZsa+AlfwleRYzIpQKAqS5YR5E2ZZ87As2bT92391hQLxJ9fRjWn+0kaTT1TI2bWXvTOqJmGC
0bKUEUOSBHIW8ZFYJuPGUxGcsL/+u5fpwZ/frmWbJBMYyEdZnbH++tPbBSEbhu5UTXutN+gEcRjb
ty7PRCiJ8nMyL8gfstJkU69CnrJaqavw1IQxWSWlLbXN6OKVAzeTV36H1+8hxPosfAu/Fk2Rrb3I
3LQDxDYL8Jxm/O5Vc+/z8XbyY8r6h0d3VCEOor1AizI13TdMpvUZ3Uf4kkGl++v3+svciiuL2h7n
tpCWYIJ0AZX8dGVZxSVcfHvckxlyXaTevDPwXlqb2mG3spBb8TKYY3StkvDHc+tfzouE/c83ladb
dP/S5Q8TY7oqeH/606Hb5hJM57DPOfdYI21dVZFhih5AGV84W5KtW0hsbNCUVLMczSY/IKg8p6yt
tuT4xkPka0jPNpSL70ve3mYh2T+p+MhZfdNH7WWCYBxq09w7eASJ/jxB42SoK1Cn2vFjhtqEXB/8
a8NrIUeISPJQ5iUDay5zVG6VYwRw0Z4RNh7tunxK6/66A+ly6Jr4GCbEeBh1yfEizjLWnkenZ43Z
gan1uClr/QWg3rXXAOPQOqR6abfNrc7vUMCvAbr7wS7wB0Sj6eMh3oOIAjMPoxBDYg9/k+jfDlBa
HE9YaBo/iTGSFu6hT+07pt3fYhGhbNL0cZuYGeK8tLKumNYMe4IS9yYhP1u0fozp8xeMkriEo2XT
Utjvxs719pF2h7UA3KLb86hI+2xnNip6oGp/LoUddF7kIsJptm5jD/6ooaZA9Bz0eXdX2ExekI08
LUo+Z2H3npTkL0UI3gxymK04Qp7pfMFyEbCd3Y4Vp/iSeMD0jO5LiSUgCPNcLXstDx24oJnzrvKI
xdHApinZqiKKb8ba0k84aij+cNE2r3Lk1bBZssBSGW7+fY1YzDdD78WnXtFsBG7Yg2s3QLXwFl2B
hNDpkhCATW7kO4XRIDyW7f9j78x240bSbf0qjX3PAucggdMbODlKSs2TLd0QkixznoIMksGn3x+z
qty2qsvdddM4B9hX3VW2KpWZJCNi/Wt9q0ow8zj5tDIxL9/AAQ0eidPQuE6RmvMmSMk/2ZjU5k2a
E2E4V0leprh44/YNkk27y0Wbv8M3sJ56L7Rvxqzu/XUSV/SSNarRe4sh5X0wISDQU85rccsN5rrr
Io5gi9hCB8VAJ3tbuXJbSQvHZQ6bnv7RnDmsoWqQYMCn8iWN051laph3bjHpbUIi/LZHoTmrzEo+
jkGW3GFXNcJ3H2bCAVeiyT1bp9VJaofMYiAHtRIrkC7vXADJ+b5DqTbWjWMNBzEDPrm2RkElU9C4
Xr0hzpRaa7zzVJsZo68FVsKoHE6DOBvWU1A1+gAOgiuAQWtf3CRDUJ5Hk61PsmwqdoMNJ2g18Vza
Z0MwjRtdBOmtEXX2wSfSyY6NmhRqXeHMcpCNI+cCvnN36bopuR0Cp1SUDnilV3FGRdg6aFUz0d8z
4OMO2p42Fzi1cFRp9Lma/Cg47fGsPGWT1z6EvU+nKctyG+1EbuWfc+aFap0O1bDzmqBWq3ICJLBr
ujh7YmXlCFkUeKEq7NS0PzvJueQx3gLahUNE/9O03ALGdDL1tXvKrGys1/XQRbQXgX6h3g3Xwlax
8QzX5ST9zRQbzpp4WoIhNq12M8ov3TgJ3dkxx0zbVc6WdmSxyTziYesZBbrah1IX/iornGhvJlkN
17Kc8Khl7rynVwWIKBVzZMXCuiju0aeilS+y6CQKMSV20xhudTHmJ17QvmrhF/sqIEo1c9vjCqOA
dWCuxhEq9aPPbHFWTN7ookIw3FZ4+NaZ3z7BtRS3BMzKXWFI63JhRsp1Go7mgah0IfbUwkSgY4FI
uvsJORKVGdyb6Sfug6XxN2M9bcL4kv7HwLm0TdK/nevw5HFkw4wY9EQCDrUCimRWnSGvefHgjhaI
eqFc4rDvjYLhZ6E8gnsjey1OOZynwzLRD41y/Uffq6cWO+nY3Yz0h1/m0kpJVUnMb+teOj7PVr6Z
EDoyGa2YSuPELYdq7UC9wytXqRkza+/fKA5ed4Yt42ffK5F0HHpqwSc0BM91YOHrtlBtn303fnfD
tkIYj3JvlUDqISYNSemEN1buUkUJj+VE9nZGJL7KIEBcVD1k0pzM4MH3pugaeth0gkNRPTRExllh
ynS8qHEKFkwbB/1GYNG9BpudKDyWw3ySWTwrLK0kBwVL+fA9cxu2O2Fnb10mLeQPhQZKVZQYUdmN
NkJSiqkOB1xlFb0FNFcoooHKjMRaxGbxEJNqPctMFgjH0PLM7acCqIpjXNNmKBhwRjEn3LAMyWaP
ev6cZ0smsQ/M6AVjoXXej01zren1enVpobsMoBlsOFGN2yppszMV9gP0i8a5sOvJupg9DGY8DOvT
ZGrsk16ZwWrWHQeymscrTcyorA81X2iyihufEkC3jrpPkTPQldfAPKjWIowbMOKNbx84/UYM9+vp
1avoRYcbbBQpwdK+6TxzB4PMq9MHyubKqTjjAJ5wIHMinejmKrEDCPu3ZRAoE8HbIo6ZpOrZY3HM
GuOEuQ4et15hJLH2ST/O69T2qhMz4+k6jtiB+MSIoCmFST/s5JdEltmJ1TBnWdmUSuIw3U4Tj3mi
8Y+Jz02fW2N2WzUtM2wkwGI8I65UbefEQ9qSyTYOUArKch9ZgX/q1fP5kE/FEiVcGU0Orokxs4to
lg3iMnHxGpWmnW21TWiOCQWoCQ8vJugYgjscq6XxNnO+5Nr2bhPMFL9uZP9j0fX/X/s9GOo67Db/
/Gx4kn55KeIfjoW//cxvx8JQ/MLysCTRwBrZ7E//EW4Pae5wON+BZaKcQ3A2+H3WbP3CvzWpFzYJ
uPuclr4Z6oCf+lwPzLpMzDaC//0rp0J7efXvz2PE2Vx6jhZqKs1TTHw/DHxBZ8aSlsvwxJ36CFdd
kt3CkdDs2N36OkOowhncPTTBAulkEBXcZV6srb3N44iGh4Xt6YucHjJrwX721iCpsSqcBHTSVJ72
DAbAb0gl/eHZJT5OBRQVwfaGPY3/avArvYZoN7fTPPMUaHWNxiHLaXg0pxh0u2+NgckIsxudrdNY
dL73HI2w/Ad1XJ7RN1rtDLYf4wYiYPbC6bahtLUER0JxZZafzdXYgrMX6JYUw7oZNXCplNyJ2ogx
roZC++4GMEkQsintIIvSrhO/Ar7IwhWPRFusSgOHoC/KG83IEOc5Gt27W8yjWhKstto3GuDPZiZv
651MLePlTZEZ/a0CEoc5zB8cxFpCVI81Xbrn9CA1xAPwiS2VKGV7qy2/e3fjgSiC2U5MDuOwdyj7
MapmD1e8y1ZR3je09pXAxQkLZQFvJgjVIR2asadIq3LvCGp4wI799ITS0HLjtj75LbvpxmytO6II
KyxzOtt6eULXox9O6UskStYYtDVKyIk9Nk92E1e8FYovv6ipi0GbcIKc1+ARCUnPEY2PBdMJUDz5
iYKh59GbG6H/z9MYffGqsXwx5qSnQ8XFr3w567kNL0Y+kju/w3e/mRNhfA7qNLtm/AY9kq6QDC67
NzpMGsb5urfTOzFHbxXOdDDN+XrEUEh+nwykXTvVZsgY1fiFIr1v2aeTM5srZwJqEyPanhi1xyJq
2eXZlBOOzrvgxpoik17T2px2FVTYIGaB8FUxnXDUmU7F2IUr5tC4nKTb36ROt697zT5Lw3DAjZkE
76NdJutOltXFGA9fuCy6kzYZQLgjw+3wXFo7s5hrjw+5VCddyJe6IppsXpJ8ZhHOWh1ukI/FI9zg
+CWz3eR+imf7lIs13ode0b4aggLZMATYH1vy3aac8VFUwVPmLYp6ziys0U9j51uPtpKWdUIILV13
c+vwPqwQp/5kePKij+cHFYKkWnGL5VRdlExsOfjEJ8D8sqsKfZdj2xiZt7kTAooQR0ghDTikHLIj
vFAeQYZQJ7lU+8lk1SEoyqGW1Brgw6Qd8ZoMyoiNdRAucEQiO4ASkyM00Vr4iTKvahIoOogu8l5m
r2bqk5cpDaO8xZtanEC1bM982jMvrYXOmCycRpmr7rJ3StBH3JW0F/OZUb+Vh525wlDi3UsAwyEO
smh+bueMdgTsa3G0EdilnmhqhAaUL9xIXHLBZzcpk/DCXriSGWa1johT5p9kR/BkMxLT3VLHHrDC
CuYl3gTchr1GzPQLciVjS3UZLTTLeeFaEjGEcHmEXfr+Ar70FwZmGQxcS6HEKb05rhH/u5ze6+b9
7//18qVMqw1eR5m+9d+7zelm/9li+n9j9dKBDE/fq/69+8MP/raiLoFxTFYeNnB3cZsvJqVv/i0b
ZKFt09XqCcd2F6L372sqJi2C3Kipi9wKDYvl9neTOhrs0baFe8tFlLTFX1lTxUfPDvYt7+gv4xIT
dOwtS+53ahQ9BnT1hMphnmrXT6UMuIio9i2gdJN62sPESCmfclKOM6DA6rXlJpwzZaYeMiH9fmW1
9Evi89IMbK2useDjDem07Spsuuxm0xDvVbgwDHRN91486vfaoPN3v7h39mmsDP4TAQZdXbY2up9g
SLvpXBw+60nZ4bk9TQwzejrp1DrAf/zFCbP0OTO4fQliqx4qraiwvZT00ePo9JvuQcE8e3CrPHrg
1OJ+oeplOG+SKoBUy5GclEtOYnoN0Ml676refZirrB9PR3dkRkkKWHDODpJXyXP3RhczS7dpJle1
SXZ0lePF/WS1vncfonEl1MUGMFGWupknEoeD3GkkjnhX4gOotm5a5lRO0Vfz4GlqkPHqkwxO2c8T
N5FD3J8Qe9b78Bi6xVFCANc5hnHjYzBX6kHft6I0DvyzMYPxS+xybeeCSX6div/lbv+N+5LY07+4
ybn5uCX+fMu8esle/rbmLv9aU/fz8rc7Jb+/1X/98W/3OoZMSzBZ/mat/HavW94vGJ4YmzC+We5p
9um/3+vLnjsgbiLw7FpHQ+a3e50HBM8NkyGM6xAm8f7S/vmD8GxiKRcCaJXLSA9vqFj+/LtbHY/W
5LNzMM/LtuCIb2LzrthqzYhd7FmD3CHY6HrDcPfd5/VPhigf7W5kii0UduFYFmZU/B8/vmzcAk8j
2RufK2b92yFOc3oy5Bxeg8ArnxsVGF9//oIfH2m8IAeFwGEbEOJ0dZc//+59Wg7I6zGz43OrsFJa
PSYnWRuIguU69wG6yWEqgYAN+hJKtPHcG7Z39fNf4MMHbUHSsJlcwQ1YXLuO4Ln+/S8wZ44y25GC
+b6csnse4gyGifece0GYX6gOZBbZsvDs5y9qfxhpLK8aWKZjL+Cxha7+4XBUmoXwGDpT+uBHlVpV
SvSfSDD47y6Aq/yih0F0w8h3wR0ZKPiBUfvXKozml6wMGawTky3WdPXVb+hcFXtMQ7+MmjqtVdu2
46fQKIovnk0jENnQNLtKYkOfxn6en1O9IJmF9Rn0TOWeckSZ7+xIAu8gMpj8uhf50/HJH96kw9BS
uFy/9nKrLKvp9x9tpmfhFNQtHuaqHh5L1BFrZZKkvy1FYZIZmaKrnlzBDvCeefvzD9ha5m7fjcf4
bE2Mtw5TT4acFu6pH187Gbq6yWMkYm0k4Z3DwIG3WHcZTRpD88VZ+J2VbLRcu20evIIlkxBO0vkr
v7P7L36Xo634x98F/c4LARELGC/28WL47ho3mb9QSjGPhwQq1D3YbGfPh5HF654O3AdzbntmFpGJ
oWrwJecd2WeHLBF06tVlXLVrcwJjkEMhxVObkwxemSmIJGZx5mVCK9KqMMy0YD1tRyIjDh1tge1F
ELcdnbs0ls/ucBIXfZ6t/YiWmtXPP+llzvjhzTGAdlEaaAUPrY97EmeOG2ue6/EA5wzGAW3COC8Z
QnSnhWkVn3/+YkfR4MdXIyfIFsjCv85D9uMlNSDl20kzlIeoK9yvBjDmGF5NEV0PFaT8dQXYhQCb
Wxp4+Ulwoc96IbonRmsC/kEYgwOdvfauzFoO6gT8cdjOrh1BfA/s4Tdp60+v/6VJ5uNnw0AHwTUE
8eMxnf7xImxkDym5X5IjWk/sWkwVrPI4JQHHZUtNFOdjtkYuUIQKn7SQJ4BKEBPCQCUXdtyUr4AZ
um7N4T140GYp30vHwNPS02z/FuNmCze1OaqvLXiSfzFM/8M64LCNZSnjSrGZa5sfZvouDYNwa2R/
8ApzZFQRZWvDVnpvuq3AORaG9z//Yo+XyYcvlt0t7gFvkaw4Wf/4UVEdRxiLEMshSQP/ChBSCUfE
Ge6oi0hP1ey453qYPI6wg/cpiJ0sW6NFTA/VKJ/o0DB3s7RtjpI+Y8EV0DB5rYhq0VbDEflqtuph
GwTAQA05JafFoHnyTaa8oCMqI/VvWfufvxvvOH3/4e2QcxCLvz4kt4rn7IMtwOkbbeDxpFahc1Jn
B3NxqZ2ApL60wmG93rn9qF+hHlX1OhoyJ7+yZ9d5ccu2dhkthZF7VgRI5o5yTY+D+ewguPQB7fZF
aD+GHnZrHTbu3orgwQUTgxnau31sXm3T5idBmhTk/goF5U2IUF7Q0FGpM1y3db0LGbhuY+Q4cCVN
Yr6LsgReQTtekB2ccDDSbeu28nnOeLLSXw0cL88AYei8zsxVbqfRFz0F7jWe97w5kHdHPvC0rcKz
tvGh8uhqcI0zMgSqx60Vlo/wdngkVYNozg2lLuLGcU89+iSnjaLgIVnNQ70fcXKvkx5ZyPKa+qrq
y+KLiAcPRHPqi6tZF86prl0MtCWO+zcn85JHDYP6c12ZMyQN0/YIseCjy6j6omFBAVQcnSh7Ghwd
32Hco9xPNenUXw/C19SCkV5gmDkQcW1lQhgVsJZFcSeW700/iBi8eDMxVS4bEzEtMI2dDRY+BnHc
0AWU2KG8m7VvgaJr2UBeGmZef0490/pUZiiLZ1Pt9DtADaNad6zUeADgQb5ZqGEXvjLEV7ePqrMh
qMHeWEWSXnaQ97hsS094a0BUejdWIKw2eW2rR9cDOeKMhjiFRNFSLWckDAxU2wbgriooQdjOwzMt
amNPBrWka6kKz7H5SwvgFBQgeJjdxSQGm/a6AE/kWkeWPUMZRepccYDzXvCh9vYKy5++kNIHpwwU
lSm16BqQBHFwrZU5cCVM5vwWuL1/1Sc9Ob8lW4prcDJuRFT2b1ViqgvG8dOeTHNGebAmCpgaLl66
gqZAx2vcgz2xk9ziZzCe8yQ3Lge/GN4TIBw3QgraVUwLhEa9zENL39M4d/sFQxEGL3JKH2OjUZ8S
JsUPnN7qU0804xlMZ/IohBHxgSAwujZpgcl5ihNJ38lktS+OtVTBCd1XkCQHyy9v03zMyqsxcNRX
exwF8BKp8mHvWoiO1NVOcLmnEhvL3djxxQgPFvmCU0j2yrVqtVaWPNAYM+CNhYRa73zdYuT2C6FW
jlONq9YE11E2orkzQKl+ygYQQMxbirfMn6ZrP8q+qtkNbymHmd+KtKx2y8KRgMY3I+ytDWFBhqba
vMEvan3N2ZPlK1OYEA2SxDbvyWvHB0+CroBOJ54yKQSbVT1fTVZk3c4tQvyGM+1wx5xzcqgMwJWx
IrybnQ6BaHc8YB+RgqvXrhi+QpzwLzj8NI9tmgiap8YxuqLtJLiFy8NCLthkfGYeW71HoNLPLCCH
9/iLuMISbeqrzNcYbRPKXXZ5Jft4MysXnXPOxpBJU1s05n7oh8o6MeUYKgZWRD9WpqwboJKlhbxn
YnlDTvCyUZ8YvUi+5KFh6eapNbzYt1ZIEHVw0GHd3zraiMjgd+bncPDrpz4gib4GazseCCA4u4r8
3KUHD44Rmww9EigN1CwrBckpak0UvO/LEzer63N6K6cHhdWYtA5QCpzc1Hu1BzaE/r2RT8ZiTUAa
Rcwo6l1n1ARyosxlWUF2HWCydfV5kQx3hT/Gp4Alh4acrUsklPJaVawbrHbvQ56qNUXMmH1d5vvv
eKWyGVdYv8yW29mPtnYf5s9ZHQmXKfoU9YeAYAPoEzlBjDFqWAKkrrJ6WHMmNDKGJa73NcqE+9x4
hnNWM9gGSJdyOtwOuYrUeTYxyAZ8pCc+3yI0nI1Hi7S5MkwL3z1Hn6dR2tONZegKf35p0uTZ4Zuy
wAnEKSNCT5AGJ5sxnwnP1l80A/VqbaSsCqu2NsMz36dWESp6uyD8uqh11nKSTB3zfijuIMiOb3KW
0cMQlcmFVVnyynQjasdds4NkVUkZxmvCskim+Kz081yAjYoUr7xrQRVWW8wBRXbNeNKdV6ZZd+kt
5AH1NAwoziv4KPbBCGL3VI0iJCiQWv0aRgyBtdz0CaWpDh2qBuyW7uqBIoZ1n/lxcOa3WXrIOjt+
7hJ4YBtriq07CbPtBWRsNWAL1LO1C5qw6ra8mWG8tZuwfZ5DA5tsD2zlQllJCGKkiNMTvJoUYBaW
J3cEkgBa4ZEevgQ9wMA1i11KZqdvyft2HsAWvGG1Ya5Hu7G/crjK3oKSSEJTc/bdZRPs/U1awLda
iVw4Dedr39BQkS0D67Cn+tds7oAiwy6nniPXnOBYI41on3eW2Lv0DQ8rJiSRsWdy3S/JBzgMjafs
c8hPnAhCQhf3suZs1fV9ILa2SuU5vwlJw6lIeyhEbYkwZk0FXGQ8BCX8+qiQV0VsKzIKc19/MkIR
RXuDAxsfK9mSbURLBomtHgLqRtVjExQrwPH9uMU0h+mYKWS48OWJXvPZJ80mgqMRb6cmAlZTgUmm
FqGq59vRkpRNKZ1/ld1MAIBKQro4PKzy5w2Fo9RK6IS5hemXdDs7EyO6kufYo6QBhZmNJ4fiIBM5
t5u2iMXd0AXYaghZr0hByelzZ81mf+Zpl048ewg7dz/EKt6aDIqexmyablqrNK+CMgILsRigavcm
7hojvcn8Wh0qkWBunCnAerKXJVrIEVzkrHBMbu0utm/dys3fAhGZZ9SMclkOEG7sLYDaSW+IlxSv
lpTYXU3w/YvtIOrWVD3rz3y5/vWcM2/DaRXTJYx/FnqAgsh1njSyA14jx+Q6o4DNQMxU46EtQ7Wz
IX7dR8pmAgIPY2dMTDoZ7gXT9dAm3lOaL1G0biySZzkO4W0ay/iR6ALBCOid+AJNoeovvUsHxVWg
iRCeOvS1MUslW6ozEJF2lM5XOGggs0HVO8Ej3ly72iv3bRw2h+Ofwp0UD1hF/YfC0hpUG1Z8ihIw
VF0twIN0ZfQEOAqr19C1gEl9poYB1GgCF21i9roPyQCvcatN3r7wWYS2Hl8AZSLdPG9ny4SjqTlb
2AQLAGZdEFfJmndkkDF7nqXqgFg1KWCSzhlN76Uoa57XE56LZs+ws3Q+eVHs+YRVfbDlceg36p4T
oC/u/Yhk0jZjklactiUDgzUtkdrHUliys8nlAt9qdNlvXZ1G4Zsabeoig57I0tkw5vdDCLXkxC50
nv6atf2PzWSWF3qrESPYvPbdf/+f315489K//PAP26OGekNnk75977A7/u7qXv7mv/uH/54Si6DC
Ce3Pldj1S9m8vyX4bX8Vdk+//P2/fv2Z3+TXo3GdDDoCKx49Dn2cnX8btYTLPGXRSjg9+T41iPzR
7/IrjVJothysMDAgmyyy6HeedlLW1CXi1xUcJf+S/Prx/IuYEeI2DlwO75w9PupzkkWQCCoIGTsb
ThMBORqIO3SzK0eUJ999MNe/Hgr/RnHTNT7Hvvv7f/3xpYAQYy2mjJYZ0h9UMgVxkFy0W5+wHXgi
YPWCKnTviOmBD8b/i2KNjzINZMmGZcapBVvzj6fsboi9MWKefhKZ+BBZ+pOLNJ31SZ5gTPr52/qo
Cx1fCvCOTcQAA/pHpSZPy1b0lpWfUNx8zwf9bGb1Ff6505+/DN/+B5HFX6ZiAnjCIvShy3+QKujF
qX09oqlhcvAyDQGMfbOGFocICpU/oak7xYR8NGjxXk2vPLgxksBMDtfsObdqHCE3bMg5SlAzHZNo
5KzHDpNBYH0fxH6Rzwi0c/p1kiz5AXDMRzDIaHZAXOyFO5ciu46N2I8koHHdEpzGoTx5JNlh9NWc
ke7CYYjkqU5c9zLzbCj02ATP2MdSN2nMigUUH9tZTE/fRvZYZc8leMqzVCevCL3Vwdai2jvNHIcg
ftJwXtuUwUAC9LvhjMpNuUDTy3yd03c+9uPgHOjcwvWSt30E1XIsbnVdpjV1UZFo4Pjk5hPDT/ap
0+QPV1oLptJj4qtz3PzqSiTuDIfUtj+rICYF2UBbAqsi7yyPxUXnutv0cnLubD+ozX2qs/5WG8V4
YtXjRdQH9PZNoiZ2OXQe9KdBZoQj/XTCXVwYTXwOhLjQa2wkPJhTa26mnZuPimQZ+JXkevYTdQ9Q
1jxwfXL8wiT9qR1ac9dh49mLVCRXakj1Y88J48qbQnGoCQPmm0or+9ILFBND8NkB3WWy2VkcGZ5G
ajnX8OIAoygkJiA3tass9gc55gcrc4ubFmbLlpaGAEfgJIPTukkikvHNMK8HCa3/1IABQN+GUcmH
eHScB69PvHTFCLILli1OiHGkCuf04AIP4qtsHO8ytlpzu+ylOEZLbBhTonrqEJJICK5Pc+7W2Jlr
kH0u7kl9VWXB+DkTIEJPfLuGGsCniid31dl4p14Trw7T7ZxpfZ0D6rgwJpQIvArlyDYgQMFswS2A
uS2inWrsYlgbSgOOcHt3V5r9sGXUZZFXdShMIJZzU0CYPMOO2wQokqqu2pVsUmqjjc6HqYrFMb1s
YRZsrTx3zu0S+/Vq4jx5UMANr0huyoPju7fC7ZuzXjnVNkqN6aKs0I063SaH0chD60wbvYtRs837
rtnGKTrTV47HpfErG/9PFdY/SOvA5JD5WURMi0ea9VHm13E3JHys4b5lHPsyFX7zKdIZ2F67qOm5
FIE+Ic2en5rgFa5oDOn0Xo/u8Dw2RvmmvCnb9UoVn3Kz6skYO+351IZRsJ5avlEkj3gyLykXjN+5
630AW67WuwDPb4SVvVcdWyZl7kdp4XU+Ptb+Y1uG73cM/71/ry9fyvfuuHH4tpH4devw7R//39hX
0NWzaM1/vrF4fnl76d/fXn7wcPz2U98mu+YvDBNZUF1sRdgkWOW+uTjcX1j9eLx5Nss6QvM/thYe
STqbhZhlGM1FmM63rYVt/WICLHVDYTFWdYXv/xUXh+PyX/phLMCLe8umgms2/CeowTDh1iqRDk7d
CRAyaV+o7fdpG3vP9gLU9o5sbSokB2/TEIfVF9WC384aU9/qym2nzQwL+VMa1N2dGanqwkI+vAnL
0XsVvVTmptMWaxnPFO/JWZDfPGsgsEUSvdJPx9ZnSIQwODdHUnhApQu+x8Xo4B9NDzJZsARSEymK
DDswNumivvpmnMe7lFg4MJfUG+eN2Q1zvwNrIMx1RVhnjhLow/4MOkMIQv6A8OIbT8r0NU1bFxCg
CaRWH/0bQea7D5Ij2LUeLHQLvXg1TjFJF/UGaCyYa6Tg7CH2cYgQJiKxbzgZTv2B3koK+46GEkrV
0mexuEy6o+HEOppP0AZYPY+WlHroPbmJqL+JOUV3mLw1k5aTqp0jdTDGeI+dbbiLGhsFx5xDkZ/W
ZhOZG3kkuucL3H04ct6TyPYfl4qFYrP4LydnRciG5lx2OFC2bYSH9rZnca0uSt9fyLZu6mKZQ6Gl
j6QIqneWv3RdZw155dzugmQjSttn6QotJNiq43C1UY5PrxIM+vqibsyZtIPER7J36ylDS5kLne7J
hMfxtJLMEqFh4K8hGzVJKcqd7YBvZepR1dG1w+BwXoEyMbvNZOXCPVNdmAcbpVr3ToSteqV+zOEM
G9YiW3X0bpvIHJOd76gYQnTFtt5+LZSe3RUCjfMe5RWeSMiX7QU2Ow36gjU9gD9MAfcjlaDgd6za
gnDd5ID4V3CPLVyWCx+TKFshQE1CiAlAySR8XyipaXGZhzyi9y557f6WnpcqPnRdbdc38QLIW8XS
Sz6BRY/te88zCnntN/Z4jnGIkmxuz9Lb4jVN8xs/btIH6IQhvU2YKs1riH9mvKvj5W/LbvH+w3N+
Uipqb7PUds5JRxkTlkOLilDgO82lmRsSXw+Ey0/gN8SwFiKznlu7axsUtpg4d9b32EMrYuurQS5K
sp0qSjRQTRACwq0J6iRLt64qIOPxVcF85Fgd380UpuL8J0OUEY+CszwdQLXP4SYIinSfROCQY4iP
MA6Mps73aRKH19o1wk/kwuv8wU48hQVaOmgAZ7OR1EgGpDs2U1AW3t7tZX+Fxt6em1Sk3zV6Rt9q
EInRCCKLCVKY3jp1/BiEgf8ZvjkoAkNGm2Kap03g5f2+t4Jxy0OwrTHv2t3TKEqy+sSMyEjYFNvx
90VR3M55O7ineG7RukfUnHaNy9bCAEu1XQHqIonjrdU78ok0jFFv6oyJ9oHmo/i1SGbjtEcYem0L
n+BV2RfciJ6qoDJHZgZD3p+dpP2M6ZnyqjmVOr8L3coOd6QSsAgAVCfCZLj8B097lwEKowAlKvPO
Tk2/WNXKbbD5uQnbVjkCQ2HD3ydfygK8/qZWYkzOA7/U45VR9dUmOiLlBZOv6V25R9a8DRED4Glo
AOkXZO4QQY9w+hauYbNmZ4rGF6UTN018hNnLI9g+oOsSyn0bdtrFKgpZkWqE1o12LP58IJk0rFfT
pL0TeiDRsJVzhOiDgpFPftuC1ge3Tums6Rsqwp2qF0PsEcU/JwqxIz4i+ueF1g8oOX4KJp4tfeml
BximBQm1dhB3uEZzHr9JT+1jFWAp1tpOPtlRouA7WiP+ANdKw0t6YtGf26VFoD8WCogWk8NFm/ni
POLW+tQdywfCOTPTM7Nj779lA4jmbwHs6vfBsbggzhWQfvdYaOBMssKz7oq2Z0rVQQZpj/0HhAzQ
wI+1COHSkJDrLHq3nZxLjWVhStb0kdrsdcsajMvSsWDES91CIw3INTWBNGowuyVIyxeYbDnOdA4J
vThQ+7FZChxmxNvmMipVwQ/Fjryid5VH69SkfX4quKmpkzy2QcA5oxnCP7ZEjG5MfrHNCBEi84OR
3NpN0BsnJKTC2+7YNUFalN6JQSXWSFpt6aOQx24K99hTIY+dFcw7CcXWzdJl8b97u3/HvcfeadmK
/fne7q5G5nn5XjL67Ue+bewWiDRzAogDx2QLu7ffN3ZY9sxjkxJKAH/DRGX5TTNykJNCDCfs3gJc
Zgzj/7Gx83+x+Z1QXbD0eQT4/9LG7oOTDI3DczACYz1i+oYQ8WHmnwtLQ5Y12vPSajkQ0PZN8wQM
HgcmVUX+ymmK6sErpXv53Yf0TwQk54MCQrWV5xHasQIqLvFQ+YsU852/KCuTjoNQ0p5nwcxmRzLa
1yuKdEqPol9mAntAplQ8RbqZwytXpNFTrRwQdmjXN4wTSsIHHSGOSXX14xiOgHZE7c0TP9Cn587o
S2tjmNJ3ufcty2KOURgYDXpjG4Q45Cmg9k8MZ6x7OmU9cT56qkjOslgWipZpGoQ3VuL7JIqTOvsX
75zv+/uN9PLGiT1hoMN2xK78o0rH2wwaq0nrc7CE031ddf4Vy4b5F5UsHpacC5aPGK8o+/bF5fPd
xxs4mXIooErOI3yMj5HT2A2OByooXQWW6let+E9PtIsC94NxxOYixTdCNgiis3M88H73YqQFQxI0
k3docPZdUTDugss2gADuWvx00ADMKGpWUd2K83lY+iR+fi0dfTYfXp8jNf2muF+ZIX+8llBDRVWl
tXXQDueCsC8jxbCq7W6UO5afJlupA7EQOjxlvQUlHOyhf7B/TvMwhnbWAHn8+S/khH908gEvwT3F
9c134Hvozt9//H0xVKXyOnVoO0ffkqy1r6tgZjRaNgYVFYPlGdcSMOXDMCBYrT1PJ4S3R1eXNuEM
Q6hpPyTYTU6hICq9IuUf8v/xGUimucq7H6i1OXRzEh8IOlGJ4eT+hcUMa/Y7DDBq5HaxAsBg1gTp
aoOjIHDpsVGGWhVKLWpQScAoYRE/T2z+pVV3zZuGrrFLEnP+H/bOpDdyK83af6XQexZIXo6L3jAY
o6TQkBpzQyglJefLebj89d9D2VVOp7ts1KbQH9CbglFpOUPB4b7DOc+hpMvSKVyySN30nYr0LZhX
HXt4nZWnnkN0uipE4V+Sp8XwZcI0DZLIyrvhjlAOr9i2mbFclNbgXC5iWW3lMhb19wyXTD0ECGTN
LW7pRD96DnuaMTD7Lh0ukADm/bHTMrPY0m+39S1D87J6ijuyFUOqLmE9t57bdUXoWxjG2KJR3gYe
hFaqfm0ehnPvkkWxzXIvynb42wbzvi4XGe8mvbafYG8apHGaTZq/GVT6Ex1KBuHEoxpWLoTkGu8B
Q9l1okbKzYJT1QEH3TCXGvcRldu019C5Dfte6raNs43eCGkNeRQbI020CXLTCM3QXdjWbBbVNCS9
RawPqRV2TGvel3oQ/dZnr4Ogf+nqLCUOq0J7MpEwUVXaN5GZHemtqepJZGMuSPr6l6Hk96X6daYx
Sw5UbiitAhSBlm3eYHFaPH1n23k+XMI8dNs8rPLYh/pWtPYmGw0Z5KKTeKBT+VWm8zME1Ls5Sm74
gS9tbDknggT1TdVVF4RX3TGqBpY2u/oZPRo8Sb+/tSuQF6wv3I2NAgHwtZftO2PV+Y0TX5mtGQC0
FvruxHkusBkwtnLrQw5ZZ5MwYAoHa6x3s6dpFkG0LUz4yg5dJtwBECdvJ6eoACGKnLjP071PRhUT
3bi+8pSt3ZEsfgVTj7AezHHXKvaj6RgbGIElu9ONXVJkMqUE5JJ0Np23Xe0xknnbRhlQeLOY5NSU
DN5bmaymKZCIT6BazfskHqzzbPREHsVDElimIgEe9mfQJL46Ey4yPKWCTLpQ2Uykq4gYpaWa7RtH
NNbC0lPDTFmJbFzn0hKa3QynoKs9e/VVyugjzds42UYLY8SDn5vgQRociHDrbb37WuWU97NhI/BC
X5x7O6vl9N3kIsM8FM0Nhf1sVoW2Y8qXc+kcfXi1U2FuCWNAm5B2xXDrNeWS7NrU9Xd0qWC+iqQY
Xio0Uz15tp3ItzLr0CJNfU3n2YNgI5ANWsQjBrku35SMfVGCVSnuuKZU4nviNfUr5zCvIGUpAHa0
fwydK9AKMWd/wREcWmMp3sgksk9up03tHsdK1m8WABKPg+PI51jTcdSAOp/ra88qxRBoZLDXp8GS
enZsFwDvZATYWjg7zSpVTtz3WhajuSV0t7UPEbbW4UWXuet+6cpJL3d0T/McjJ4z6bvZSsVHrvcr
hiLJe3/TNpYzb9hMa8smZtj0pI9I3QN0peOVT/jZN8vJe0gOo6H2Au+P3GDesUf2slXmHumrka9l
pd2YGwbvvOOqUtbbtATwF/qRP5rh0qUvk92TP9eRID2hd+nEAmE6lx3zDZfEgrEaBuK1chVbhAba
M3HMruj1HXDfbmfRCRBwVrTTlT/nQsNv18f3pkjmnUZQ4xs81V7HpVg6Hwbhjv3G1CEpBn05umTh
TCWIAGId3ZDdNR09Nw5+RGZe8hnWiX9hpzrMVnpNU7uInLzQtn1uOuNjL9zxq++O43hrKBfGDhQX
P2OBtG6LuxmH0Ebr+oQXE3Phh8lM0gXS4zh+m9RkVqE2eazOV6Qw8obc4g2bCF3fse62ja2NqgYG
qCLE++BHo9Lh2OfzQw0ZkRikpOwehqKBc8RN7X+P2e4z4dEqK9sRJU3yBcM+gzcd3TmsUN0dQVeM
uryxFrv8biMJQQ6BUELd1rVNFl0ckWu4q3V9kJd27Y9rdvVgRK/cE2m9dSOG5ZtEpdBsM9F09ZnB
SxOHTBCt6phPJHdfIkt1bkd7+Z7FVfEAhTF6NM3BVMek1QBomnaqiV036uOIuUpWpwht5TFdEKyM
0yyXjVRGn19G9O4XuLoXkJseMWfBevOqvanJ8WQZtiI52bKHW6KF0v3MmB6XGASJaCvjRR8DYruK
Qz1OCDoj6X0HTu3vKxWl9yzsnAs4fXLrDyOUPacxdXgMtaiuFW6ZoMtq48Trgxlp2Uf7Om5NRHvO
kp69kQTk0bCK46RspmSEQhhw8fol3fZjU7lfHb0srmS2QjqaKl+hvIVeyd2fFzY/r33XiTJ+F/oF
VrLYX34qa6qqb0jN0PoLEQlXhpbZLbwKC2ny0oqwgcvB9v6iljJ+ahToTPg78Q5is3Ecps9rPf1D
cVmKEuBSkQ8XEDmza93u6ufEsLnonT7srdzlq7VILyMVyoprtOXZfBVBMIt/+Rz/t9z4C/savSd3
wb/ufxEGpuXv+t9ffuKf7a+gk+VuQXJIe8mI7rf2V7eA/XFBAS8LYuG83/YaYB0onx0uGR0p/2Tw
R/+QTHh/x61KZ4yrFBq88MS/s9f4+YamNueu4uP9z5IJBXib7tAxjpi9jmaGII7RCwKkrTTiv+jI
6IR+apPQFLD0geT/2bWz+Pv9ndzUkyphrUxHQjxRpcfNUyHd9D6um3WkHjnpld3XWZizX9jFenaq
W308VGZrhYY3gF/J3QTEs7vmw88gkds6Oc4GePWpHIh/xHQa+kP3XTcVG9HWz1DVSn2LwIDk27h1
V4Y4u3B3SPcDQfB4JR6Yer2yiKgDYDZpOJXpjAsH+Su16rMwpRdgKeeRIvY2z26tyR9DTekXE3a7
ra60h2wWz/U8X8zaxKA18o9tRiZibNvPXte9wA9815viChjrpeGCBSpi8vDI8+wC1Bf6x1zX7nbq
4Kw2BZp5rYrT8ywLCzG+ha+JAR0ArpxMZI9B4eJQeUfME1ApJtM56mL7Cu039cAa2VbQhAWaE6kn
CaUBRR7a+SDu54ikeM6uSQxQoMt2A4fnldg14LjURDDM589UOPszIY4vcgaZVQodiCyZD6FRueOH
vwbL8W8BkKhNqUYCUlhb7IGQk0CXcoBzBfRlXxaR2lJrv8HkosUBToqOOcYpNgixLX0SmAqf0S2U
HwPUsesve8KL4w0xLQ9CUD2Kyah28bLYm1i6OQCPRW3RL8ynyNLGbVZb546mNpDuCnBdupYdNQnE
rn0rm67Zu7N47AuH/S4rOfR6+V4vVbVzW0aapHICdpPZEVBbfgT0k4R5yVKgLKtn2g5oJIt4JLoy
DyAZPpASc6dVUE6WpQWZMQ5+IFLdu0mGwbmQqbwE2ZYiGsbDMsxWgOjR5fiJ6SoR/KNiWCe4kM8o
JiGMyehQd7I94qfzghriCC/n8l0YpBCavbzxm947F3P3wlnGPZAQs1uQT+agSHzgeypDsFdxKDLn
pOfOOdFVuqE8mhDRLyTpZhmFcuqeTXdqdoyX+p2SymT7Dfy/pxpjtFwtgWuRbIAcswUnD4l9Llah
Ku+zrS0hPEgqiRvc8156qC20xINFOmnbnAoJanLlHBor7M4fb+rRei7H9r4r0hPWLEroojmVfsbX
IQ+5Virwatm+0LVrNVZn+OqBt/RPuogRoXTfTUc8yNyEeG1AU/Yf6pUi5cJuCSZbT+/zwZrZAI0X
8H6r0M3LNwG8cu8OxrBpvTrajamNpFXiMnKwvBtRdYkcv9sg2oap1PYnZ0btgKTkwbG966hF2JNY
bX/HUkV7VsgjkLXUIaKnW99csWymkSDdsd6iCtcJOZX488D18BtQ6zeVYOnH4GITCax+TVo/NIMy
dh07ku9qBmm/Tdd503E19k2HGPvYic7fi8NOZtnBLLsvhVcTiRF1H5VdGk++skEqxjQUaFgTrH6e
nmlrvHGdxvvYOiyG88t47T92Tq9/0f8yfQGD4D8dQYdD+yp/D1365Uf+eQav4kSCbNCZIVCEd/vD
Gez+3RA6ZzN+SEaFDmfWP2SLzt8x0kEdN11mlr/IDn49g00TQQJiShC9DqbGdTr9D9Xmr6NfhBn/
cnoIAvbngxFSKoeii+cW75m+FgI/lnhpk/p+mZvZKS6nLv0YRshCQcL6Tv8ysxJkl5Z1up8dEbrR
kcdz6RvIAQbh7+AT6vkXRUHI+eiBy30ufZ1lXV+g1wcWDcUhRGfLQs82iujbPLnakddB/I1R1mod
0zXWgOa6EWQjxHIQMS57sUokJu6GukmaDe5NVkfU8pN1ZFctiztirpK9F+HppBPzWEP6Wd6/GAxg
qm237inXFe3epkEP03WLaRFLsPdE4z5nKn2M/Sq7W6befEWpB8+pn9D6d6Chvkg83ZdTYfbXODBL
m8RpmdchVmDO+kET1cn4ZccKf4eF67zuXpN1C1t/LmS1fF3OGniJ9kzJ0r39ubytMeasi9y5mO/0
Xza8+rrthQ7I4lfPEdlnVVveoQtKGxngefD4xdEUhGi18YgtI7iKKSbxPRRWKZkw2WUeZmoq1mal
AM+qFJi1CDfzRTcAO9ymTTXtfHDcj8zVrddyGPXiOjNrddlY+vzAjjm+UAZ7ZdNZvuHXIQu5d+pb
J8JUFsQOroXYzIYtR65270MXLEKRK0J8Mt24GueuOSslDW3DBV9O09DqL6lMxUOT9h37t8665qv8
zrazhJ9ke4CFCR2ejjqU8RM+1XhXk/mAwbxR9ob5HG4GudT7grCj7WTL+NC3OtEzU/OWFe5TRrsd
A64y3IM9Fe6d03o+Vp3SKHeot9L3gt49mC0V8WVzVtca0zQdoNVR1vDcK7ifAU2ZezL9bjqqFFFZ
P7ChqKfB3uqa7b0BiTXfwQEN8c6b5pt+YdPe5v4unkCUTua0MF1d9R7YxhuS2DO6781Y9EATsdhe
d4TYeFuPvXB+Rc5P/axizduPHja2c0JDfAv6R0QwEGezQ30RRfmwN4njIIAPoYp8Uhg+K2o9Rxeh
41jzhFMOSLBRA3W9NuzUZhKdQhpgEgJQFttTJ+wb6D8aMeuOdPcE8rkgl7WlIfHdBgCIqC5sQR47
OyZEbbcrbT1+IN8e5GBLYMiy7cToccflJGoFFWE7gDVBbpYIVbOBVS2Ol0tVNq0ivTlGJ6jbPeEG
aBumkZJ3qi55/HrzBliRTA6lgSmZm6WqqpqgBSXmK6eMFvKOhVk8MZ6L7C3AUXwNXYm7k8JWDcg5
Mc9eJwhjrxigL6Gc5uQjxhO7rRgXPpPIU3hMZa1sI5smcXdQJCwDqaEi9X5Y5aCakUi4MING5YQ2
ZoJK66D/MZcoRnlJwop1IVWaLDudXMtjDgUbmW2lrHqTtlqcHpduUJy1jhMt1xRcbNwmnQDpTa0l
6WvD/6FeKIFHeSZeta+wT+mD9VRYcbeTIHpf+V2nDwPVjXlkHGPsyTtSOOTBYrIj09dYHqH3RPRA
MHi2hnnYs38mwGdYs3z6X3J9LKMk5Kf8DPxBNUj4j/sZBNRMZAJx85Ezikf0LUVvsx/W7KCYfRg+
z89IIYHXVIXeZ9SQuaYOwZklgChfs4jYUYArYKWQ09tQs8hAy9boIrWmGFnTGmiEy8Z5Nj2Mf4Hf
RDi0mg6UDyNcqGYtvLYyJri2XhTLCt3Wb6M1Ocn5DFHKPwOVqs9wJcSpBC3xQQhdKtf8Jf8zimlc
U5l6185wKC+1hqqCGAoqNRu/6meYU2WtwU459517QBBB4FP2Gf7EAUMwlM3TtBkXE7lEtiZF5Tl2
tnhNj8KLxBSoVF8qBpYbPRawoE3rCg5YH5JUFQI8CbShFRvi28W9MsmoIix14g4lKchp8uPsWvUd
m6JspwmSraSQ3qYuzWNB6FW0pl+J2mlv9JZErHLNxmKgShwOaVlW3VIUt+6Ceo0sLYcX2HxBfLzA
prRk2HJQVjTeQSflxn9NOwkqgmDypPGfkd5MxldpOql35fS+1KkCJ94HQFhaNewyRZTGeR5UcZ7a
lA5g7vpiWHnoVf7lcxrwH6vHfizH/n8ShVIdCTSU/3pwcn5Vr23a/6gc+PVn/lm2CRIPVk8JExJ2
/Sui6x/KAd1hCoLNRLeYXqxbz9/KNoHuE1HAWgEK+ADrFOIfZZv+d2dFM68zF2x29r/F9Vprsh93
rrZlCQNOJ4gQNKFoQ39fs9UAqNI0sarTKHqLXFUtumxjs/wLrfS6pv7pb2FwhK3Wc1lnO2Kd3/ww
/GvhWY6L7renBjv0VdG7SzharjzMokCBqbN+1OzOunUmR9+tb57jD1fk11L1R5vLJ+zi57/f5X0G
OYmYhj+s0eFm1plTd81pGdhdJXlsbxKq1aueeb60bfeQO5q7pjvDS+ZxunWGpNkCuDf2JRZ96gKV
X8Y4La9q9kBExANG0bqJ5QFa/YDlXvvcExOwFxkJuSRLYldMDaVtkioxdhpKtWlTugMW0dY28h0Q
4vqvVuc/r+65jNwius0Cl29Y/zkKws9KMnRUUZ9st2WTGfv+S2/NX1pNJjSepTzPi+q3/Gwy7LNk
Sp97w5pOSVQ7D1Nh5FvX07xDARYoLLTO3FJpWrvEAa7mDfSGf341/sDH4cNyL/A/JK6DgDB/6hOy
oRe+hE59smpSbyIHRVnHoiUyRuNrpBsnWKJDqE/mzEHd6dWDkkUeYlwo7/78g/xhami5BvgMlFU6
a+c/ZJJabI3aOk7TU6US7TS7UmxSZykuIj9rdgNmx7+4SgxL//AcQF7CWUZihO/aaGZ+/xwUoN3a
sWGg0DhDd29n0IcCg1gqPUxtoe0RpS334ByLTcPyu8Kk4nJt0NxlT43G7jYgZ0GFRJInDDkX98Ut
/XbrJukJeiabIKtKnymzqEasFmDdJnImsNi55bLUTvwwYfkBLtXm6uuFbkkc5G3zzTfS/JtJekbI
xmAJRY8FxBBF0QfCbJHByVgLVCVOmmPDcerq0E319rnWsuxkKtKvBmnYyOLIOwoymb0KN/IOQyur
K0poMxxV691Ua8rdlgyrWyaBZJr55HVsE6yoDpAhOjtLr69on7rtaNXIuIcxyy7mDGNU0vfF1dqc
Obcw93FxttiGyKpCqTizY4olbFiyBpNNrNsYcgGGOFVo8Zy++JRKp9lwAE+ksYWaSBgBfG56vbFH
MJyNTZA5zZHkt+wRtshnnEjF6w9BJgBAdActflJbgr/Ajr612+VIxe2HaqRx1RLlHM2+so0whyxr
bhZ9Em8TqyixKUr+TLQu2H5ce506NHqrV4cymrzk2FHJ+BvqZbRZxF4sxqXjWjIKlIfI8VxBPq23
CC2gkCKvNcT3lb/OqzGDRpiFMdjF/EuvkAG/YwbjsFfruQ9rkRLA/ywHos/SwGmx2nQbBJboLmHr
K+Or/1lMgFlZKwtW15QZWknUNk+3u+q9QR9unQab+mcy6JyUpbOZJInC2ymbvPQU+0SI9p9pojQn
GLNIdXKAVVSSuZxaw0eVzAky4EV44SA3gYtkovPAC9GErWVyhWkkP5I14cn16Eu27qx1D7lyo5dE
WrJFIawP6CktwhVcoFHVCVF4ThZ1aznPkppt3JH9TUUlzO6h8VpzM5YuvJK669aPIbqZXKyWHe7G
rTHo4oNTarxGG4sPh8SGgoGAS5tENmwSH12XUJRjDoPE32tzmjW0htpwsQwCvIbntnpgVTTUpcM+
39B8f6dbtniaunYIKt1xAoGgd6sAut34dKth5dryxNbPOiTlVsSRcb9US0WHAC+OgXtV0JVFSX7l
mTwOVP/XS2x8x7Otw6Rl1h7ZY4x5uuWByEcZ1q0zHd2iHndCb/3rxbPna4JTncupHJvj1HdvddHC
jerr6Sqb3nqMYVu/x0o3+bZ2dFTp3CrIAgFuAud5ITohAQycp6Quq/YwD6b4gmHOuSim6NLySf0z
rekxKayCdPc+PQJjFuel12IC4JR+hdZ3+Foak3HqpPT2HDzzwUoXEnFzta5azHJvExLQI/lnEe90
k/vsZEPy0ZLqExqRCzEmbsvqMKW46FTn4KXOBhOAxudr/P9K079Y6ZmrQfiHE291Wv9qeV4tV//9
X9evM46l31Wmv/zIr5WpT2GKR4nFnOcKSlCPquLXytT3/s62lrkgkVZM9D5Pql8HigabO1vYAJax
OiMUXD/Dr5UpQljHxkgMbHYta1dR5E8DxD8bKFLB/HRcMq4AaMmw00Kxz5hprXp+KBvnZNakySbl
MAhgK1Nt94CN05p+TXOyb/m4uHEA1y59WcihUwFvqPYLeQtEi7dzedMiAHtz+nxCflq64tR42DpT
t8VD0/jFZY4EOwCTbPHkJSkRfQMbmJYNx+gFbQaeRGS6ibKiKC9dS6uXUBsMIz54s+4ezFTD88Yb
eTW5suuKR55ERFSOoe3dZp0HzC0KjjDRqG23oB+MLTt3JuomapEX6Wg+2UmSQCtEkDijpjZ2vb1W
lfaros++FtIdt50zx+fCr8xrfLbmF1fGAHkEiMAQgZm2PtfAZ4LK5JQH7JI0WKYq3uaXNkzqfaEs
IqEmCqfuNW3mRg9atcQorrQS/cMwQu9hLKALtUMwF9/2Rt9+TkIG4jhan6ok1qKm36usSq9dZRT7
RsCqJH7VJU1Cj0tH7Upyzq9mXaqveCPQ/3m9jwbMW6Jzr6vp1Lrdso3mybiySw9mB+HS06bpFBWE
3WTjc4OvE/PwkGYgrhEd7UqzNBDe2LWrNsIDQr8hZzjfm5UqmcwRquwdF/7rzwXR5ijZnDSqjoJu
PE02tvBksYuTxpFHPiZiqzhRtgq4bex5L9zEue8BuUchc5jiW1wPhn9hFpkFrmaojgNTrsMEzXFr
rt8uYsjoTmFoIJV6MdBhLKLN92x8vdDqwLVYypFvWMfKgz3qWR5EidscxdixFdJahsQcjnaWbMap
9x8yLUpjrATao6SVC1OyY8K2tVtWt6W5qUmSboOYYUE4uhWDhxjgCAc6siyd4JvJcrNQM6L02kmX
7OAZkyIPRWscHbGb8xLbmo/opOnml7bsE+cgFsf/8MkoIxl6mEAuKrtebtBOTc1D10RGdBkJp3XD
vh+98gsGtcwKzAnp4iFramZDXHGSY+OpYUVJPjBb5s53ZkKFp1ZLC+eKKOcUuhMyD7RIU3GuFX9j
QH3RvZmAoVc8TO9e4fmmpyOI0yc/Ydaj7FxNVntMykI7+q6/ei9q66pxdWxjDglfhEYSE8kkNyOi
vrd4FsyGAZaLijtdMS0AVbIWAgmMm1p+WWTkHo2iqI64nolY8oruuLRyvqv1rt4NZit2ixvVH8Su
isfMXvq7su7FVnORAwa1bzEzzt3HOO8+RvrFgOyAmVWikeSBrVXzKV+KOagcZuNENTz4iJjCYRrG
3aAZ+UlM2QsUsRjjOfWBqJYrUa7M6dK8I4+ebNWoG7Hcp/2eU295sboOGrTXojojD2isl5EKVCJs
Rjx0he+J0ryldC1dacM6Y1WxGmuiqLvIcZUfnajV7pfYcx6W1MrPAGHNUx1Z5xYRVP0l7hojvZrw
eF8Tk9Bqge+k8bn15uWbac3ZmRCu5DZ3irLh4zXZIzvpGaNJHiNCttrGefMJsXspBhxgcHBcoCfr
64ugXR40BQUyjYoX3rRgo/z6nQmh2MyGZMWvvAQtoHCWrxk354Uy9WjLLPZkwA/BiU4k1dlMKtxF
QutvNE33jG1ezemxtBbn0u3Nt6Ru3pe0GE54PqNg8WqMzUJe1nPf7Jamfa0XsAZM3MrLwopGYiuU
vKb8cy7tGevhhvEhgY6DIsa7Mrst2gBywlq8o4EyzfhblU6aE2YVG++AdQKAxQHuHMmog/ZSj3N8
A1EGWQTfwyU3cLQX+pCQJ+gOfn7ynWzuNqXVaXsn7njvu0BtbA6LiUZwT9og7CaU3/LDJa72BR6b
DXxtFloTKAxxWeB6Re1xbU3/MNu9f7sMKvs6GU5mklNX5U91LeMPeFk454VU3SOAq5SQca30Q5/d
PGgrxxQ3CP4d8zQRNv/NrH2CYhGCr6pUtwU7VSbInaWMUCXM0vyqo/d7rOIG96xuSNCs05R0TVgn
LMW2cWaPWKhcCua6I4VcM2rFusM09pyp3evsVM6hqKf+Tm8HOw9R/UkVuAlfzaapGNCGVcLpf1Bp
7/uw3FX71BPOXgcwA6iQe7hulykBK1Auo35IOcwA8vU1AVEtEuaarB80vyRIul/YBsQizC2bB2eO
hxdP6zVe821hnaEQEsnWWhAe27xO0u2cW/LGHWxWE04qynNhe8lKARWXQz7ZLVBzmgdWgJb/LWIb
OF4Xljs9R04v4EAgD9kX42zEO0sgUQ+Xvnc/TKvpS6K2RH/wyrT7Gi9qPAsr7fxjaRrADhUz5QAR
TboyGc3sgpCrvLlscUDbGxfvymkSiXGwDal1eyyM+lfJjXIPcWAcKLe9SW4z9vqoXZkqG7s8XmR5
X5K5kOPjd+wXaJr9JYIBwXYET5xCDzysRgGSyYm51+YeT+2YtQc+RrmzmxEogNPoxgvfBADZfqmX
92Rxswd9ruWxqLI2zjaN8mMyuDSl5TeNGdEWL+zAHkUBlGpbaKm2iyAgviDKF0nIxCnrAjpuXDlQ
FvyLvBjbrwT5Zddg8URAbs3VpGKyynodEENd1WN0slVu0OcC5W/ZmqTudUQC3YU95EkbSNXk6HFa
j6DJBU10ZFuYeMxsHm4xyzbJvu8bnuGJgJ2dOxMZQ3YWhuFwihnuBf/Zyv9/oUiAatz506L+8aN9
fWuH5W/vH387xvL1La3Wfyxe/3ZZvI6/gx79+t/6rdr/nCUbOnxYj3L/N/kA1T4z2dU29inSQ6b5
2xwazQEoeB+lns2UDDPMb9X+qjnwVlQvaGnIR/zRv1Ht/wFYzP4V9QJFI9xuHzHDTyydsdTqpq7c
9BjXHr4fL1bvZop6B5GJ9qGX+XwekCSk4aLJeOvWlnD2WT/p74Q34oQvFVWEnsj3EXkeyUhGRkxe
15sf9DJEoHp5/2UcNV8Pf2io/ofJ8h88S8RWYfAUKy8KVSDAqN+3KL2mBmtprfhYT81c30e1Xl7I
smqao+Pl2SFSXnpbqTYJ9WZkl82xj1Wp8t4rDd+JB1J6++cfiCniz00Twh3YExio2D8i7fipafKn
WvW4acjMUd4ywQyK2neGgP1B9Xp8K0wYO4w8MIKvgNtoCqHxym9JAcOapz8C0lrG0EXayiqvy3To
HuUiJrgCUUqGqvBv2WU9sqHcOhzvYUTocZjOFmcUWYLLe6+VDBvZ0FtBpxIvdIU2VsAOB00LbKim
oZ0tDFymSDvgdiDkd8ofS4Xa0MNWHNp2hIeu0Qim6oordBNDg+udXCoPWzKmQk0Ha6Qd87G7JHGY
4ziNzOtiYKgJd+2IecgK7C7vyT+vvzmTiRhzhsroCKy4sjlEjUchwpz16yxUdvBTvFGM48293U0f
c6W0t7LT9UOnzwxZHNBxFAYpcYO+ci6HAlmUAdjtbWLcieBrEmFUZ6eS0SUTIUALd8QHardDXWKL
aQX0UbwMTnYgPBIkLz7wTTdW86Na/GQXO3ERLlGnhx4CmRvyjMBqm+KubfJu27QCvOLE8tQ8GKJt
R/R/tlGFPbEekktTYw7pC5dixPWpYYIKH/uCVbq3tm5lmWwcPU1uMoD6r9CMCdcyZEdDywyJw1sI
RAL7onGQupl+xdDRi6XA9TUVbRkYkrMgaXT1BsjHfILf0LxHQlZ3VWclG+o1VwtlrWlwyDjjwWlo
2fOUwkm6aOScrt/FnL1bA0boPZYi+huaOPdE8ZZaZwIVhNyl9TI9QWQa7P2op7O3TdKECDHPXrg9
Zn1ljlgCWKGcG+tuwrd1QC4fPXnZol3QdQFh8FNxk46LvKXe807JNMaXNmXQJX6InYkPITpPJbEK
+EsSu8b972av0iVwi+iVHt1obPtQsXu49VA3+vuG5QDqn6bR74BLAaKmTn4jaDw9gCntsDw55MYY
fl4HHNhlGub8Wkh2CpJGQ6f0EXdY/iJe87xoxdFvJWlayGyn0jhTqLg3cx+TZaOVZVKc8H4400OK
LtAPSqjbOFzjZnHZL0UeKRNz1hCkCuttmlsmoQX9irnXzXjILpZeEoRR6E3PPsCOtwN8FyblZX/F
rkLeZwiE9G0JFaDeNGbdHjvDrx+n3Fm2JZKJnHy7DLmpPil5T4pYLAOiLPuH3K/ou1GjfrXdztv1
GQZKICwZ9i5+4VsxOOrSQ5VJ7lqJvYOpgGzRNOuQy5FJuZTto20c1eBB8gAt6qhNN8fRs5R61J51
MQw73vfWCQJ5H/IScKx95ZLUuokral8lo+yp9+c1oNOx0pMq6+wwpE7KLD4zzxrV5Oryp7r0hp5R
x0LQNjGdKUTooHVG/R0mSZ6ECBET81JLomlXxl75iJHYul4LQfppZ7GO5EPUm8znRWf4mnTp9hf/
nrEWuuQoN9WDo6S7XZH/EAIYG78NHIL4UtAxtGGpe/lJF3iLeZjITmOV1JF74CVElcKXIhQz1xrr
NjcQKqEl6hbCdwKTr1peYrFJCnp2iFGhIzB+AK/Y0C8oHc5pLt7ytvTuLK8a/YNPwfSIXWW57Tzq
Joi7tjhHiASpwrWK56AaqqDvOiJJCGMmaNQiQ6ErMFNwQV0qUp+KLEt0+TrQuXypob4TTR6L5oHZ
NOSQBDzJndXa+tZoW5JGgSJvQdMORIjXw4EHlvn9ULZpCDqzZi86DyC9K3ePgO+ymctqxyZOHUsE
13dKFOVOxTlbEs0b3smq1hhnxSj82hkOkJlPSEPbtY9ZMCZLjGQBWVBY5zDEAqKPQ43CB+lz89WJ
Hbp3g+wnptcoJKxe25CqOntI0RberkObWMZhdO3a3Gvksf0/9s5rSW7s3NKvoph7MODNLZCusrK8
JW8QLAfvgQ3zNvMA8xTnxebbYFMiOVJLfYxGJ+JIiu6I7mKpsjIB/Hv9a33L3eWRkdhbt7MIWeLJ
8pKLKCJLCehXYHHSHOic0B/e6Fd+LhuzmzfcF9wg0tpmR810ePTqQb1KtSq+6NjpXrYzhLRRcLME
qVM+19wEjg528suqW8I33TLDizTPh7u+K8SmKDCCuJrSXhAl3+ZiVK4SPbJOMwVTxzhXlMOic1W2
df2eLDZkeIDtmZOWcZDzZVu8adoClZeAU/hOG0sRiGY2OY3G3qErgIRoMuU55WN0cOqeZBfMOD6d
HrIGxOhre3nuTL3f26SoTm7amoFIxJlTo+zJTL+zYVFrniV2pD9U/UjA1i16fE1uHgz9QPVwnw03
hRmjpcFxfhw5HfidRn4qY0a4zIaoL/3QDnEFkvLaz6bKTm+qAx2M6wNrN3XT2P0QjHmibSOj7HFx
zcZlXIxfulYNz+pYClvZghF5WuL0uOSUHp9qU5Yq6tQrlhDntEFpIet7snyxX4sYq7WTMZ17Dk21
ZWyWKHPuUyKnfAotPAi0eFDlaMlWR3MteGxVLYy2qcLc5w8Tt8og1xoccrIojBotqfgMsOsnu7yq
sSUeJG0651PUFylSgmpeW3li5IdO0dB6llCZZrr5ZAUlxSvUUY48MGvO/DRd7Ote3pnjGSPpnLTd
e+gZ1W2kaRx5BJ2ILB29ZD5F5eI9snThyVngXyPZVyM09Z2HA08Q+LQOVIGM3SatG+o0jbVaM5Yt
mxR14qSC9nejo57exfQXPJmDqtII74XRC7XeNT9hqntoAnyMK5ZrMVjWr/Ha7TmtPZ8FQuboD2v/
p3D1epSVRemxsSZqK9w5ey0d3TT8Nob17ZM7ozub22Ts+p4ADoPV1SbDn9bLxEfJsxbu+W53pK0h
MYPJFfX7QvIvlH007NcSewyXTTdUlJQA6aEsSHFrNSG5GiMCTlE/f1FEMdTHGqUt2akY2r8kxArP
kz5ir9m2oyB9q1ZMHnHY7mzK3oKu1u3S12KD27JnZON2rnVlO9Q1nSSDPt4KW7gB/dMc47FZeb5T
G9ZXErCUQuqxEr06UeM+ZyH4/o3TR+FH7rgERTtTOOYOd4NaoUgA3/GFzSb73G2q5pnPJv9ApbzY
29Fm5MWPyJquuVUyJRQbrXUU5L8oRMwfstS2v1p4CvOTPobme+p2evLqJZ2mBgx3PUYVBJFze/by
ix7pdJ/1YXNs+KBiyffwL2NWxqpBctRNrxd5n57cxnsbCv2UJHP7kUJWoynASMJXXe2dK6ZJaAJk
5qPncuryh5CHwRPsrOnUDWp7YL/MijDvx8lPMXXcmMivadATloEfaTcvIUciIN5uFgJKLrqEwHML
B3LA1/HZ0hVxWZPTplvUTPDQhdgbdfAac6bTz17VL/Lufdawr3gYPFt5EQrY5tFpmNUnJjAU+cxO
n4uu9RRu6qmdBYQO3Cv6ffP33p2pE+FJUN4kIO380BTjQzGrISzvoe10nxzBrOxKjf5MpjyR3OJg
HqqTOgsDN6zSs7nRRl3pgghVdmEkSiZExogRs2PTP9MRIcjd4DCYL71kWDqi66GTHc1VsWNepS1e
yni6FPSQTaLrVIp8A8IZ9G6p/CW/qYBSEZykODivOiHWATS0Ajwap0zEUJUOb3PVFnMpMzahVbMl
ISh1skJIUDxhXvShzXaaM2NMHRi7pXA5SwmTwNdbaS6vDHL2KZUyZ7gqnrRs1let6JqtI1rvUl21
UepeWGojl5bmnJ43UkKdpJg6rrqqJiVWIcVWsCdoftVnjcLykdMPkmye0ajtzZGzY1uR7V0p3ZqT
Zb8ybPESlFlqu3VhpI9ZYaL4Cin+alIGbqQg7Epp2FlVYiEFY6WV2rFSNmp9V6EoO1Ja5mrJLvHI
2w9No4T3qZSg8T915843YbpIF7s+GKRdKFZvnaDvXIrCpJo9SGF7QuHGdM49fqyHq6hTl8+1FMKx
cglUP3XZWbV5q0u5fIm1i1QK6FptRxA88s+9FNeHTBPoVgjuWtU+wH3JNqRo6UY2punYAi30aTAm
fZLOTDiVO7znwnuspKAfrtp+WUuZH/TnrS2lf6UfmvdCsDVs5GLAKJbpdpbLglCuDay6r84YQh1G
RK28S9b9QihXDYlcOhi1Vj61Bgwnr0FWLSTPAT1iDABzsbWIRsW4sEICaiThlDPqmNuzUS46YKLJ
pcewbkDMdRsSqlAJiAF0r72H7s+sxOJksVNunxq5/jvxbbXSflu0YFApr/+4RHaRvLbgHz76XyGc
P5ky76uC//3ul/zNb/QvKKSxgZYh1b9t3Lwe3l/yn7fj3/7Id73M/uTgWaQ7DhswuRnjh+2494lV
7g+2TRxs3+M2KnEbojlwoDyNgKFElX/fjjufXI4JHLGpX7fYrXt/RC8znF/hNKjn5FB18j7IcPb/
0x7IspOC8UTTD3OYDlRDMJ+Mm0QlwELNNdVEcTWCDRm6fqC1Q4rotcwF2G1cXpZlF3EblnJ7syrv
ZY5vKS1hOu5HR5iXFUamdmdO4YsiwBHul6g19I0rBf1QSvsNCkDNR1gq/jUnFZ7KItnY7C2pkzOw
d4HppIHI4J+SW2w8/WlJRe6xQDKcdm9nAqJmKEzj3V5XDtbUVTMrOPIbSsq44cep26MAsKQY5boC
rrW2V4lsDmRoymSjU3D10EUjsA3aklh3iHX1UZCMOpXuYCPRFDHQXGls+JIW5DHydXnC282qf04J
YAyjfAZVZIpe1IWjGpY89i/TMngGW/Ik3PQDnIINadHucVzXNrmlR+8kOLKnkUpvPeDul33xYCze
UIXtUSSTN+5mxh7Ew0d2vCFGpRx5FMKin3GSle/gOOAVwawxnvSyv440mHyiakPneumn5XoybWXa
8pXhRq1LjYePV/FonHSP9AOcIrZB2vr4tNZHaSKfqtX6gOXUzMN2/vbgXR/C6I4j59vI8tuuqm4o
B+dxzW+9eOen9q7KxOFxridlqNCVUGbP8/rAXypBfDO2KYyycsN+MOSAwPVRvyhjlzM1rBPEUqlM
E9U6WYhYMc8lzP6VBr7UYIcY8TyNTDfESy9nE12OKbUWc4IOVYMmt0hzb5R1osnlcNPLMSdPnPHE
V85PlRyCJjkOVetkRA7CueIA7b3qGWZhid8zB7/wjJPW2t5biZTFrFVm18q3sWsdwdp1HKOjuzk6
ZR+fRXnYnLdWEZ4TRGaEs/C78Zsnh5W8GnLK61NmmlMY4R3+qgmrpqV9HQqjXA6I5AEYFr11cMzC
NCauVjMMU1Vl188sU6f23FxHTvIbjJ/9OooW61jqrhPqOqwiQ7nPIbiaV2MdZvPQC9+WnNOm38tp
t60NtiZ1LmcxXpS9uDDO5HysrqNyu47NRDooWV4yFmiphCWQZxPnwGUYtmM5d2d2bH1p1mE8Ik5e
w5eXMzqnapWjixzdOYMxxvfrSJ+u4z1iom0F6jr2901Uv9MDwFa0mZfu2Db64guswmZAtJmDA4EI
eUGvBwolxV3os5t0OWgYHGawmYLJwIbdnhqCx1+X0mrGjehEuWNuDfMjFDZMk04dK5Il69Cpp4cy
wcsEUC8E5Ths0L2kUhbDnQ2I6liUt6Htei8umI0XehO6jONCrembLBmT+RWtdoxZXMPQOQunaQwi
RipgIkOMaU8tznqlobCigjKHPpie6QXmBQmYYGGuU+mMicRSybo4Vo45oLWNFwamfmuy97uxml4f
MVJ3vc8UCnqtGZU7VSxFTyG7m7qbpR2thyKtrTKYivSRGhC2byOKWetneY7DUyFNRsR47MkO2T1j
yybvtTgP5lglMxw5pLhmGqaayGBBUerokXstmtpHAh7kszi8RCgYbtvTK6e7O3ceenkDUEHopKWO
MXtqrYz13dTOWy/yYnSGQslydJOQIHRps6VG+pujXZ54if5Ue/1wYbW6dWGEdNEEORhDHLtsta8U
ddZuSrOimhTGyz27J3g3MP28o6YXpNrnKoxZWifDoEKrEfpjk0XReaHq87mVmoCqtDwt2o2WZuF4
0Wj8JjaWXSo7xXbCMwBVvcNxdY55XKSGwR6EiivfTu2FpTRUWWCiJBd9GF59L0tpHr20XT5sxYqP
4bBoSHdpdwfVSFxTNjaZx2bqki9taWv2SSuzFnxADQfK8PLyTI+I2G+9PEdEYLgKUhMWlw9tf7ws
SE3dqG3u7GJE/ZQXPotbtV+coMud5CnLi7qDidrl144+xihTC9lUnBP0GWDEfuOR2FPkYHq1giRZ
DJSgjS7vIlumKoizJse2M2p3vBnpRkbfziCBaTVXBRChMSKEagjH/oISeUXqnVMHrvaA2rVy07ol
Gpd9V2faUeoLWc1hFl4VGGUebAFb5eFhFKN5sppaHb4tr/7HOPn3jJNy/Pq90fDua/mn05B0f7qu
+qr7t//zk4Xy2x/+PiS6nwgxUFeN/Yy/rD7JP4d79E+raxHAp8xdy/nx+5BofrLk2pRybQl71/S/
LFXhvWuOKhEr/55MNrWYv24DNTaBbAQtrHA2f/0lcRCR+emb3srPQozb1WW4xP28ybkHfJ1pHXxT
MG0pt6FYMmunrvJdltRherTc9mOh7ekJ7/F0VnlW8aTTRLidpBSoaUnCQgoPvkG72Ct4BcKLxXLU
pYjICYijW0HOB8XFyC+5D0F30/MvkxQf8Vc5j/kqSEppcmghSNNMi95XwvctpYRpczB6KKWs2ToQ
tMqZpAC3h/GMG8P6WPJOeZ2WrDfbIkBBVrdDoV3VQ+EG89yabBuRUWcpqOpSWs3qmfWPlFtNUTVf
4EPnAfy99ENlFxhAa7K2GYpUDItCyfeqMO9F3L1jToy2I4fos0K1JtxrCeZ/VdC6Vi39sdSR3V0Y
mBdL2YfbQerE1Nv0d9FsTxdqO83vxiTQk6WyrIZz+ZzQ9LiZEtPZTHM337h9HF0wMutXrdSnqyxv
dtTOYdGadd4fIjjPGOLCNyaUZl+NtnEVjT2UQy2i8eWiq5qJY+kqikedFMjHVSxXh6xQdtWCrHfy
rMntA6/pWItXmW24fjlyHNiULm1sp8GrJ3LsCurp9TimGFOzAXyjT9ATOLypZB1vtTbCIkFFq1DN
sA+Kg6ZmDfapJlbswBqFcIiRhx388cr1lvZJbwziT5TCivmMRV3B6FtUJYObWn8JE4yfvpUQ1N0C
nQIypVnt/La0ANOeI/CWcxB5TGxbtQqzL4OVDl+yOs+8M1pxIFTTnEOkVPBZbHZmFNZVYEZZA74m
nnq0uzLOWn/iEoBNYvQsj/TFqBr8lV3+HpN7ZVlr5M6NFsbFfA+zonnWxzz9jBAurogYKwJDFTiA
49QKcHNVqm8aDD/FmbvEjCGaMhZqFOgspFKwpCn/Z9dke3H6R0kXP1VkCyi8ARJe3TDZFdF5RHa6
v+1aY0r3um1kl6PKFbN3m8FhqVeUgOmZ1pKFecgj/4+209MDUC8EnjZiGF2Y40UliseMYwS4e4oP
lme9mSGvzQ0cvWIl5Guu13x4LlyYICYiu1wuigFHcV4J+xj5+xckEJMdhiTwjyuN3x6V4c7tvXHa
xSuwX9AxGwe6iOQq/BvVv1kR/2FvewIPFsM5xPm1AsCoZB1AP3mRuo9QnyeuLK26QLeh3pq3kQ2P
Qcp9vOOZS81ASazaBnRH+0AqewhCo3K6LcRzJNFwoD3S79baAuqRqTCY604Tm3pJqDYIWSjQc1Ab
FDz6djnYYGmglyj+QGgswZM7IhBrpen0Pr9zKJxF1gGBNGxChswB6lhghBsBSbgq6J8A5GZenk9d
WoQbAjbVctfmk93f6w0BhmdzYZVw7JHkXR+yaHaroQBrAeuZ6RiFbMCoNssIZxT0qH7UNbcWCmIb
+rhYiQ3p18nU46/RONGwCY7Ybq6mOO5J40z6gSXM8hSTZXlkPnbCbWxQZXrOCocWS/Ig2bTFM2z1
1wm4PuGPU3RM6BLemItSXeu96gBw4TAGBMmrymAcmgIJmGql/RJn2iNxaecWAg59ADB4aEl21fkC
tVm5D/Mh/6gmM+S3Y/f6mZkC0Q/0pag/KkufOLir/K4cVd934ZB8lAL7zGvTDaBCkabi5aAObLx2
jhLWD4UZgnpRE5XJFjRlej3HjvJsdc1SbsRiF3fzDKP/W/v3/wwlf2coAa1m/q5edf/15Wv3Wv04
i/z2Z77PIuonzyXhCjVW+yVo7JmfwFTjzKbbzvLWCPIPaQ4q04n/gm9TySkzQPxFr9JhvqkeWQ/H
M6WU9Qf8XWAFfx1FSFqifRE4dhmWLKnO/ZjmcMwSvlNLH0dHI8UTQTbXqzbAoKPU25nlSEFTvJY1
tZksblq+tThNa6WTusTxeSl7nopEmy5idSrZ3hB3RZW6pY+nOecqaK40J6ErKs4AKamyQarRamVL
KjK5RA1iewgPzLmnMCwHSLq2T9VrFVUxxfoRi6v2AWBOo9RXFlcphbmLBGVWYu21qlV93HsUGOz6
tfeqtmUHVjRTh5WnFGOpsiJLy+qQh5Lo1P5lSdcaLWDMBCpT0Y5g3dJOfOG43D+E/H4w85hhumk8
2kZvkcmgV2njl8xAfWj6Rtwbg2ddu0XWkG6ctTGIuw7DarEQsgMrGlbFpelOrESsmPUgV2m3L9BM
AHep+ocosS9lyrRbjIKa84rlwcHO5pismNCxZ4TvVjYuVH1V83zAqTW1uyYuJrEze1elPhhf9RWb
8grHS2c/McxR5+uZ4wMQR2VbxEtzPi3EhmGkaZ15yEqyZ2rXlWetSDo23KxwNfSfOSvfaH/osBwY
t7G0OalFUVzP0vrEUzOjBhg7VNc64+MoLVKRY7tHR9qmjNCBLdKvbqrGqpUbXVqsUNsrW+Krj2PF
Mx0zg+Wr0pQlpD3LJE96MqVlC3MyLx/DhvmmdVq490QcvZm4vExp93Kl8WuUFrBcmsEGBpizWRrE
OsQ64K+MNljHamKTZEzMA5OMRlChP2bSaCbwSF1F0nyW4kIzcKNBGVN3jjSoadKqVugWrrVJGthS
1os3Jp42R5rbdG7KgWMVj6U0vgkccLQz44UzpS3OWR1y9uqWUxnoNtE3D52001XSWBevHjt9BN1j
zwRAMspUK5x4g7TkGSx0TuQ92RfhusWw1xf06mLiy1FR2LCt3j4lwuaXdyksOQZKL/ILa4oniMWs
MzVNUQ8LbUyXbtGReEmXZLiKEQ2f2AHlu2GUw5uWKnUc4CQWRGnrxmwCRIruRtDeAS43Nr5oMTwa
WlZIYPliVrwDpZTROQZo7569NPJuPYfKjrWP8cWJov7ca2znJu3SR+YnplRc3NFeMXPlNl9YUfpW
0QtcUnZkBKVHtyLd7QVjXxwOgc3f4iA2zbtK0ZPtSOT36OHHec+iIjxDwQNEOGbApHVoSIGZk9Kp
VVo3YtqQntMMbDcx4GmBJavfc/loF7CJ2lPoDeybY0juGHPaLu/8omqV7DxHarkfCuCLvqVOTJrJ
pGiXceJUz1DQKpPkp2vgnHFmLk2fK6Qe8aq0fXVnjz12IYN8wXM3WdinlnHp/WhpBa3SscVnv8If
HWlhf3Acczi281yfPLNm6FzMRdy2Ca8ubfTxc+rV9a6zrIZEWDPtW03NN4z+4HUsPF4j3fMCjBwa
XHFX0ua1GZsZhp/SZTtP69RHr9ZHalpiwUCxGHTU+4kHv89Rkhn5sdaookasCUx9OrmQ3s4Yh3pQ
N/EHPc8bqA7neeVW+9BUrJsC4f/IsSl+B9OTKkGXoZh/JF0PPpBGGAXLeZbqfpOGk9Tq6kfWENrD
MiXDB8Egh/CDc8D7WmygR4V7Pg0EqoD/+qkSZfeUsLgBIuTujy/B/iPrrZ/2ZP+tGu1wdP6e0PF5
oNHu3/53+dNQAZaBP/TbUOE6n3hSYxxV4WboIOJ4qn/PiKqfTI7w6Ao24DcpfvxF4NA+2bprIkdo
/I1NGcnO71OF90mXegSGcQmElV7zPzBVOL/oGxbSiiZJEpTJ40FnyPl5qBBpNKiQnrS9g4I311dE
oDNAVV7sDVN+dCclp6orJuBgqbtSyZNsU+hYDojhl2SrKZb24ti6ryuDi0ZxKvbpfQdjE5tZOqmH
tif251tmd0zDEPDkYpsM02Y7XkapM1z3+rBsxRzLqAbLITwKRfdSmzg5/Jq8I4amWm005Nm49vyy
mamuF+yoYmzBrnFWZfBIN7gvy1cTg9l9GXY9kZd6lM1CQ5q/e7gTNmoZwaJLbI5+E52bXTudY7yd
7olXDsmt5giDzvRxnO4ac+ytc0535caJu6EMMroiF7DTarpPS1KyGAWH/rgk1vAeFWZELkopy57I
UlKI/eICgNs2uh4+of82Vy0ai+rnjjO8oN1G4M4imfEDM4QLWRbSuktJz5qf8pmp7nH9lio7Ktlg
O6VaMm3Jz7U3zaLKklsjWmTlLTRUlQLcf+6l/S+4uTbl3vj3rlrW8HH19ZXrViY/rl7pu/7pWPDb
N/jtCtZkkuLPmqTxyTGBJXPAW88IP2iS6ifD9UiBeFzNKyjyL5es84nmPIfDhUHmW9f/WAcld45f
DgJyreKw6CXrQasl+Mmfr1lrmRrMTA36Cj4xPnMjC+kBFtrQWdHDxJxCUDXON2NqRdcta5lDJAmA
7VLGVHsk6nDZFQ6UllbzDtRG4BKuIxLAPiHsF4dZPBhaOf4NxSPRJ+Os8cgU8mh01K2YXNANmTbc
2SDoL1INDKA2D9luUq3ybc7gC6dLVu9VKzvEIcUQy9BvkZtu9UErDsILoRw0RCZsEV50QIHOHYJh
J+4uTjBn9XiVRi7DU13G2zxhH9FUU3gQda4jNlTWmzZPyn7yVP2r1jfJl5g8WOY3pgEw3omL/s5D
7qTArh98A3j9HlDjdIjzUd90GJtBzma22NEPDKq9183sovVGa0cwuBLAzGZ6NOqUcbRqbZpPGqPg
cm+UcTdG7YKkiuoEOXCcjmahkiDDVpDQvFJNBJFDZbvEquovXr44zL2LexbZFNAEEe6ur3pHPpgT
ZUTvn7MEqrbkt6andEAzAAuW5LvO27SHxzvZbnHVFDA5Y0Bzl5PTV4RyLYfNEs0kXawmFzp1cgwp
gMywcE6mi9RGS7ZXxCNtlx4EfS1si0fFZuvG9oytHbtxfk6zNrxH5MZmm6lFt126vjymceFsAYMo
w6luVZHsu6rIko1hx+z6oXqM4z4klHvSKXx5Y7jrQAFDyNhrnds9CjpZduoCr9K3jVALZsPqKtjH
/XTlDrl9TNORYYrOPcJ98SIYOgHEFDrmOaogcDVziFjcttmgL2mXKqfH67mizI3UP+/wcEwI4Ozi
CIQ+taWjX3UTYgwqylM+G2RmFGySLfRTo9+AqlR8Yxw/ZxFHO6UyuhcncmLc9zptFILvQFJqOne5
oL4qOcKRGSpa4NggNCxpzp0VcXAWnWAkZctFQD5c4cHFp8aA/5ukxKjaPIXhg7F0a9LslGzrUq/F
pkuMbpM3mXfPKcy9QhFuL7uo1nf4GmPEXiL1c9HCK+H8kFlBycPxvpj0YjeGHDn9STRwUGghGbyd
XhkuWrSzRAhOXWZilK28ud1PvZY3ePR65a6o4uVKazuKeUTvWXsMiD3wxdDreC2R8iQgnTzPUQzb
TsPP3ydefp+0Y+tuRNJXWDLaAfqis1A/UxgR94q69ais1dR2JyxRJBg+XY9TCklUKi+Eg4YI9KKO
jo5ji/EE3wI2kSi5vQVszjlZ4JFmP6sPQteDDJ+Wy2k/FM9RPdcimGvoTb6nQbnhjlikWysco2CY
h/HDgclG7qXqqPrEOP4GWrX7rBa1trdrmAlnxmy7JL5M3l3Nqgxfl4WovjOlHMJmkeDtNbPWyW9S
Plo7yOMz+XY71vKbFq5ptaG8jI9LL+KcSnBV841pbG67xCkCWMtUshsSfMMBXntu+rHfrrmWUA3f
6A4+14y5fGmomw4Ueu02KnLrWZbQaYN4wEgE0EKL36xJW966rm+9jZYgwviciehQbTjO3Jq9Pl1A
b3PAQgHwuQaSXpyLsLSKrRpOBi4IrUExYNlaXI8yXShHHvdNrc30RtdJvmzz3lS/poaoKuagzvIz
Sj44pCei5APMkZbMkoJVOxcPZrmIPshhPd3hUhTdtp/s7hTRi+XgeCzjTYSt6LHoHDIEwsvrbe11
8cLhlv0D8wxINr/qjRgptlpoOV+Wymm3pkYBVmuxSHDTmVzS0J0auxsCxGiYsbpjbfCn9Jcun+i9
ZyrFEYbU3myrZiOqODtM2Kd2IabLQ6n0YPDbOX5yY0t7VvvGfrLapv3A0qX5c47PkJfWsaSx94U5
fYWX8zhX5U3jmbeFZRoSchEysFnezouckwgb8LROTnoHTw7VPBx7YsJseXNaEvbb9mDfj4V7MCvQ
A12scxK2Ci5aJjjNB5GLpx/OxJkYuKMn0yiuW48zZKtrH5qGzyqlfPKSElznOm8wAVeR+tWrzYtl
CA9V3D6otE9iSOxumcnUV+HmFY1SLtcDDjCKeZP+iLnG3mJ7Kuh4bZeDUQruuGnJao12Ad0s3qay
eGg5AGxJbgLs4lgedMwYJ0UTuOyBB/q1k6e5b7WKtyk86zWmpvVAAlU7L1P9eumGcF+1aU6dETmO
gL0nMktt7bFVXtdiaJOgnSDRk9MpPgvU6QAgrPmuUyha19kOkqe+RZ4kYJTm47Kr9MF8AArfnPKJ
RoQkiYqzZrEuKpb/MJusD3LslM22HlGKcuiuQ70gBjDpJaYDboPhFmWGOxWTxyZqmB4CO1fmS5sb
gM9PempGbpU4ja/IQbj3nAH683pEaxEYbgE355QH4cyhWklLqmvLQBoyJuARaelmOJBHQdkVD69E
ZrqE6gpuTTl1ermR7sNZA4+veu7TAvtApUonW4hdqS99ZT7lIabiwnPr5wE619Z2Y3FBn1S/87hr
blS3rJ6j0VKe4jkez8YaEi6O+iG+GSPDedS6RNUCazLnoAVK+lTnnKDJiPSLS+bTzl5ktfbT6Hgs
OjP8Nz0fwHuzQrPwyYEvegCfEGQUHdagnOKGvSbNDqMotvpUNixiXIcEDFtLGzDcALzex3yjMFHB
fbt2KqYf3wuT+N216wVrlur01sGA9/U5L0bjxdPh4oID8MK7Gk41ugxUEvK6XUydb+8x+5SQbcIg
NwuLrFk/K/NFkxd40ztxE8+mVwYJh0mavlj70MRqmKW547zDXSFJOvbaVG01N0VrDR+xYhQA4eYW
5H040fm8aehGus3MURN+lipUgNtJC6YlqoD4+HkPiKwS+sw+GDIyW2ls4Wdq4cCLA59H2+yMY6np
nDMejZT2KHb71WbA4XM4TPuusDlbpWG17w3VH9PlEr/gabC0EzFUd6t0JZ1jUdXsylR77mrvgThj
stVFmhGD6B1AD4yiox7Cr5jtZKNyfCVasHgwJXtOiQO/FT+L8EN6snFhqVViPV7YHDId+xjYnKn5
bGuE7vHS65HtZ2XMty8xXgOZMfIXeo/kWijT+204K+a+5ZS8qQvlGdP1eJy7SH+K7Sg74wq9540r
b1LiUcYBolu4BJXZPI0m+1vSnclT4TVmkIAHONiT2rKh7pPDgsV173ZeDCzXhP6gztGmgYu3xbpS
EgzBpHeZDKBgmNqxlNLP3WQnzrcAictSm4l72PUpBLu0hxXsJUEXTxhcA6eseTAvaiJk20GSfXRC
j1jnlXOGCWGyx+No8cZoY07Pi98SBH0fqJsaKchzzFM+j5//uYfL/666kWtglLXRbP62e/qiat/z
qvtROPrzn/q+j4IqoLN8YeWkf4OI/fkc6nmoSh4sVm7cPDXWKoPvCymPVRX/mJZdzdWRjzgKf5eO
MNtgwcRcDcKJ3lzqFP6AdPRNG/qRCosfRldJQ2k68ALd034p8ungaEVsquxDqekYxcIBHI81yQha
bcy3IRPRe2KHzr6Nh/KsKElo+lY+tBeswg2IfNpQ79plWQ5Jq4vZT9CidD8xze4cy6K41qVxTZEW
Nkea2UBnLR+jNj9m35xuq+ut4auR79UCxnlvHuHi5nuXzOveml1mp9U1h5IeMwST7OM2SnNnSLIN
9njb0B1uRZUDq71RBTNXRJoSlkP3OTYh5GMJzO47e5muqV/rd7opYSPSjn1XU71Xbu1uXh506Cin
UW3qSy0u2qson/MbtfYcKsuEdYeVZ9hZcWacY9lrQHC6aFwiy/u7uGvnjWXr3fm8VEq/Sfo6nul+
nFvfoZx3o+jaRJw6n7O3LtMskkOko5dNmjqRvbFyvXzu+/Q1mkfnmucnXYjDZMekQPVF0tmSPoUq
MKf2c2Q3zq0udPMYTrUY8dIRQ/ERnwfGwUQ1b1K7moKF1/uRuT21PpES7XoeWPuyC9uDwiOHJ61R
kPSsGhMuaTRcN0a3XGA8rL4IodFy16c4GPYdv/ozaoMx8qQkDOuJ9CwRdQt2DDnK0FQ5kHnLu6FV
rwPWC7JolnYk2p6e+jYEPVokrNCm3t0JV6P1EMZjHQ7Psbu4WxY/4lWrFPOyadqSdklzxgU0Klsc
I9lWeFX7T8ai/Ffftn7zAkheIfaJpJ9vcOHOt+/dkPd/BgTKf3vNhqi/lx6Lf8cXfb81/PVv9Bso
8e8s5YEUIyj/dBdcf6b1B/69b5F/5Uce3oAw6o50AdJvZrJmX//zv/6USzDqt3+taKr+STVNVQKB
f3w6/fUf+9sv6fdf2j/yNb/3s7+vv+6zN352RPz/4Ms31E/cqDVVCot/9eXDjISMxCNAkmX4Tf/w
4fhbb/9/8st/rYayl5+/KKl+2oTQlPmPvfpfvsMPb77xyaP565vj4td33VJ5yvHf/08v++tbAcGW
xVybvPY/PsdpCP4HX/cv3+KH1+1+wuPBmge76c8v26bCCHI9RpB/tZcNv+dX8NIfvdbpO2QPJRn3
fKcfXzfzDj5cCRmng0n+59ts9c//rP9f5q5gt20Yhv6KsQ8wYjdutsMKbMHQYtgGbO1pN8HVWhVe
PLjx0F/qeZ+QH9ujJSaiYxtZeZiDXtIkFP0kUY8iRfV67DDVswIlXU8b7T0ZUa/TXEdWc5GDodEL
AcEYBViB9DxDkA4Rw7n1PsjrOYIbSgQwAJBajhvNczZ3EgGMA0RXcPyPzaFfXeY0Ds4oIqtb8rJV
ispTNP/9YKdoVjwOgMKbHEFlJIL4cfK/LH9vJEezIUf5LCUKOdLxFtjNwgnSAINEAec2U2TfF0tc
wTa32dA5RNrnL1IECymxUD439T4coBX8MY/L7GwBzu8utHMAvf+6KDIwu2HaBxSQqEnLAfIg6DW7
OYDET7q/Qkd+lynWOpgCTIPuBYGxJcgWq3RJV4DgrOTpc+AEc7l3I9b3rrr9QIzW2cchP2PsC0wy
jz8P3JkIMjFE8UXyJ3zb3pjQ+wthZjqCG33IhLdrJ/w8POBx06Itfir+55VDacimxC5bR+CDmr4U
/Lu7FsnDpnJo2T7GbA/g89tBZ2jf/1Pi35sHk6wh/kfdbJxhgQcf4vDAb18JOKIB9g8NJNdt02sE
a4y2kTUSKWx5b1kSqU/5Dvz+5figJ80vI3BHtX3kZahVRoW81uCPRZHOnsCrRdeQ62SFBO8P6yWP
3DXejduXo/zZPrmyTtbYLIjh8MReq/T47axKrS9bszEPrdmKHJ7MMxCt1pfYWWlwxDnGA7VVieJp
RV+5W1Pd9STD09VL/ghD0jvpENwTrc4Tl7Upe/FLa3/XySe7+yO2EAKR0uo9fpOHUu3xIihKwbTU
7p63Rg69wKy0cHxtsS+IWZN8q8X4g3jar9OKP+X4rxKea7cxVS2sduBbauVrBFKkYMqx06Mycf5I
CcaN+WnayvUWSPjQS+xIaPG4qcwTiI9E5KzIwLe1orkUN0uitZdrbishmUrMVor+jjuBtraUbATx
UUoT1SJyyExlWYQJ56MqFZ8MOWpl756JO8Ra73eEpkEZ4ur7XexjBs+b80M/k+4JfaOsrGku/gIA
AP//</cx:binary>
              </cx:geoCache>
            </cx:geography>
          </cx:layoutPr>
        </cx:series>
      </cx:plotAreaRegion>
    </cx:plotArea>
    <cx:legend pos="r" align="min" overlay="0">
      <cx:txPr>
        <a:bodyPr vertOverflow="overflow" horzOverflow="overflow" wrap="square" lIns="0" tIns="0" rIns="0" bIns="0"/>
        <a:lstStyle/>
        <a:p>
          <a:pPr algn="ctr" rtl="0">
            <a:defRPr sz="1050" b="1" i="0">
              <a:solidFill>
                <a:schemeClr val="bg1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endParaRPr lang="es-MX" sz="1050" b="1">
            <a:solidFill>
              <a:schemeClr val="bg1"/>
            </a:solidFill>
          </a:endParaRPr>
        </a:p>
      </cx:txPr>
    </cx:legend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microsoft.com/office/2014/relationships/chartEx" Target="../charts/chartEx2.xml"/><Relationship Id="rId1" Type="http://schemas.openxmlformats.org/officeDocument/2006/relationships/chart" Target="../charts/chart5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60960</xdr:colOff>
      <xdr:row>1</xdr:row>
      <xdr:rowOff>106680</xdr:rowOff>
    </xdr:from>
    <xdr:to>
      <xdr:col>7</xdr:col>
      <xdr:colOff>670560</xdr:colOff>
      <xdr:row>16</xdr:row>
      <xdr:rowOff>106680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0EB06EB-4E89-4AF9-A1C9-1D0CB5D3A6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45720</xdr:colOff>
      <xdr:row>19</xdr:row>
      <xdr:rowOff>167640</xdr:rowOff>
    </xdr:from>
    <xdr:to>
      <xdr:col>7</xdr:col>
      <xdr:colOff>655320</xdr:colOff>
      <xdr:row>34</xdr:row>
      <xdr:rowOff>167640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4EA4138-E0F3-481B-A782-6B340FA24E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15240</xdr:colOff>
      <xdr:row>50</xdr:row>
      <xdr:rowOff>102870</xdr:rowOff>
    </xdr:from>
    <xdr:to>
      <xdr:col>10</xdr:col>
      <xdr:colOff>426720</xdr:colOff>
      <xdr:row>66</xdr:row>
      <xdr:rowOff>129540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6" name="Gráfico 5">
              <a:extLst>
                <a:ext uri="{FF2B5EF4-FFF2-40B4-BE49-F238E27FC236}">
                  <a16:creationId xmlns:a16="http://schemas.microsoft.com/office/drawing/2014/main" id="{F02C8F11-8BCD-401E-B269-01C72B8F52A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610100" y="9246870"/>
              <a:ext cx="4373880" cy="29527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2</xdr:col>
      <xdr:colOff>678180</xdr:colOff>
      <xdr:row>68</xdr:row>
      <xdr:rowOff>19050</xdr:rowOff>
    </xdr:from>
    <xdr:to>
      <xdr:col>8</xdr:col>
      <xdr:colOff>495300</xdr:colOff>
      <xdr:row>83</xdr:row>
      <xdr:rowOff>19050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E2C635D-07AC-46C7-B66B-C9249171F0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502920</xdr:colOff>
      <xdr:row>35</xdr:row>
      <xdr:rowOff>60960</xdr:rowOff>
    </xdr:from>
    <xdr:to>
      <xdr:col>8</xdr:col>
      <xdr:colOff>320040</xdr:colOff>
      <xdr:row>50</xdr:row>
      <xdr:rowOff>60960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F572FF9C-D83C-4271-909C-BEBDFF4949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356730</xdr:colOff>
      <xdr:row>0</xdr:row>
      <xdr:rowOff>165038</xdr:rowOff>
    </xdr:from>
    <xdr:ext cx="4871085" cy="530658"/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E1221F69-0E79-47B7-A0B0-4A2F131C1F53}"/>
            </a:ext>
          </a:extLst>
        </xdr:cNvPr>
        <xdr:cNvSpPr txBox="1"/>
      </xdr:nvSpPr>
      <xdr:spPr>
        <a:xfrm>
          <a:off x="6638584" y="165038"/>
          <a:ext cx="4871085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s-MX" sz="2800" b="1">
              <a:solidFill>
                <a:schemeClr val="bg1"/>
              </a:solidFill>
            </a:rPr>
            <a:t>Datos</a:t>
          </a:r>
          <a:r>
            <a:rPr lang="es-MX" sz="2800" b="1" baseline="0">
              <a:solidFill>
                <a:schemeClr val="bg1"/>
              </a:solidFill>
            </a:rPr>
            <a:t> de orden de compra </a:t>
          </a:r>
        </a:p>
      </xdr:txBody>
    </xdr:sp>
    <xdr:clientData/>
  </xdr:oneCellAnchor>
  <xdr:twoCellAnchor>
    <xdr:from>
      <xdr:col>4</xdr:col>
      <xdr:colOff>557886</xdr:colOff>
      <xdr:row>6</xdr:row>
      <xdr:rowOff>91207</xdr:rowOff>
    </xdr:from>
    <xdr:to>
      <xdr:col>17</xdr:col>
      <xdr:colOff>460731</xdr:colOff>
      <xdr:row>6</xdr:row>
      <xdr:rowOff>148357</xdr:rowOff>
    </xdr:to>
    <xdr:cxnSp macro="">
      <xdr:nvCxnSpPr>
        <xdr:cNvPr id="4" name="Conector recto 3">
          <a:extLst>
            <a:ext uri="{FF2B5EF4-FFF2-40B4-BE49-F238E27FC236}">
              <a16:creationId xmlns:a16="http://schemas.microsoft.com/office/drawing/2014/main" id="{BA947324-110A-410B-BA37-4AEDA26D4697}"/>
            </a:ext>
          </a:extLst>
        </xdr:cNvPr>
        <xdr:cNvCxnSpPr/>
      </xdr:nvCxnSpPr>
      <xdr:spPr>
        <a:xfrm flipV="1">
          <a:off x="3717398" y="1206329"/>
          <a:ext cx="10134089" cy="57150"/>
        </a:xfrm>
        <a:prstGeom prst="line">
          <a:avLst/>
        </a:prstGeom>
        <a:ln>
          <a:solidFill>
            <a:schemeClr val="bg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9</xdr:col>
      <xdr:colOff>491351</xdr:colOff>
      <xdr:row>3</xdr:row>
      <xdr:rowOff>103271</xdr:rowOff>
    </xdr:from>
    <xdr:ext cx="2153859" cy="405432"/>
    <xdr:sp macro="" textlink="">
      <xdr:nvSpPr>
        <xdr:cNvPr id="15" name="CuadroTexto 14">
          <a:extLst>
            <a:ext uri="{FF2B5EF4-FFF2-40B4-BE49-F238E27FC236}">
              <a16:creationId xmlns:a16="http://schemas.microsoft.com/office/drawing/2014/main" id="{9B3161BA-8256-4EF1-9F5B-A140BB1DA976}"/>
            </a:ext>
          </a:extLst>
        </xdr:cNvPr>
        <xdr:cNvSpPr txBox="1"/>
      </xdr:nvSpPr>
      <xdr:spPr>
        <a:xfrm>
          <a:off x="7563083" y="660832"/>
          <a:ext cx="2153859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MX" sz="1100">
              <a:solidFill>
                <a:schemeClr val="bg1"/>
              </a:solidFill>
            </a:rPr>
            <a:t>Empresa del Valle,</a:t>
          </a:r>
          <a:r>
            <a:rPr lang="es-MX" sz="1100" baseline="0">
              <a:solidFill>
                <a:schemeClr val="bg1"/>
              </a:solidFill>
            </a:rPr>
            <a:t> S.A </a:t>
          </a:r>
          <a:r>
            <a:rPr lang="es-MX" sz="2000" baseline="0">
              <a:solidFill>
                <a:schemeClr val="bg1"/>
              </a:solidFill>
            </a:rPr>
            <a:t>de C.V</a:t>
          </a:r>
          <a:endParaRPr lang="es-MX" sz="2000">
            <a:solidFill>
              <a:schemeClr val="bg1"/>
            </a:solidFill>
          </a:endParaRPr>
        </a:p>
      </xdr:txBody>
    </xdr:sp>
    <xdr:clientData/>
  </xdr:oneCellAnchor>
  <xdr:twoCellAnchor>
    <xdr:from>
      <xdr:col>16</xdr:col>
      <xdr:colOff>76945</xdr:colOff>
      <xdr:row>35</xdr:row>
      <xdr:rowOff>53526</xdr:rowOff>
    </xdr:from>
    <xdr:to>
      <xdr:col>22</xdr:col>
      <xdr:colOff>130098</xdr:colOff>
      <xdr:row>52</xdr:row>
      <xdr:rowOff>74342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0CA01872-D075-4C67-9264-60BB34EC32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439730</xdr:colOff>
      <xdr:row>35</xdr:row>
      <xdr:rowOff>65235</xdr:rowOff>
    </xdr:from>
    <xdr:to>
      <xdr:col>17</xdr:col>
      <xdr:colOff>111512</xdr:colOff>
      <xdr:row>53</xdr:row>
      <xdr:rowOff>111512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17" name="Gráfico 16">
              <a:extLst>
                <a:ext uri="{FF2B5EF4-FFF2-40B4-BE49-F238E27FC236}">
                  <a16:creationId xmlns:a16="http://schemas.microsoft.com/office/drawing/2014/main" id="{4117E306-32FC-4291-963C-E261F65A04A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301340" y="6570113"/>
              <a:ext cx="5200928" cy="339164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34</xdr:row>
      <xdr:rowOff>158625</xdr:rowOff>
    </xdr:from>
    <xdr:to>
      <xdr:col>6</xdr:col>
      <xdr:colOff>622609</xdr:colOff>
      <xdr:row>54</xdr:row>
      <xdr:rowOff>111512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515C325D-066B-4556-AB91-B22D13A4FB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266700</xdr:colOff>
      <xdr:row>8</xdr:row>
      <xdr:rowOff>10160</xdr:rowOff>
    </xdr:from>
    <xdr:to>
      <xdr:col>12</xdr:col>
      <xdr:colOff>436756</xdr:colOff>
      <xdr:row>33</xdr:row>
      <xdr:rowOff>0</xdr:rowOff>
    </xdr:to>
    <xdr:graphicFrame macro="">
      <xdr:nvGraphicFramePr>
        <xdr:cNvPr id="20" name="Gráfico 19">
          <a:extLst>
            <a:ext uri="{FF2B5EF4-FFF2-40B4-BE49-F238E27FC236}">
              <a16:creationId xmlns:a16="http://schemas.microsoft.com/office/drawing/2014/main" id="{D1C3D36A-F236-4104-A4F5-55439E6D50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477839</xdr:colOff>
      <xdr:row>35</xdr:row>
      <xdr:rowOff>26206</xdr:rowOff>
    </xdr:from>
    <xdr:to>
      <xdr:col>10</xdr:col>
      <xdr:colOff>734121</xdr:colOff>
      <xdr:row>54</xdr:row>
      <xdr:rowOff>46463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24BE903C-765F-42F0-9A70-AF10A80441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12</xdr:col>
      <xdr:colOff>545464</xdr:colOff>
      <xdr:row>9</xdr:row>
      <xdr:rowOff>59054</xdr:rowOff>
    </xdr:from>
    <xdr:to>
      <xdr:col>21</xdr:col>
      <xdr:colOff>240562</xdr:colOff>
      <xdr:row>17</xdr:row>
      <xdr:rowOff>144014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6" name="Fecha de orden">
              <a:extLst>
                <a:ext uri="{FF2B5EF4-FFF2-40B4-BE49-F238E27FC236}">
                  <a16:creationId xmlns:a16="http://schemas.microsoft.com/office/drawing/2014/main" id="{D2FC4637-EAFB-40A2-98AB-7F26F3EEB8C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Fecha de orde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986830" y="1731737"/>
              <a:ext cx="6804000" cy="157178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Línea de tiempo: Funciona en Excel 2013 o superior. No mover ni cambiar el tamaño.</a:t>
              </a:r>
            </a:p>
          </xdr:txBody>
        </xdr:sp>
      </mc:Fallback>
    </mc:AlternateContent>
    <xdr:clientData/>
  </xdr:twoCellAnchor>
  <xdr:twoCellAnchor editAs="oneCell">
    <xdr:from>
      <xdr:col>12</xdr:col>
      <xdr:colOff>688031</xdr:colOff>
      <xdr:row>20</xdr:row>
      <xdr:rowOff>29148</xdr:rowOff>
    </xdr:from>
    <xdr:to>
      <xdr:col>15</xdr:col>
      <xdr:colOff>319397</xdr:colOff>
      <xdr:row>33</xdr:row>
      <xdr:rowOff>9029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7" name="Vendedor">
              <a:extLst>
                <a:ext uri="{FF2B5EF4-FFF2-40B4-BE49-F238E27FC236}">
                  <a16:creationId xmlns:a16="http://schemas.microsoft.com/office/drawing/2014/main" id="{2C11628E-A45B-4D2B-925E-0DD7E62A4CE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endedor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129397" y="3746221"/>
              <a:ext cx="2001000" cy="239597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15</xdr:col>
      <xdr:colOff>669151</xdr:colOff>
      <xdr:row>20</xdr:row>
      <xdr:rowOff>5142</xdr:rowOff>
    </xdr:from>
    <xdr:to>
      <xdr:col>18</xdr:col>
      <xdr:colOff>90967</xdr:colOff>
      <xdr:row>32</xdr:row>
      <xdr:rowOff>181471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8" name="Region">
              <a:extLst>
                <a:ext uri="{FF2B5EF4-FFF2-40B4-BE49-F238E27FC236}">
                  <a16:creationId xmlns:a16="http://schemas.microsoft.com/office/drawing/2014/main" id="{54EA1975-05B3-456A-A72B-2C89A242EFD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480151" y="3722215"/>
              <a:ext cx="1791450" cy="240657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18</xdr:col>
      <xdr:colOff>502578</xdr:colOff>
      <xdr:row>20</xdr:row>
      <xdr:rowOff>41508</xdr:rowOff>
    </xdr:from>
    <xdr:to>
      <xdr:col>21</xdr:col>
      <xdr:colOff>133944</xdr:colOff>
      <xdr:row>33</xdr:row>
      <xdr:rowOff>31983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9" name="Categoría">
              <a:extLst>
                <a:ext uri="{FF2B5EF4-FFF2-40B4-BE49-F238E27FC236}">
                  <a16:creationId xmlns:a16="http://schemas.microsoft.com/office/drawing/2014/main" id="{1C981404-18A0-453E-860D-AD97858AE7B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tegorí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683212" y="3758581"/>
              <a:ext cx="2001000" cy="240657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tricia leyva lopez" refreshedDate="45765.930583680558" createdVersion="7" refreshedVersion="7" minRefreshableVersion="3" recordCount="369" xr:uid="{963F5984-2889-445D-AC2C-2D870F378962}">
  <cacheSource type="worksheet">
    <worksheetSource name="Tabla1"/>
  </cacheSource>
  <cacheFields count="18">
    <cacheField name="Folio" numFmtId="0">
      <sharedItems containsSemiMixedTypes="0" containsString="0" containsNumber="1" containsInteger="1" minValue="1001" maxValue="1432"/>
    </cacheField>
    <cacheField name="Fecha de orden" numFmtId="165">
      <sharedItems containsSemiMixedTypes="0" containsNonDate="0" containsDate="1" containsString="0" minDate="2018-01-01T00:00:00" maxDate="2018-12-30T00:00:00" count="149">
        <d v="2018-01-27T00:00:00"/>
        <d v="2018-01-04T00:00:00"/>
        <d v="2018-01-12T00:00:00"/>
        <d v="2018-01-08T00:00:00"/>
        <d v="2018-01-29T00:00:00"/>
        <d v="2018-01-03T00:00:00"/>
        <d v="2018-01-06T00:00:00"/>
        <d v="2018-01-28T00:00:00"/>
        <d v="2018-01-10T00:00:00"/>
        <d v="2018-01-07T00:00:00"/>
        <d v="2018-01-11T00:00:00"/>
        <d v="2018-01-01T00:00:00"/>
        <d v="2018-01-09T00:00:00"/>
        <d v="2018-02-08T00:00:00"/>
        <d v="2018-02-03T00:00:00"/>
        <d v="2018-02-06T00:00:00"/>
        <d v="2018-02-28T00:00:00"/>
        <d v="2018-02-10T00:00:00"/>
        <d v="2018-02-11T00:00:00"/>
        <d v="2018-02-01T00:00:00"/>
        <d v="2018-02-09T00:00:00"/>
        <d v="2018-02-25T00:00:00"/>
        <d v="2018-02-26T00:00:00"/>
        <d v="2018-03-01T00:00:00"/>
        <d v="2018-02-04T00:00:00"/>
        <d v="2018-03-09T00:00:00"/>
        <d v="2018-03-06T00:00:00"/>
        <d v="2018-03-08T00:00:00"/>
        <d v="2018-03-25T00:00:00"/>
        <d v="2018-03-26T00:00:00"/>
        <d v="2018-03-29T00:00:00"/>
        <d v="2018-03-04T00:00:00"/>
        <d v="2018-03-03T00:00:00"/>
        <d v="2018-03-10T00:00:00"/>
        <d v="2018-03-11T00:00:00"/>
        <d v="2018-03-28T00:00:00"/>
        <d v="2018-04-04T00:00:00"/>
        <d v="2018-04-12T00:00:00"/>
        <d v="2018-04-08T00:00:00"/>
        <d v="2018-04-29T00:00:00"/>
        <d v="2018-04-03T00:00:00"/>
        <d v="2018-04-06T00:00:00"/>
        <d v="2018-04-28T00:00:00"/>
        <d v="2018-04-10T00:00:00"/>
        <d v="2018-04-07T00:00:00"/>
        <d v="2018-04-11T00:00:00"/>
        <d v="2018-04-01T00:00:00"/>
        <d v="2018-05-29T00:00:00"/>
        <d v="2018-05-03T00:00:00"/>
        <d v="2018-05-06T00:00:00"/>
        <d v="2018-05-28T00:00:00"/>
        <d v="2018-05-08T00:00:00"/>
        <d v="2018-05-10T00:00:00"/>
        <d v="2018-05-07T00:00:00"/>
        <d v="2018-05-11T00:00:00"/>
        <d v="2018-05-01T00:00:00"/>
        <d v="2018-05-09T00:00:00"/>
        <d v="2018-05-25T00:00:00"/>
        <d v="2018-05-26T00:00:00"/>
        <d v="2018-05-04T00:00:00"/>
        <d v="2018-06-07T00:00:00"/>
        <d v="2018-06-10T00:00:00"/>
        <d v="2018-06-11T00:00:00"/>
        <d v="2018-06-01T00:00:00"/>
        <d v="2018-06-28T00:00:00"/>
        <d v="2018-06-09T00:00:00"/>
        <d v="2018-06-06T00:00:00"/>
        <d v="2018-06-08T00:00:00"/>
        <d v="2018-06-25T00:00:00"/>
        <d v="2018-06-26T00:00:00"/>
        <d v="2018-06-29T00:00:00"/>
        <d v="2018-06-04T00:00:00"/>
        <d v="2018-06-03T00:00:00"/>
        <d v="2018-07-01T00:00:00"/>
        <d v="2018-07-28T00:00:00"/>
        <d v="2018-07-09T00:00:00"/>
        <d v="2018-07-06T00:00:00"/>
        <d v="2018-07-08T00:00:00"/>
        <d v="2018-07-25T00:00:00"/>
        <d v="2018-07-26T00:00:00"/>
        <d v="2018-07-29T00:00:00"/>
        <d v="2018-07-04T00:00:00"/>
        <d v="2018-07-03T00:00:00"/>
        <d v="2018-07-10T00:00:00"/>
        <d v="2018-07-11T00:00:00"/>
        <d v="2018-08-28T00:00:00"/>
        <d v="2018-08-08T00:00:00"/>
        <d v="2018-08-10T00:00:00"/>
        <d v="2018-08-07T00:00:00"/>
        <d v="2018-08-11T00:00:00"/>
        <d v="2018-08-01T00:00:00"/>
        <d v="2018-08-09T00:00:00"/>
        <d v="2018-08-06T00:00:00"/>
        <d v="2018-08-25T00:00:00"/>
        <d v="2018-08-26T00:00:00"/>
        <d v="2018-08-29T00:00:00"/>
        <d v="2018-08-04T00:00:00"/>
        <d v="2018-09-10T00:00:00"/>
        <d v="2018-09-11T00:00:00"/>
        <d v="2018-09-01T00:00:00"/>
        <d v="2018-09-28T00:00:00"/>
        <d v="2018-09-09T00:00:00"/>
        <d v="2018-09-06T00:00:00"/>
        <d v="2018-09-08T00:00:00"/>
        <d v="2018-09-25T00:00:00"/>
        <d v="2018-09-26T00:00:00"/>
        <d v="2018-09-29T00:00:00"/>
        <d v="2018-09-04T00:00:00"/>
        <d v="2018-09-03T00:00:00"/>
        <d v="2018-10-06T00:00:00"/>
        <d v="2018-10-28T00:00:00"/>
        <d v="2018-10-08T00:00:00"/>
        <d v="2018-10-10T00:00:00"/>
        <d v="2018-10-07T00:00:00"/>
        <d v="2018-10-11T00:00:00"/>
        <d v="2018-10-01T00:00:00"/>
        <d v="2018-10-09T00:00:00"/>
        <d v="2018-10-25T00:00:00"/>
        <d v="2018-10-26T00:00:00"/>
        <d v="2018-10-29T00:00:00"/>
        <d v="2018-10-04T00:00:00"/>
        <d v="2018-10-03T00:00:00"/>
        <d v="2018-11-10T00:00:00"/>
        <d v="2018-11-11T00:00:00"/>
        <d v="2018-11-01T00:00:00"/>
        <d v="2018-11-28T00:00:00"/>
        <d v="2018-11-09T00:00:00"/>
        <d v="2018-11-06T00:00:00"/>
        <d v="2018-11-08T00:00:00"/>
        <d v="2018-11-25T00:00:00"/>
        <d v="2018-11-26T00:00:00"/>
        <d v="2018-11-29T00:00:00"/>
        <d v="2018-11-04T00:00:00"/>
        <d v="2018-11-03T00:00:00"/>
        <d v="2018-12-27T00:00:00"/>
        <d v="2018-12-04T00:00:00"/>
        <d v="2018-12-12T00:00:00"/>
        <d v="2018-12-08T00:00:00"/>
        <d v="2018-12-29T00:00:00"/>
        <d v="2018-12-03T00:00:00"/>
        <d v="2018-12-06T00:00:00"/>
        <d v="2018-12-28T00:00:00"/>
        <d v="2018-12-10T00:00:00"/>
        <d v="2018-12-07T00:00:00"/>
        <d v="2018-12-11T00:00:00"/>
        <d v="2018-12-01T00:00:00"/>
        <d v="2018-12-09T00:00:00"/>
        <d v="2018-12-25T00:00:00"/>
        <d v="2018-12-26T00:00:00"/>
      </sharedItems>
      <fieldGroup par="17" base="1">
        <rangePr groupBy="days" startDate="2018-01-01T00:00:00" endDate="2018-12-30T00:00:00"/>
        <groupItems count="368">
          <s v="&lt;1/1/2018"/>
          <s v="1-ene"/>
          <s v="2-ene"/>
          <s v="3-ene"/>
          <s v="4-ene"/>
          <s v="5-ene"/>
          <s v="6-ene"/>
          <s v="7-ene"/>
          <s v="8-ene"/>
          <s v="9-ene"/>
          <s v="10-ene"/>
          <s v="11-ene"/>
          <s v="12-ene"/>
          <s v="13-ene"/>
          <s v="14-ene"/>
          <s v="15-ene"/>
          <s v="16-ene"/>
          <s v="17-ene"/>
          <s v="18-ene"/>
          <s v="19-ene"/>
          <s v="20-ene"/>
          <s v="21-ene"/>
          <s v="22-ene"/>
          <s v="23-ene"/>
          <s v="24-ene"/>
          <s v="25-ene"/>
          <s v="26-ene"/>
          <s v="27-ene"/>
          <s v="28-ene"/>
          <s v="29-ene"/>
          <s v="30-ene"/>
          <s v="31-ene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br"/>
          <s v="2-abr"/>
          <s v="3-abr"/>
          <s v="4-abr"/>
          <s v="5-abr"/>
          <s v="6-abr"/>
          <s v="7-abr"/>
          <s v="8-abr"/>
          <s v="9-abr"/>
          <s v="10-abr"/>
          <s v="11-abr"/>
          <s v="12-abr"/>
          <s v="13-abr"/>
          <s v="14-abr"/>
          <s v="15-abr"/>
          <s v="16-abr"/>
          <s v="17-abr"/>
          <s v="18-abr"/>
          <s v="19-abr"/>
          <s v="20-abr"/>
          <s v="21-abr"/>
          <s v="22-abr"/>
          <s v="23-abr"/>
          <s v="24-abr"/>
          <s v="25-abr"/>
          <s v="26-abr"/>
          <s v="27-abr"/>
          <s v="28-abr"/>
          <s v="29-abr"/>
          <s v="30-ab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go"/>
          <s v="2-ago"/>
          <s v="3-ago"/>
          <s v="4-ago"/>
          <s v="5-ago"/>
          <s v="6-ago"/>
          <s v="7-ago"/>
          <s v="8-ago"/>
          <s v="9-ago"/>
          <s v="10-ago"/>
          <s v="11-ago"/>
          <s v="12-ago"/>
          <s v="13-ago"/>
          <s v="14-ago"/>
          <s v="15-ago"/>
          <s v="16-ago"/>
          <s v="17-ago"/>
          <s v="18-ago"/>
          <s v="19-ago"/>
          <s v="20-ago"/>
          <s v="21-ago"/>
          <s v="22-ago"/>
          <s v="23-ago"/>
          <s v="24-ago"/>
          <s v="25-ago"/>
          <s v="26-ago"/>
          <s v="27-ago"/>
          <s v="28-ago"/>
          <s v="29-ago"/>
          <s v="30-ago"/>
          <s v="31-ago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ic"/>
          <s v="2-dic"/>
          <s v="3-dic"/>
          <s v="4-dic"/>
          <s v="5-dic"/>
          <s v="6-dic"/>
          <s v="7-dic"/>
          <s v="8-dic"/>
          <s v="9-dic"/>
          <s v="10-dic"/>
          <s v="11-dic"/>
          <s v="12-dic"/>
          <s v="13-dic"/>
          <s v="14-dic"/>
          <s v="15-dic"/>
          <s v="16-dic"/>
          <s v="17-dic"/>
          <s v="18-dic"/>
          <s v="19-dic"/>
          <s v="20-dic"/>
          <s v="21-dic"/>
          <s v="22-dic"/>
          <s v="23-dic"/>
          <s v="24-dic"/>
          <s v="25-dic"/>
          <s v="26-dic"/>
          <s v="27-dic"/>
          <s v="28-dic"/>
          <s v="29-dic"/>
          <s v="30-dic"/>
          <s v="31-dic"/>
          <s v="&gt;30/12/2018"/>
        </groupItems>
      </fieldGroup>
    </cacheField>
    <cacheField name="Num. cliente" numFmtId="0">
      <sharedItems containsSemiMixedTypes="0" containsString="0" containsNumber="1" containsInteger="1" minValue="1" maxValue="29"/>
    </cacheField>
    <cacheField name="Nombre cliente" numFmtId="0">
      <sharedItems/>
    </cacheField>
    <cacheField name="Ciudad" numFmtId="0">
      <sharedItems/>
    </cacheField>
    <cacheField name="Estado" numFmtId="0">
      <sharedItems count="11">
        <s v="Sinaloa"/>
        <s v="Querétaro"/>
        <s v="Nuevo León"/>
        <s v="Jalisco"/>
        <s v="Guerrero"/>
        <s v="Baja California"/>
        <s v="Estado de México"/>
        <s v="Guanajuato"/>
        <s v="Chihuahua"/>
        <s v="Ciudad de México"/>
        <s v="Coahuila"/>
      </sharedItems>
    </cacheField>
    <cacheField name="Vendedor" numFmtId="0">
      <sharedItems count="8">
        <s v="Mayra Aguilar Sepúlveda"/>
        <s v="Andrés González Rico"/>
        <s v="Nancy Gil de la Peña"/>
        <s v="José de Jesús Morales"/>
        <s v="Luis Miguel Valdés Garza"/>
        <s v="Ana del Valle Hinojosa"/>
        <s v="Laura Gutiérrez Saenz"/>
        <s v="Robert Zárate Carrillo"/>
      </sharedItems>
    </cacheField>
    <cacheField name="Region" numFmtId="0">
      <sharedItems count="4">
        <s v="Occidente"/>
        <s v="Bajío"/>
        <s v="Norte"/>
        <s v="Centro"/>
      </sharedItems>
    </cacheField>
    <cacheField name="Fecha de embarque" numFmtId="165">
      <sharedItems containsNonDate="0" containsDate="1" containsString="0" containsBlank="1" minDate="2018-01-05T00:00:00" maxDate="2019-01-01T00:00:00"/>
    </cacheField>
    <cacheField name="Empresa fletera" numFmtId="0">
      <sharedItems containsBlank="1"/>
    </cacheField>
    <cacheField name="Forma de pago" numFmtId="0">
      <sharedItems containsBlank="1"/>
    </cacheField>
    <cacheField name="Nombre del producto" numFmtId="0">
      <sharedItems containsBlank="1"/>
    </cacheField>
    <cacheField name="Categoría" numFmtId="0">
      <sharedItems count="15">
        <s v="Bebidas"/>
        <s v="Frutas secas"/>
        <s v="Productos horneados"/>
        <s v="Dulces"/>
        <s v="Sopas"/>
        <s v="Salsas"/>
        <s v="Mermeladas y jaleas"/>
        <s v="Condimentos"/>
        <s v="Carne enlatada"/>
        <s v="Pasta"/>
        <s v="Productos lácteos"/>
        <s v="Tarifa de envío"/>
        <s v="Frutas y vegetales"/>
        <s v="Aceite"/>
        <s v="Granos"/>
      </sharedItems>
    </cacheField>
    <cacheField name="Precio unitario" numFmtId="167">
      <sharedItems containsString="0" containsBlank="1" containsNumber="1" minValue="41.86" maxValue="1134"/>
    </cacheField>
    <cacheField name="Cantidad" numFmtId="0">
      <sharedItems containsString="0" containsBlank="1" containsNumber="1" containsInteger="1" minValue="10" maxValue="100"/>
    </cacheField>
    <cacheField name="Ingresos" numFmtId="167">
      <sharedItems containsString="0" containsBlank="1" containsNumber="1" minValue="539" maxValue="111132" count="319">
        <n v="9604"/>
        <n v="2303"/>
        <n v="28980"/>
        <n v="66038"/>
        <n v="539"/>
        <n v="20412"/>
        <n v="28336"/>
        <n v="4894.3999999999996"/>
        <n v="11334.399999999998"/>
        <n v="16779"/>
        <n v="12294.1"/>
        <n v="17920"/>
        <n v="35420"/>
        <n v="8389.5"/>
        <n v="3767.4"/>
        <n v="15456"/>
        <n v="11900"/>
        <n v="5236"/>
        <n v="5667.1999999999989"/>
        <n v="3969"/>
        <n v="2051.14"/>
        <n v="10584"/>
        <n v="37352"/>
        <n v="2804.62"/>
        <n v="13510"/>
        <n v="16228.799999999997"/>
        <n v="15561"/>
        <n v="39463.199999999997"/>
        <n v="13916"/>
        <n v="8820"/>
        <n v="16800"/>
        <m/>
        <n v="6580"/>
        <n v="2401"/>
        <n v="40320"/>
        <n v="3348.7999999999997"/>
        <n v="20608"/>
        <n v="3647.7"/>
        <n v="12673.5"/>
        <n v="2320.5"/>
        <n v="30184"/>
        <n v="7350"/>
        <n v="14196"/>
        <n v="11872"/>
        <n v="51072"/>
        <n v="3139.5"/>
        <n v="15015"/>
        <n v="5359.1999999999989"/>
        <n v="10388"/>
        <n v="47600"/>
        <n v="12493.599999999999"/>
        <n v="6440"/>
        <n v="28993.300000000003"/>
        <n v="13104.699999999999"/>
        <n v="16743.999999999996"/>
        <n v="14112"/>
        <n v="2856"/>
        <n v="87318"/>
        <n v="3626"/>
        <n v="30693.599999999995"/>
        <n v="6720"/>
        <n v="39760"/>
        <n v="7700"/>
        <n v="1029"/>
        <n v="37520"/>
        <n v="19319.999999999996"/>
        <n v="10948"/>
        <n v="2352"/>
        <n v="18648"/>
        <n v="61824"/>
        <n v="1545.6"/>
        <n v="7985.5999999999985"/>
        <n v="6247.5"/>
        <n v="12834.5"/>
        <n v="9520"/>
        <n v="14815.5"/>
        <n v="3683.68"/>
        <n v="37996"/>
        <n v="9450"/>
        <n v="11396"/>
        <n v="9659.9999999999982"/>
        <n v="3479"/>
        <n v="13860"/>
        <n v="2499"/>
        <n v="5809.3"/>
        <n v="35280"/>
        <n v="23184"/>
        <n v="7318.5"/>
        <n v="1465.1"/>
        <n v="19964"/>
        <n v="18200"/>
        <n v="9240"/>
        <n v="5280.7999999999993"/>
        <n v="2156"/>
        <n v="3223.22"/>
        <n v="7308"/>
        <n v="49588"/>
        <n v="3055.7799999999997"/>
        <n v="9997.4"/>
        <n v="6439.9999999999991"/>
        <n v="22386"/>
        <n v="18026.399999999998"/>
        <n v="16464"/>
        <n v="40880"/>
        <n v="6568.7999999999993"/>
        <n v="10760.400000000001"/>
        <n v="11753.699999999999"/>
        <n v="16486.399999999998"/>
        <n v="4116"/>
        <n v="3391.5"/>
        <n v="26082"/>
        <n v="7056"/>
        <n v="10718.399999999998"/>
        <n v="11480"/>
        <n v="54880"/>
        <n v="45724"/>
        <n v="14000"/>
        <n v="24640"/>
        <n v="1372"/>
        <n v="2511.6"/>
        <n v="8316"/>
        <n v="14168"/>
        <n v="2134.86"/>
        <n v="8106"/>
        <n v="25244.799999999996"/>
        <n v="7371"/>
        <n v="42873.599999999991"/>
        <n v="12740"/>
        <n v="21280"/>
        <n v="10303.999999999998"/>
        <n v="6860"/>
        <n v="26901.000000000004"/>
        <n v="10046.399999999998"/>
        <n v="15484"/>
        <n v="7854"/>
        <n v="111132"/>
        <n v="5978"/>
        <n v="14615.999999999998"/>
        <n v="3360"/>
        <n v="15680"/>
        <n v="10360"/>
        <n v="4410"/>
        <n v="15120"/>
        <n v="18289.599999999999"/>
        <n v="47656"/>
        <n v="10267.6"/>
        <n v="17136"/>
        <n v="16422"/>
        <n v="28644"/>
        <n v="6300"/>
        <n v="53508"/>
        <n v="19320"/>
        <n v="45220"/>
        <n v="3390.66"/>
        <n v="4458.3"/>
        <n v="12107.199999999999"/>
        <n v="16653"/>
        <n v="13154.399999999998"/>
        <n v="50960"/>
        <n v="4636.7999999999993"/>
        <n v="4760"/>
        <n v="24210.9"/>
        <n v="3377.5"/>
        <n v="3091.2"/>
        <n v="4508"/>
        <n v="13566"/>
        <n v="62370"/>
        <n v="1862"/>
        <n v="5600"/>
        <n v="11200"/>
        <n v="1323"/>
        <n v="54320"/>
        <n v="10819.199999999999"/>
        <n v="12159"/>
        <n v="4998"/>
        <n v="18032"/>
        <n v="10174.5"/>
        <n v="962.78"/>
        <n v="55384"/>
        <n v="16450"/>
        <n v="29876"/>
        <n v="12364.8"/>
        <n v="1519"/>
        <n v="2176.7199999999998"/>
        <n v="22932"/>
        <n v="9016"/>
        <n v="1841.84"/>
        <n v="20607.999999999996"/>
        <n v="18018"/>
        <n v="15590.399999999998"/>
        <n v="10192"/>
        <n v="43680"/>
        <n v="6955.1999999999989"/>
        <n v="17934.000000000004"/>
        <n v="2566.9"/>
        <n v="17001.599999999999"/>
        <n v="8232"/>
        <n v="12852"/>
        <n v="36288"/>
        <n v="7448"/>
        <n v="10690.399999999998"/>
        <n v="4459"/>
        <n v="2679.04"/>
        <n v="14616"/>
        <n v="62468"/>
        <n v="586.04"/>
        <n v="9186.7999999999993"/>
        <n v="8243.1999999999989"/>
        <n v="13104"/>
        <n v="27770.399999999998"/>
        <n v="13132"/>
        <n v="26880"/>
        <n v="9917.5999999999985"/>
        <n v="13160"/>
        <n v="16140.600000000002"/>
        <n v="9800"/>
        <n v="61236"/>
        <n v="3822"/>
        <n v="9940"/>
        <n v="49280"/>
        <n v="8260"/>
        <n v="52640"/>
        <n v="10888.5"/>
        <n v="1339.52"/>
        <n v="39928"/>
        <n v="21000"/>
        <n v="15708"/>
        <n v="6311.1999999999989"/>
        <n v="980"/>
        <n v="5544"/>
        <n v="47012"/>
        <n v="3558.1"/>
        <n v="5944.4"/>
        <n v="6182.4"/>
        <n v="17472"/>
        <n v="34103.999999999993"/>
        <n v="19208"/>
        <n v="12879.999999999998"/>
        <n v="12600"/>
        <n v="14646.100000000002"/>
        <n v="9592.1"/>
        <n v="2575.9999999999995"/>
        <n v="15288"/>
        <n v="92988"/>
        <n v="2842"/>
        <n v="45309.599999999991"/>
        <n v="1540"/>
        <n v="1680"/>
        <n v="33600"/>
        <n v="5924.7999999999993"/>
        <n v="21896"/>
        <n v="12023.9"/>
        <n v="14637"/>
        <n v="7675.5"/>
        <n v="29568"/>
        <n v="4379.2"/>
        <n v="2058"/>
        <n v="4186"/>
        <n v="10304"/>
        <n v="920.92"/>
        <n v="6214.5999999999995"/>
        <n v="25759.999999999996"/>
        <n v="23751"/>
        <n v="28257.599999999995"/>
        <n v="16660"/>
        <n v="2447.1999999999998"/>
        <n v="20624.100000000002"/>
        <n v="4998.7"/>
        <n v="2677.5"/>
        <n v="58968"/>
        <n v="11692.8"/>
        <n v="5040"/>
        <n v="13440"/>
        <n v="2800"/>
        <n v="19577.599999999999"/>
        <n v="36708"/>
        <n v="1891.3999999999999"/>
        <n v="2744"/>
        <n v="3430"/>
        <n v="42000"/>
        <n v="20034"/>
        <n v="14364"/>
        <n v="53452"/>
        <n v="9788.7999999999993"/>
        <n v="12969.599999999999"/>
        <n v="1716.26"/>
        <n v="26404"/>
        <n v="32900"/>
        <n v="6160"/>
        <n v="1674.3999999999999"/>
        <n v="2218.58"/>
        <n v="24948"/>
        <n v="57316"/>
        <n v="13239.8"/>
        <n v="22153.599999999999"/>
        <n v="5460"/>
        <n v="33616.799999999996"/>
        <n v="13328"/>
        <n v="29120"/>
        <n v="5151.9999999999991"/>
        <n v="26303.200000000004"/>
        <n v="23956.799999999996"/>
        <n v="18816"/>
        <n v="2142"/>
        <n v="43092"/>
        <n v="48719.999999999993"/>
        <n v="12460"/>
        <n v="13580"/>
        <n v="2597"/>
        <n v="34160"/>
        <n v="11591.999999999998"/>
        <n v="27692"/>
        <n v="2431.7999999999997"/>
        <n v="20020"/>
        <n v="4550"/>
        <n v="29484"/>
        <n v="25228"/>
        <n v="31388"/>
        <n v="1004.64"/>
      </sharedItems>
      <fieldGroup base="15">
        <rangePr autoStart="0" autoEnd="0" startNum="0" endNum="120000" groupInterval="25000"/>
        <groupItems count="7">
          <s v="&lt;0 o (en blanco)"/>
          <s v="0-25000"/>
          <s v="25000-50000"/>
          <s v="50000-75000"/>
          <s v="75000-100000"/>
          <s v="100000-125000"/>
          <s v="&gt;125000"/>
        </groupItems>
      </fieldGroup>
    </cacheField>
    <cacheField name="Tarifa de envío" numFmtId="167">
      <sharedItems containsSemiMixedTypes="0" containsString="0" containsNumber="1" minValue="52.283000000000001" maxValue="10779.804"/>
    </cacheField>
    <cacheField name="Meses" numFmtId="0" databaseField="0">
      <fieldGroup base="1">
        <rangePr groupBy="months" startDate="2018-01-01T00:00:00" endDate="2018-12-30T00:00:00"/>
        <groupItems count="14">
          <s v="&lt;1/1/2018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30/12/2018"/>
        </groupItems>
      </fieldGroup>
    </cacheField>
  </cacheFields>
  <extLst>
    <ext xmlns:x14="http://schemas.microsoft.com/office/spreadsheetml/2009/9/main" uri="{725AE2AE-9491-48be-B2B4-4EB974FC3084}">
      <x14:pivotCacheDefinition pivotCacheId="197380619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9">
  <r>
    <n v="1001"/>
    <x v="0"/>
    <n v="27"/>
    <s v="Empresa AA"/>
    <s v="Mazatlán"/>
    <x v="0"/>
    <x v="0"/>
    <x v="0"/>
    <d v="2018-01-29T00:00:00"/>
    <s v="Empresa de embarque B"/>
    <s v="Cheque"/>
    <s v="Cerveza"/>
    <x v="0"/>
    <n v="196"/>
    <n v="49"/>
    <x v="0"/>
    <n v="931.58799999999997"/>
  </r>
  <r>
    <n v="1002"/>
    <x v="0"/>
    <n v="27"/>
    <s v="Empresa AA"/>
    <s v="Mazatlán"/>
    <x v="0"/>
    <x v="0"/>
    <x v="0"/>
    <d v="2018-01-29T00:00:00"/>
    <s v="Empresa de embarque B"/>
    <s v="Cheque"/>
    <s v="Ciruelas secas"/>
    <x v="1"/>
    <n v="49"/>
    <n v="47"/>
    <x v="1"/>
    <n v="232.60300000000001"/>
  </r>
  <r>
    <n v="1003"/>
    <x v="1"/>
    <n v="4"/>
    <s v="Empresa D"/>
    <s v="Querétaro"/>
    <x v="1"/>
    <x v="1"/>
    <x v="1"/>
    <d v="2018-01-06T00:00:00"/>
    <s v="Empresa de embarque A"/>
    <s v="Tarjeta de crédito"/>
    <s v="Peras secas"/>
    <x v="1"/>
    <n v="420"/>
    <n v="69"/>
    <x v="2"/>
    <n v="2782.08"/>
  </r>
  <r>
    <n v="1004"/>
    <x v="1"/>
    <n v="4"/>
    <s v="Empresa D"/>
    <s v="Querétaro"/>
    <x v="1"/>
    <x v="1"/>
    <x v="1"/>
    <d v="2018-01-06T00:00:00"/>
    <s v="Empresa de embarque A"/>
    <s v="Tarjeta de crédito"/>
    <s v="Manzanas secas"/>
    <x v="1"/>
    <n v="742"/>
    <n v="89"/>
    <x v="3"/>
    <n v="6273.6100000000006"/>
  </r>
  <r>
    <n v="1005"/>
    <x v="1"/>
    <n v="4"/>
    <s v="Empresa D"/>
    <s v="Querétaro"/>
    <x v="1"/>
    <x v="1"/>
    <x v="1"/>
    <d v="2018-01-06T00:00:00"/>
    <s v="Empresa de embarque A"/>
    <s v="Tarjeta de crédito"/>
    <s v="Ciruelas secas"/>
    <x v="1"/>
    <n v="49"/>
    <n v="11"/>
    <x v="4"/>
    <n v="52.283000000000001"/>
  </r>
  <r>
    <n v="1006"/>
    <x v="2"/>
    <n v="12"/>
    <s v="Empresa L"/>
    <s v="Mazatlán"/>
    <x v="0"/>
    <x v="0"/>
    <x v="0"/>
    <d v="2018-01-14T00:00:00"/>
    <s v="Empresa de embarque B"/>
    <s v="Tarjeta de crédito"/>
    <s v="Té chai"/>
    <x v="0"/>
    <n v="252"/>
    <n v="81"/>
    <x v="5"/>
    <n v="1979.9640000000002"/>
  </r>
  <r>
    <n v="1007"/>
    <x v="2"/>
    <n v="12"/>
    <s v="Empresa L"/>
    <s v="Mazatlán"/>
    <x v="0"/>
    <x v="0"/>
    <x v="0"/>
    <d v="2018-01-14T00:00:00"/>
    <s v="Empresa de embarque B"/>
    <s v="Tarjeta de crédito"/>
    <s v="Café"/>
    <x v="0"/>
    <n v="644"/>
    <n v="44"/>
    <x v="6"/>
    <n v="2776.9279999999999"/>
  </r>
  <r>
    <n v="1008"/>
    <x v="3"/>
    <n v="8"/>
    <s v="Empresa H"/>
    <s v="Monterrey"/>
    <x v="2"/>
    <x v="2"/>
    <x v="2"/>
    <d v="2018-01-10T00:00:00"/>
    <s v="Empresa de embarque C"/>
    <s v="Tarjeta de crédito"/>
    <s v="Galletas de chocolate"/>
    <x v="2"/>
    <n v="128.79999999999998"/>
    <n v="38"/>
    <x v="7"/>
    <n v="504.1232"/>
  </r>
  <r>
    <n v="1009"/>
    <x v="1"/>
    <n v="4"/>
    <s v="Empresa D"/>
    <s v="Querétaro"/>
    <x v="1"/>
    <x v="1"/>
    <x v="1"/>
    <d v="2018-01-06T00:00:00"/>
    <s v="Empresa de embarque C"/>
    <s v="Cheque"/>
    <s v="Galletas de chocolate"/>
    <x v="2"/>
    <n v="128.79999999999998"/>
    <n v="88"/>
    <x v="8"/>
    <n v="1110.7711999999999"/>
  </r>
  <r>
    <n v="1010"/>
    <x v="4"/>
    <n v="29"/>
    <s v="Empresa CC"/>
    <s v="Puerto Vallarta"/>
    <x v="3"/>
    <x v="3"/>
    <x v="0"/>
    <d v="2018-01-31T00:00:00"/>
    <s v="Empresa de embarque B"/>
    <s v="Cheque"/>
    <s v="Chocolate"/>
    <x v="3"/>
    <n v="178.5"/>
    <n v="94"/>
    <x v="9"/>
    <n v="1711.4580000000001"/>
  </r>
  <r>
    <n v="1011"/>
    <x v="5"/>
    <n v="3"/>
    <s v="Empresa C"/>
    <s v="Acapulco"/>
    <x v="4"/>
    <x v="0"/>
    <x v="0"/>
    <d v="2018-01-05T00:00:00"/>
    <s v="Empresa de embarque B"/>
    <s v="Efectivo"/>
    <s v="Almejas"/>
    <x v="4"/>
    <n v="135.1"/>
    <n v="91"/>
    <x v="10"/>
    <n v="1290.8805"/>
  </r>
  <r>
    <n v="1012"/>
    <x v="6"/>
    <n v="6"/>
    <s v="Empresa F"/>
    <s v="Tijuana"/>
    <x v="5"/>
    <x v="4"/>
    <x v="2"/>
    <d v="2018-01-08T00:00:00"/>
    <s v="Empresa de embarque B"/>
    <s v="Tarjeta de crédito"/>
    <s v="Salsa curry"/>
    <x v="5"/>
    <n v="560"/>
    <n v="32"/>
    <x v="11"/>
    <n v="1863.68"/>
  </r>
  <r>
    <n v="1013"/>
    <x v="7"/>
    <n v="28"/>
    <s v="Empresa BB"/>
    <s v="Toluca"/>
    <x v="6"/>
    <x v="5"/>
    <x v="3"/>
    <d v="2018-01-30T00:00:00"/>
    <s v="Empresa de embarque C"/>
    <s v="Cheque"/>
    <s v="Café"/>
    <x v="0"/>
    <n v="644"/>
    <n v="55"/>
    <x v="12"/>
    <n v="3542"/>
  </r>
  <r>
    <n v="1014"/>
    <x v="3"/>
    <n v="8"/>
    <s v="Empresa H"/>
    <s v="Monterrey"/>
    <x v="2"/>
    <x v="2"/>
    <x v="2"/>
    <d v="2018-01-10T00:00:00"/>
    <s v="Empresa de embarque C"/>
    <s v="Cheque"/>
    <s v="Chocolate"/>
    <x v="3"/>
    <n v="178.5"/>
    <n v="47"/>
    <x v="13"/>
    <n v="864.11850000000004"/>
  </r>
  <r>
    <n v="1015"/>
    <x v="8"/>
    <n v="10"/>
    <s v="Empresa J"/>
    <s v="León"/>
    <x v="7"/>
    <x v="6"/>
    <x v="1"/>
    <d v="2018-01-12T00:00:00"/>
    <s v="Empresa de embarque B"/>
    <s v="Tarjeta de crédito"/>
    <s v="Té verde"/>
    <x v="0"/>
    <n v="41.86"/>
    <n v="90"/>
    <x v="14"/>
    <n v="388.04220000000009"/>
  </r>
  <r>
    <n v="1016"/>
    <x v="9"/>
    <n v="7"/>
    <s v="Empresa G"/>
    <s v="Chihuahua"/>
    <x v="8"/>
    <x v="2"/>
    <x v="2"/>
    <m/>
    <m/>
    <m/>
    <s v="Café"/>
    <x v="0"/>
    <n v="644"/>
    <n v="24"/>
    <x v="15"/>
    <n v="1545.6000000000001"/>
  </r>
  <r>
    <n v="1017"/>
    <x v="8"/>
    <n v="10"/>
    <s v="Empresa J"/>
    <s v="León"/>
    <x v="7"/>
    <x v="6"/>
    <x v="1"/>
    <d v="2018-01-12T00:00:00"/>
    <s v="Empresa de embarque A"/>
    <m/>
    <s v="Jalea de fresa"/>
    <x v="6"/>
    <n v="350"/>
    <n v="34"/>
    <x v="16"/>
    <n v="1130.5"/>
  </r>
  <r>
    <n v="1018"/>
    <x v="8"/>
    <n v="10"/>
    <s v="Empresa J"/>
    <s v="León"/>
    <x v="7"/>
    <x v="6"/>
    <x v="1"/>
    <d v="2018-01-12T00:00:00"/>
    <s v="Empresa de embarque A"/>
    <m/>
    <s v="Condimento cajún"/>
    <x v="7"/>
    <n v="308"/>
    <n v="17"/>
    <x v="17"/>
    <n v="502.65599999999995"/>
  </r>
  <r>
    <n v="1019"/>
    <x v="8"/>
    <n v="10"/>
    <s v="Empresa J"/>
    <s v="León"/>
    <x v="7"/>
    <x v="6"/>
    <x v="1"/>
    <d v="2018-01-12T00:00:00"/>
    <s v="Empresa de embarque A"/>
    <m/>
    <s v="Galletas de chocolate"/>
    <x v="2"/>
    <n v="128.79999999999998"/>
    <n v="44"/>
    <x v="18"/>
    <n v="589.38879999999995"/>
  </r>
  <r>
    <n v="1020"/>
    <x v="10"/>
    <n v="11"/>
    <s v="Empresa K"/>
    <s v="Ciudad de México"/>
    <x v="9"/>
    <x v="5"/>
    <x v="3"/>
    <m/>
    <s v="Empresa de embarque C"/>
    <m/>
    <s v="Ciruelas secas"/>
    <x v="1"/>
    <n v="49"/>
    <n v="81"/>
    <x v="19"/>
    <n v="384.99299999999999"/>
  </r>
  <r>
    <n v="1021"/>
    <x v="10"/>
    <n v="11"/>
    <s v="Empresa K"/>
    <s v="Ciudad de México"/>
    <x v="9"/>
    <x v="5"/>
    <x v="3"/>
    <m/>
    <s v="Empresa de embarque C"/>
    <m/>
    <s v="Té verde"/>
    <x v="0"/>
    <n v="41.86"/>
    <n v="49"/>
    <x v="20"/>
    <n v="211.26742000000007"/>
  </r>
  <r>
    <n v="1022"/>
    <x v="11"/>
    <n v="1"/>
    <s v="Empresa A"/>
    <s v="Torreón"/>
    <x v="10"/>
    <x v="2"/>
    <x v="2"/>
    <m/>
    <m/>
    <m/>
    <s v="Té chai"/>
    <x v="0"/>
    <n v="252"/>
    <n v="42"/>
    <x v="21"/>
    <n v="1058.4000000000001"/>
  </r>
  <r>
    <n v="1023"/>
    <x v="11"/>
    <n v="1"/>
    <s v="Empresa A"/>
    <s v="Torreón"/>
    <x v="10"/>
    <x v="2"/>
    <x v="2"/>
    <m/>
    <m/>
    <m/>
    <s v="Café"/>
    <x v="0"/>
    <n v="644"/>
    <n v="58"/>
    <x v="22"/>
    <n v="3772.5520000000001"/>
  </r>
  <r>
    <n v="1024"/>
    <x v="11"/>
    <n v="1"/>
    <s v="Empresa A"/>
    <s v="Torreón"/>
    <x v="10"/>
    <x v="2"/>
    <x v="2"/>
    <m/>
    <m/>
    <m/>
    <s v="Té verde"/>
    <x v="0"/>
    <n v="41.86"/>
    <n v="67"/>
    <x v="23"/>
    <n v="280.46199999999999"/>
  </r>
  <r>
    <n v="1025"/>
    <x v="7"/>
    <n v="28"/>
    <s v="Empresa BB"/>
    <s v="Toluca"/>
    <x v="6"/>
    <x v="5"/>
    <x v="3"/>
    <d v="2018-01-30T00:00:00"/>
    <s v="Empresa de embarque C"/>
    <s v="Tarjeta de crédito"/>
    <s v="Almejas"/>
    <x v="4"/>
    <n v="135.1"/>
    <n v="100"/>
    <x v="24"/>
    <n v="1310.47"/>
  </r>
  <r>
    <n v="1026"/>
    <x v="7"/>
    <n v="28"/>
    <s v="Empresa BB"/>
    <s v="Toluca"/>
    <x v="6"/>
    <x v="5"/>
    <x v="3"/>
    <d v="2018-01-30T00:00:00"/>
    <s v="Empresa de embarque C"/>
    <s v="Tarjeta de crédito"/>
    <s v="Carne de cangrejo"/>
    <x v="8"/>
    <n v="257.59999999999997"/>
    <n v="63"/>
    <x v="25"/>
    <n v="1606.6511999999998"/>
  </r>
  <r>
    <n v="1027"/>
    <x v="12"/>
    <n v="9"/>
    <s v="Empresa I"/>
    <s v="Guadalajara"/>
    <x v="3"/>
    <x v="7"/>
    <x v="0"/>
    <d v="2018-01-11T00:00:00"/>
    <s v="Empresa de embarque A"/>
    <s v="Cheque"/>
    <s v="Ravioli"/>
    <x v="9"/>
    <n v="273"/>
    <n v="57"/>
    <x v="26"/>
    <n v="1540.539"/>
  </r>
  <r>
    <n v="1028"/>
    <x v="12"/>
    <n v="9"/>
    <s v="Empresa I"/>
    <s v="Guadalajara"/>
    <x v="3"/>
    <x v="7"/>
    <x v="0"/>
    <d v="2018-01-11T00:00:00"/>
    <s v="Empresa de embarque A"/>
    <s v="Cheque"/>
    <s v="Mozzarella"/>
    <x v="10"/>
    <n v="487.19999999999993"/>
    <n v="81"/>
    <x v="27"/>
    <n v="4143.6359999999995"/>
  </r>
  <r>
    <n v="1029"/>
    <x v="6"/>
    <n v="6"/>
    <s v="Empresa F"/>
    <s v="Tijuana"/>
    <x v="5"/>
    <x v="4"/>
    <x v="2"/>
    <d v="2018-01-08T00:00:00"/>
    <s v="Empresa de embarque B"/>
    <s v="Tarjeta de crédito"/>
    <s v="Cerveza"/>
    <x v="0"/>
    <n v="196"/>
    <n v="71"/>
    <x v="28"/>
    <n v="1335.9360000000001"/>
  </r>
  <r>
    <n v="1030"/>
    <x v="13"/>
    <n v="8"/>
    <s v="Empresa H"/>
    <s v="Monterrey"/>
    <x v="2"/>
    <x v="2"/>
    <x v="2"/>
    <d v="2018-02-10T00:00:00"/>
    <s v="Empresa de embarque B"/>
    <s v="Cheque"/>
    <s v="Salsa curry"/>
    <x v="5"/>
    <n v="560"/>
    <n v="32"/>
    <x v="11"/>
    <n v="1809.92"/>
  </r>
  <r>
    <n v="1031"/>
    <x v="14"/>
    <n v="3"/>
    <s v="Empresa C"/>
    <s v="Acapulco"/>
    <x v="4"/>
    <x v="0"/>
    <x v="0"/>
    <d v="2018-02-05T00:00:00"/>
    <s v="Empresa de embarque B"/>
    <s v="Efectivo"/>
    <s v="Jarabe"/>
    <x v="7"/>
    <n v="140"/>
    <n v="63"/>
    <x v="29"/>
    <n v="917.28"/>
  </r>
  <r>
    <n v="1032"/>
    <x v="14"/>
    <n v="3"/>
    <s v="Empresa C"/>
    <s v="Acapulco"/>
    <x v="4"/>
    <x v="0"/>
    <x v="0"/>
    <d v="2018-02-05T00:00:00"/>
    <s v="Empresa de embarque B"/>
    <s v="Efectivo"/>
    <s v="Salsa curry"/>
    <x v="5"/>
    <n v="560"/>
    <n v="30"/>
    <x v="30"/>
    <n v="1680"/>
  </r>
  <r>
    <n v="1033"/>
    <x v="15"/>
    <n v="6"/>
    <s v="Empresa F"/>
    <s v="Tijuana"/>
    <x v="5"/>
    <x v="4"/>
    <x v="2"/>
    <d v="2018-02-08T00:00:00"/>
    <s v="Empresa de embarque B"/>
    <s v="Tarjeta de crédito"/>
    <m/>
    <x v="11"/>
    <m/>
    <m/>
    <x v="31"/>
    <n v="602"/>
  </r>
  <r>
    <n v="1034"/>
    <x v="16"/>
    <n v="28"/>
    <s v="Empresa BB"/>
    <s v="Toluca"/>
    <x v="6"/>
    <x v="5"/>
    <x v="3"/>
    <d v="2018-03-02T00:00:00"/>
    <s v="Empresa de embarque C"/>
    <s v="Cheque"/>
    <m/>
    <x v="11"/>
    <m/>
    <m/>
    <x v="31"/>
    <n v="434"/>
  </r>
  <r>
    <n v="1035"/>
    <x v="13"/>
    <n v="8"/>
    <s v="Empresa H"/>
    <s v="Monterrey"/>
    <x v="2"/>
    <x v="2"/>
    <x v="2"/>
    <d v="2018-02-10T00:00:00"/>
    <s v="Empresa de embarque C"/>
    <s v="Cheque"/>
    <m/>
    <x v="11"/>
    <m/>
    <m/>
    <x v="31"/>
    <n v="644"/>
  </r>
  <r>
    <n v="1036"/>
    <x v="17"/>
    <n v="10"/>
    <s v="Empresa J"/>
    <s v="León"/>
    <x v="7"/>
    <x v="6"/>
    <x v="1"/>
    <d v="2018-02-12T00:00:00"/>
    <s v="Empresa de embarque B"/>
    <s v="Tarjeta de crédito"/>
    <s v="Almendras"/>
    <x v="1"/>
    <n v="140"/>
    <n v="47"/>
    <x v="32"/>
    <n v="684.32"/>
  </r>
  <r>
    <n v="1038"/>
    <x v="17"/>
    <n v="10"/>
    <s v="Empresa J"/>
    <s v="León"/>
    <x v="7"/>
    <x v="6"/>
    <x v="1"/>
    <m/>
    <s v="Empresa de embarque A"/>
    <m/>
    <s v="Ciruelas secas"/>
    <x v="1"/>
    <n v="49"/>
    <n v="49"/>
    <x v="33"/>
    <n v="230.49600000000004"/>
  </r>
  <r>
    <n v="1039"/>
    <x v="18"/>
    <n v="11"/>
    <s v="Empresa K"/>
    <s v="Ciudad de México"/>
    <x v="9"/>
    <x v="5"/>
    <x v="3"/>
    <m/>
    <s v="Empresa de embarque C"/>
    <m/>
    <s v="Salsa curry"/>
    <x v="5"/>
    <n v="560"/>
    <n v="72"/>
    <x v="34"/>
    <n v="3991.6800000000003"/>
  </r>
  <r>
    <n v="1040"/>
    <x v="19"/>
    <n v="1"/>
    <s v="Empresa A"/>
    <s v="Torreón"/>
    <x v="10"/>
    <x v="2"/>
    <x v="2"/>
    <m/>
    <s v="Empresa de embarque C"/>
    <m/>
    <s v="Carne de cangrejo"/>
    <x v="8"/>
    <n v="257.59999999999997"/>
    <n v="13"/>
    <x v="35"/>
    <n v="331.53120000000001"/>
  </r>
  <r>
    <n v="1041"/>
    <x v="16"/>
    <n v="28"/>
    <s v="Empresa BB"/>
    <s v="Toluca"/>
    <x v="6"/>
    <x v="5"/>
    <x v="3"/>
    <d v="2018-03-02T00:00:00"/>
    <s v="Empresa de embarque C"/>
    <s v="Tarjeta de crédito"/>
    <s v="Café"/>
    <x v="0"/>
    <n v="644"/>
    <n v="32"/>
    <x v="36"/>
    <n v="2081.4080000000004"/>
  </r>
  <r>
    <n v="1042"/>
    <x v="20"/>
    <n v="9"/>
    <s v="Empresa I"/>
    <s v="Guadalajara"/>
    <x v="3"/>
    <x v="7"/>
    <x v="0"/>
    <d v="2018-02-11T00:00:00"/>
    <s v="Empresa de embarque A"/>
    <s v="Cheque"/>
    <s v="Almejas"/>
    <x v="4"/>
    <n v="135.1"/>
    <n v="27"/>
    <x v="37"/>
    <n v="346.53150000000005"/>
  </r>
  <r>
    <n v="1043"/>
    <x v="15"/>
    <n v="6"/>
    <s v="Empresa F"/>
    <s v="Tijuana"/>
    <x v="5"/>
    <x v="4"/>
    <x v="2"/>
    <d v="2018-02-08T00:00:00"/>
    <s v="Empresa de embarque B"/>
    <s v="Tarjeta de crédito"/>
    <s v="Chocolate"/>
    <x v="3"/>
    <n v="178.5"/>
    <n v="71"/>
    <x v="38"/>
    <n v="1280.0235"/>
  </r>
  <r>
    <n v="1044"/>
    <x v="13"/>
    <n v="8"/>
    <s v="Empresa H"/>
    <s v="Monterrey"/>
    <x v="2"/>
    <x v="2"/>
    <x v="2"/>
    <d v="2018-02-10T00:00:00"/>
    <s v="Empresa de embarque B"/>
    <s v="Cheque"/>
    <s v="Chocolate"/>
    <x v="3"/>
    <n v="178.5"/>
    <n v="13"/>
    <x v="39"/>
    <n v="220.44749999999996"/>
  </r>
  <r>
    <n v="1045"/>
    <x v="21"/>
    <n v="25"/>
    <s v="Empresa Y"/>
    <s v="León"/>
    <x v="7"/>
    <x v="6"/>
    <x v="1"/>
    <d v="2018-02-27T00:00:00"/>
    <s v="Empresa de embarque A"/>
    <s v="Efectivo"/>
    <s v="Condimento cajún"/>
    <x v="7"/>
    <n v="308"/>
    <n v="98"/>
    <x v="40"/>
    <n v="2867.4800000000005"/>
  </r>
  <r>
    <n v="1046"/>
    <x v="22"/>
    <n v="26"/>
    <s v="Empresa Z"/>
    <s v="Ciudad de México"/>
    <x v="9"/>
    <x v="5"/>
    <x v="3"/>
    <d v="2018-02-28T00:00:00"/>
    <s v="Empresa de embarque C"/>
    <s v="Tarjeta de crédito"/>
    <s v="Jalea de fresa"/>
    <x v="6"/>
    <n v="350"/>
    <n v="21"/>
    <x v="41"/>
    <n v="749.7"/>
  </r>
  <r>
    <n v="1047"/>
    <x v="23"/>
    <n v="29"/>
    <s v="Empresa CC"/>
    <s v="Puerto Vallarta"/>
    <x v="3"/>
    <x v="3"/>
    <x v="0"/>
    <d v="2018-03-03T00:00:00"/>
    <s v="Empresa de embarque B"/>
    <s v="Cheque"/>
    <s v="Cóctel de frutas"/>
    <x v="12"/>
    <n v="546"/>
    <n v="26"/>
    <x v="42"/>
    <n v="1490.5800000000002"/>
  </r>
  <r>
    <n v="1048"/>
    <x v="15"/>
    <n v="6"/>
    <s v="Empresa F"/>
    <s v="Tijuana"/>
    <x v="5"/>
    <x v="4"/>
    <x v="2"/>
    <d v="2018-02-08T00:00:00"/>
    <s v="Empresa de embarque C"/>
    <s v="Cheque"/>
    <s v="Peras secas"/>
    <x v="1"/>
    <n v="420"/>
    <n v="96"/>
    <x v="34"/>
    <n v="4152.96"/>
  </r>
  <r>
    <n v="1049"/>
    <x v="15"/>
    <n v="6"/>
    <s v="Empresa F"/>
    <s v="Tijuana"/>
    <x v="5"/>
    <x v="4"/>
    <x v="2"/>
    <d v="2018-02-08T00:00:00"/>
    <s v="Empresa de embarque C"/>
    <s v="Cheque"/>
    <s v="Manzanas secas"/>
    <x v="1"/>
    <n v="742"/>
    <n v="16"/>
    <x v="43"/>
    <n v="1234.6880000000003"/>
  </r>
  <r>
    <n v="1050"/>
    <x v="24"/>
    <n v="4"/>
    <s v="Empresa D"/>
    <s v="Querétaro"/>
    <x v="1"/>
    <x v="1"/>
    <x v="1"/>
    <m/>
    <m/>
    <m/>
    <s v="Pasta penne"/>
    <x v="9"/>
    <n v="532"/>
    <n v="96"/>
    <x v="44"/>
    <n v="4851.84"/>
  </r>
  <r>
    <n v="1051"/>
    <x v="14"/>
    <n v="3"/>
    <s v="Empresa C"/>
    <s v="Acapulco"/>
    <x v="4"/>
    <x v="0"/>
    <x v="0"/>
    <m/>
    <m/>
    <m/>
    <s v="Té verde"/>
    <x v="0"/>
    <n v="41.86"/>
    <n v="75"/>
    <x v="45"/>
    <n v="323.36850000000004"/>
  </r>
  <r>
    <n v="1052"/>
    <x v="25"/>
    <n v="9"/>
    <s v="Empresa I"/>
    <s v="Guadalajara"/>
    <x v="3"/>
    <x v="7"/>
    <x v="0"/>
    <d v="2018-03-11T00:00:00"/>
    <s v="Empresa de embarque A"/>
    <s v="Cheque"/>
    <s v="Ravioli"/>
    <x v="9"/>
    <n v="273"/>
    <n v="55"/>
    <x v="46"/>
    <n v="1516.5150000000001"/>
  </r>
  <r>
    <n v="1053"/>
    <x v="25"/>
    <n v="9"/>
    <s v="Empresa I"/>
    <s v="Guadalajara"/>
    <x v="3"/>
    <x v="7"/>
    <x v="0"/>
    <d v="2018-03-11T00:00:00"/>
    <s v="Empresa de embarque A"/>
    <s v="Cheque"/>
    <s v="Mozzarella"/>
    <x v="10"/>
    <n v="487.19999999999993"/>
    <n v="11"/>
    <x v="47"/>
    <n v="514.4831999999999"/>
  </r>
  <r>
    <n v="1054"/>
    <x v="26"/>
    <n v="6"/>
    <s v="Empresa F"/>
    <s v="Tijuana"/>
    <x v="5"/>
    <x v="4"/>
    <x v="2"/>
    <d v="2018-03-08T00:00:00"/>
    <s v="Empresa de embarque B"/>
    <s v="Tarjeta de crédito"/>
    <s v="Cerveza"/>
    <x v="0"/>
    <n v="196"/>
    <n v="53"/>
    <x v="48"/>
    <n v="1007.6360000000001"/>
  </r>
  <r>
    <n v="1055"/>
    <x v="27"/>
    <n v="8"/>
    <s v="Empresa H"/>
    <s v="Monterrey"/>
    <x v="2"/>
    <x v="2"/>
    <x v="2"/>
    <d v="2018-03-10T00:00:00"/>
    <s v="Empresa de embarque B"/>
    <s v="Cheque"/>
    <s v="Salsa curry"/>
    <x v="5"/>
    <n v="560"/>
    <n v="85"/>
    <x v="49"/>
    <n v="4998"/>
  </r>
  <r>
    <n v="1056"/>
    <x v="27"/>
    <n v="8"/>
    <s v="Empresa H"/>
    <s v="Monterrey"/>
    <x v="2"/>
    <x v="2"/>
    <x v="2"/>
    <d v="2018-03-10T00:00:00"/>
    <s v="Empresa de embarque B"/>
    <s v="Cheque"/>
    <s v="Galletas de chocolate"/>
    <x v="2"/>
    <n v="128.79999999999998"/>
    <n v="97"/>
    <x v="50"/>
    <n v="1274.3472000000002"/>
  </r>
  <r>
    <n v="1057"/>
    <x v="28"/>
    <n v="25"/>
    <s v="Empresa Y"/>
    <s v="León"/>
    <x v="7"/>
    <x v="6"/>
    <x v="1"/>
    <d v="2018-03-27T00:00:00"/>
    <s v="Empresa de embarque A"/>
    <s v="Efectivo"/>
    <s v="Bolillos"/>
    <x v="2"/>
    <n v="140"/>
    <n v="46"/>
    <x v="51"/>
    <n v="650.44000000000005"/>
  </r>
  <r>
    <n v="1058"/>
    <x v="29"/>
    <n v="26"/>
    <s v="Empresa Z"/>
    <s v="Ciudad de México"/>
    <x v="9"/>
    <x v="5"/>
    <x v="3"/>
    <d v="2018-03-28T00:00:00"/>
    <s v="Empresa de embarque C"/>
    <s v="Tarjeta de crédito"/>
    <s v="Aceite de oliva"/>
    <x v="13"/>
    <n v="298.90000000000003"/>
    <n v="97"/>
    <x v="52"/>
    <n v="2754.3634999999999"/>
  </r>
  <r>
    <n v="1059"/>
    <x v="29"/>
    <n v="26"/>
    <s v="Empresa Z"/>
    <s v="Ciudad de México"/>
    <x v="9"/>
    <x v="5"/>
    <x v="3"/>
    <d v="2018-03-28T00:00:00"/>
    <s v="Empresa de embarque C"/>
    <s v="Tarjeta de crédito"/>
    <s v="Almejas"/>
    <x v="4"/>
    <n v="135.1"/>
    <n v="97"/>
    <x v="53"/>
    <n v="1336.6794000000002"/>
  </r>
  <r>
    <n v="1060"/>
    <x v="29"/>
    <n v="26"/>
    <s v="Empresa Z"/>
    <s v="Ciudad de México"/>
    <x v="9"/>
    <x v="5"/>
    <x v="3"/>
    <d v="2018-03-28T00:00:00"/>
    <s v="Empresa de embarque C"/>
    <s v="Tarjeta de crédito"/>
    <s v="Carne de cangrejo"/>
    <x v="8"/>
    <n v="257.59999999999997"/>
    <n v="65"/>
    <x v="54"/>
    <n v="1724.6320000000003"/>
  </r>
  <r>
    <n v="1061"/>
    <x v="30"/>
    <n v="29"/>
    <s v="Empresa CC"/>
    <s v="Puerto Vallarta"/>
    <x v="3"/>
    <x v="3"/>
    <x v="0"/>
    <d v="2018-03-31T00:00:00"/>
    <s v="Empresa de embarque B"/>
    <s v="Cheque"/>
    <s v="Cerveza"/>
    <x v="0"/>
    <n v="196"/>
    <n v="72"/>
    <x v="55"/>
    <n v="1411.2000000000003"/>
  </r>
  <r>
    <n v="1062"/>
    <x v="26"/>
    <n v="6"/>
    <s v="Empresa F"/>
    <s v="Tijuana"/>
    <x v="5"/>
    <x v="4"/>
    <x v="2"/>
    <d v="2018-03-08T00:00:00"/>
    <s v="Empresa de embarque C"/>
    <s v="Cheque"/>
    <s v="Chocolate"/>
    <x v="3"/>
    <n v="178.5"/>
    <n v="16"/>
    <x v="56"/>
    <n v="282.74400000000003"/>
  </r>
  <r>
    <n v="1064"/>
    <x v="31"/>
    <n v="4"/>
    <s v="Empresa D"/>
    <s v="Querétaro"/>
    <x v="1"/>
    <x v="1"/>
    <x v="1"/>
    <d v="2018-03-06T00:00:00"/>
    <s v="Empresa de embarque A"/>
    <s v="Tarjeta de crédito"/>
    <s v="Mermelada de zarzamora"/>
    <x v="6"/>
    <n v="1134"/>
    <n v="77"/>
    <x v="57"/>
    <n v="8993.7540000000008"/>
  </r>
  <r>
    <n v="1065"/>
    <x v="31"/>
    <n v="4"/>
    <s v="Empresa D"/>
    <s v="Querétaro"/>
    <x v="1"/>
    <x v="1"/>
    <x v="1"/>
    <d v="2018-03-06T00:00:00"/>
    <s v="Empresa de embarque A"/>
    <s v="Tarjeta de crédito"/>
    <s v="Arroz de grano largo"/>
    <x v="14"/>
    <n v="98"/>
    <n v="37"/>
    <x v="58"/>
    <n v="344.47"/>
  </r>
  <r>
    <n v="1067"/>
    <x v="27"/>
    <n v="8"/>
    <s v="Empresa H"/>
    <s v="Monterrey"/>
    <x v="2"/>
    <x v="2"/>
    <x v="2"/>
    <d v="2018-03-10T00:00:00"/>
    <s v="Empresa de embarque C"/>
    <s v="Tarjeta de crédito"/>
    <s v="Mozzarella"/>
    <x v="10"/>
    <n v="487.19999999999993"/>
    <n v="63"/>
    <x v="59"/>
    <n v="3038.6664000000001"/>
  </r>
  <r>
    <n v="1070"/>
    <x v="32"/>
    <n v="3"/>
    <s v="Empresa C"/>
    <s v="Acapulco"/>
    <x v="4"/>
    <x v="0"/>
    <x v="0"/>
    <d v="2018-03-05T00:00:00"/>
    <s v="Empresa de embarque B"/>
    <s v="Efectivo"/>
    <s v="Jarabe"/>
    <x v="7"/>
    <n v="140"/>
    <n v="48"/>
    <x v="60"/>
    <n v="672"/>
  </r>
  <r>
    <n v="1071"/>
    <x v="32"/>
    <n v="3"/>
    <s v="Empresa C"/>
    <s v="Acapulco"/>
    <x v="4"/>
    <x v="0"/>
    <x v="0"/>
    <d v="2018-03-05T00:00:00"/>
    <s v="Empresa de embarque B"/>
    <s v="Efectivo"/>
    <s v="Salsa curry"/>
    <x v="5"/>
    <n v="560"/>
    <n v="71"/>
    <x v="61"/>
    <n v="4135.04"/>
  </r>
  <r>
    <n v="1075"/>
    <x v="33"/>
    <n v="10"/>
    <s v="Empresa J"/>
    <s v="León"/>
    <x v="7"/>
    <x v="6"/>
    <x v="1"/>
    <d v="2018-03-12T00:00:00"/>
    <s v="Empresa de embarque B"/>
    <s v="Tarjeta de crédito"/>
    <s v="Almendras"/>
    <x v="1"/>
    <n v="140"/>
    <n v="55"/>
    <x v="62"/>
    <n v="770"/>
  </r>
  <r>
    <n v="1077"/>
    <x v="33"/>
    <n v="10"/>
    <s v="Empresa J"/>
    <s v="León"/>
    <x v="7"/>
    <x v="6"/>
    <x v="1"/>
    <m/>
    <s v="Empresa de embarque A"/>
    <m/>
    <s v="Ciruelas secas"/>
    <x v="1"/>
    <n v="49"/>
    <n v="21"/>
    <x v="63"/>
    <n v="102.9"/>
  </r>
  <r>
    <n v="1078"/>
    <x v="34"/>
    <n v="11"/>
    <s v="Empresa K"/>
    <s v="Ciudad de México"/>
    <x v="9"/>
    <x v="5"/>
    <x v="3"/>
    <m/>
    <s v="Empresa de embarque C"/>
    <m/>
    <s v="Salsa curry"/>
    <x v="5"/>
    <n v="560"/>
    <n v="67"/>
    <x v="64"/>
    <n v="3789.52"/>
  </r>
  <r>
    <n v="1079"/>
    <x v="23"/>
    <n v="1"/>
    <s v="Empresa A"/>
    <s v="Torreón"/>
    <x v="10"/>
    <x v="2"/>
    <x v="2"/>
    <m/>
    <s v="Empresa de embarque C"/>
    <m/>
    <s v="Carne de cangrejo"/>
    <x v="8"/>
    <n v="257.59999999999997"/>
    <n v="75"/>
    <x v="65"/>
    <n v="1932"/>
  </r>
  <r>
    <n v="1080"/>
    <x v="35"/>
    <n v="28"/>
    <s v="Empresa BB"/>
    <s v="Toluca"/>
    <x v="6"/>
    <x v="5"/>
    <x v="3"/>
    <d v="2018-03-30T00:00:00"/>
    <s v="Empresa de embarque C"/>
    <s v="Tarjeta de crédito"/>
    <s v="Café"/>
    <x v="0"/>
    <n v="644"/>
    <n v="17"/>
    <x v="66"/>
    <n v="1127.644"/>
  </r>
  <r>
    <n v="1081"/>
    <x v="36"/>
    <n v="4"/>
    <s v="Empresa D"/>
    <s v="Querétaro"/>
    <x v="1"/>
    <x v="1"/>
    <x v="1"/>
    <d v="2018-04-06T00:00:00"/>
    <s v="Empresa de embarque A"/>
    <s v="Tarjeta de crédito"/>
    <s v="Ciruelas secas"/>
    <x v="1"/>
    <n v="49"/>
    <n v="48"/>
    <x v="67"/>
    <n v="228.14400000000001"/>
  </r>
  <r>
    <n v="1082"/>
    <x v="37"/>
    <n v="12"/>
    <s v="Empresa L"/>
    <s v="Mazatlán"/>
    <x v="0"/>
    <x v="0"/>
    <x v="0"/>
    <d v="2018-04-14T00:00:00"/>
    <s v="Empresa de embarque B"/>
    <s v="Tarjeta de crédito"/>
    <s v="Té chai"/>
    <x v="0"/>
    <n v="252"/>
    <n v="74"/>
    <x v="68"/>
    <n v="1920.7440000000004"/>
  </r>
  <r>
    <n v="1083"/>
    <x v="37"/>
    <n v="12"/>
    <s v="Empresa L"/>
    <s v="Mazatlán"/>
    <x v="0"/>
    <x v="0"/>
    <x v="0"/>
    <d v="2018-04-14T00:00:00"/>
    <s v="Empresa de embarque B"/>
    <s v="Tarjeta de crédito"/>
    <s v="Café"/>
    <x v="0"/>
    <n v="644"/>
    <n v="96"/>
    <x v="69"/>
    <n v="5996.9280000000008"/>
  </r>
  <r>
    <n v="1084"/>
    <x v="38"/>
    <n v="8"/>
    <s v="Empresa H"/>
    <s v="Monterrey"/>
    <x v="2"/>
    <x v="2"/>
    <x v="2"/>
    <d v="2018-04-10T00:00:00"/>
    <s v="Empresa de embarque C"/>
    <s v="Tarjeta de crédito"/>
    <s v="Galletas de chocolate"/>
    <x v="2"/>
    <n v="128.79999999999998"/>
    <n v="12"/>
    <x v="70"/>
    <n v="159.1968"/>
  </r>
  <r>
    <n v="1085"/>
    <x v="36"/>
    <n v="4"/>
    <s v="Empresa D"/>
    <s v="Querétaro"/>
    <x v="1"/>
    <x v="1"/>
    <x v="1"/>
    <d v="2018-04-06T00:00:00"/>
    <s v="Empresa de embarque C"/>
    <s v="Cheque"/>
    <s v="Galletas de chocolate"/>
    <x v="2"/>
    <n v="128.79999999999998"/>
    <n v="62"/>
    <x v="71"/>
    <n v="822.51679999999999"/>
  </r>
  <r>
    <n v="1086"/>
    <x v="39"/>
    <n v="29"/>
    <s v="Empresa CC"/>
    <s v="Puerto Vallarta"/>
    <x v="3"/>
    <x v="3"/>
    <x v="0"/>
    <d v="2018-05-01T00:00:00"/>
    <s v="Empresa de embarque B"/>
    <s v="Cheque"/>
    <s v="Chocolate"/>
    <x v="3"/>
    <n v="178.5"/>
    <n v="35"/>
    <x v="72"/>
    <n v="643.49250000000006"/>
  </r>
  <r>
    <n v="1087"/>
    <x v="40"/>
    <n v="3"/>
    <s v="Empresa C"/>
    <s v="Acapulco"/>
    <x v="4"/>
    <x v="0"/>
    <x v="0"/>
    <d v="2018-04-05T00:00:00"/>
    <s v="Empresa de embarque B"/>
    <s v="Efectivo"/>
    <s v="Almejas"/>
    <x v="4"/>
    <n v="135.1"/>
    <n v="95"/>
    <x v="73"/>
    <n v="1283.4500000000003"/>
  </r>
  <r>
    <n v="1088"/>
    <x v="41"/>
    <n v="6"/>
    <s v="Empresa F"/>
    <s v="Tijuana"/>
    <x v="5"/>
    <x v="4"/>
    <x v="2"/>
    <d v="2018-04-08T00:00:00"/>
    <s v="Empresa de embarque B"/>
    <s v="Tarjeta de crédito"/>
    <s v="Salsa curry"/>
    <x v="5"/>
    <n v="560"/>
    <n v="17"/>
    <x v="74"/>
    <n v="961.5200000000001"/>
  </r>
  <r>
    <n v="1089"/>
    <x v="42"/>
    <n v="28"/>
    <s v="Empresa BB"/>
    <s v="Toluca"/>
    <x v="6"/>
    <x v="5"/>
    <x v="3"/>
    <d v="2018-04-30T00:00:00"/>
    <s v="Empresa de embarque C"/>
    <s v="Cheque"/>
    <s v="Café"/>
    <x v="0"/>
    <n v="644"/>
    <n v="96"/>
    <x v="69"/>
    <n v="6491.52"/>
  </r>
  <r>
    <n v="1090"/>
    <x v="38"/>
    <n v="8"/>
    <s v="Empresa H"/>
    <s v="Monterrey"/>
    <x v="2"/>
    <x v="2"/>
    <x v="2"/>
    <d v="2018-04-10T00:00:00"/>
    <s v="Empresa de embarque C"/>
    <s v="Cheque"/>
    <s v="Chocolate"/>
    <x v="3"/>
    <n v="178.5"/>
    <n v="83"/>
    <x v="75"/>
    <n v="1437.1034999999999"/>
  </r>
  <r>
    <n v="1091"/>
    <x v="43"/>
    <n v="10"/>
    <s v="Empresa J"/>
    <s v="León"/>
    <x v="7"/>
    <x v="6"/>
    <x v="1"/>
    <d v="2018-04-12T00:00:00"/>
    <s v="Empresa de embarque B"/>
    <s v="Tarjeta de crédito"/>
    <s v="Té verde"/>
    <x v="0"/>
    <n v="41.86"/>
    <n v="88"/>
    <x v="76"/>
    <n v="364.68432000000001"/>
  </r>
  <r>
    <n v="1092"/>
    <x v="44"/>
    <n v="7"/>
    <s v="Empresa G"/>
    <s v="Chihuahua"/>
    <x v="8"/>
    <x v="2"/>
    <x v="2"/>
    <m/>
    <m/>
    <m/>
    <s v="Café"/>
    <x v="0"/>
    <n v="644"/>
    <n v="59"/>
    <x v="77"/>
    <n v="3989.5800000000004"/>
  </r>
  <r>
    <n v="1093"/>
    <x v="43"/>
    <n v="10"/>
    <s v="Empresa J"/>
    <s v="León"/>
    <x v="7"/>
    <x v="6"/>
    <x v="1"/>
    <d v="2018-04-12T00:00:00"/>
    <s v="Empresa de embarque A"/>
    <m/>
    <s v="Jalea de fresa"/>
    <x v="6"/>
    <n v="350"/>
    <n v="27"/>
    <x v="78"/>
    <n v="963.89999999999986"/>
  </r>
  <r>
    <n v="1094"/>
    <x v="43"/>
    <n v="10"/>
    <s v="Empresa J"/>
    <s v="León"/>
    <x v="7"/>
    <x v="6"/>
    <x v="1"/>
    <d v="2018-04-12T00:00:00"/>
    <s v="Empresa de embarque A"/>
    <m/>
    <s v="Condimento cajún"/>
    <x v="7"/>
    <n v="308"/>
    <n v="37"/>
    <x v="79"/>
    <n v="1196.5800000000002"/>
  </r>
  <r>
    <n v="1095"/>
    <x v="43"/>
    <n v="10"/>
    <s v="Empresa J"/>
    <s v="León"/>
    <x v="7"/>
    <x v="6"/>
    <x v="1"/>
    <d v="2018-04-12T00:00:00"/>
    <s v="Empresa de embarque A"/>
    <m/>
    <s v="Galletas de chocolate"/>
    <x v="2"/>
    <n v="128.79999999999998"/>
    <n v="75"/>
    <x v="80"/>
    <n v="966"/>
  </r>
  <r>
    <n v="1096"/>
    <x v="45"/>
    <n v="11"/>
    <s v="Empresa K"/>
    <s v="Ciudad de México"/>
    <x v="9"/>
    <x v="5"/>
    <x v="3"/>
    <m/>
    <s v="Empresa de embarque C"/>
    <m/>
    <s v="Ciruelas secas"/>
    <x v="1"/>
    <n v="49"/>
    <n v="71"/>
    <x v="81"/>
    <n v="337.46300000000002"/>
  </r>
  <r>
    <n v="1097"/>
    <x v="45"/>
    <n v="11"/>
    <s v="Empresa K"/>
    <s v="Ciudad de México"/>
    <x v="9"/>
    <x v="5"/>
    <x v="3"/>
    <m/>
    <s v="Empresa de embarque C"/>
    <m/>
    <s v="Té verde"/>
    <x v="0"/>
    <n v="41.86"/>
    <n v="88"/>
    <x v="76"/>
    <n v="364.68432000000001"/>
  </r>
  <r>
    <n v="1098"/>
    <x v="46"/>
    <n v="1"/>
    <s v="Empresa A"/>
    <s v="Torreón"/>
    <x v="10"/>
    <x v="2"/>
    <x v="2"/>
    <m/>
    <m/>
    <m/>
    <s v="Té chai"/>
    <x v="0"/>
    <n v="252"/>
    <n v="55"/>
    <x v="82"/>
    <n v="1358.28"/>
  </r>
  <r>
    <n v="1099"/>
    <x v="47"/>
    <n v="29"/>
    <s v="Empresa CC"/>
    <s v="Puerto Vallarta"/>
    <x v="3"/>
    <x v="3"/>
    <x v="0"/>
    <d v="2018-05-31T00:00:00"/>
    <s v="Empresa de embarque B"/>
    <s v="Cheque"/>
    <s v="Chocolate"/>
    <x v="3"/>
    <n v="178.5"/>
    <n v="14"/>
    <x v="83"/>
    <n v="237.405"/>
  </r>
  <r>
    <n v="1100"/>
    <x v="48"/>
    <n v="3"/>
    <s v="Empresa C"/>
    <s v="Acapulco"/>
    <x v="4"/>
    <x v="0"/>
    <x v="0"/>
    <d v="2018-05-05T00:00:00"/>
    <s v="Empresa de embarque B"/>
    <s v="Efectivo"/>
    <s v="Almejas"/>
    <x v="4"/>
    <n v="135.1"/>
    <n v="43"/>
    <x v="84"/>
    <n v="592.54860000000008"/>
  </r>
  <r>
    <n v="1101"/>
    <x v="49"/>
    <n v="6"/>
    <s v="Empresa F"/>
    <s v="Tijuana"/>
    <x v="5"/>
    <x v="4"/>
    <x v="2"/>
    <d v="2018-05-08T00:00:00"/>
    <s v="Empresa de embarque B"/>
    <s v="Tarjeta de crédito"/>
    <s v="Salsa curry"/>
    <x v="5"/>
    <n v="560"/>
    <n v="63"/>
    <x v="85"/>
    <n v="3563.28"/>
  </r>
  <r>
    <n v="1102"/>
    <x v="50"/>
    <n v="28"/>
    <s v="Empresa BB"/>
    <s v="Toluca"/>
    <x v="6"/>
    <x v="5"/>
    <x v="3"/>
    <d v="2018-05-30T00:00:00"/>
    <s v="Empresa de embarque C"/>
    <s v="Cheque"/>
    <s v="Café"/>
    <x v="0"/>
    <n v="644"/>
    <n v="36"/>
    <x v="86"/>
    <n v="2318.4000000000005"/>
  </r>
  <r>
    <n v="1103"/>
    <x v="51"/>
    <n v="8"/>
    <s v="Empresa H"/>
    <s v="Monterrey"/>
    <x v="2"/>
    <x v="2"/>
    <x v="2"/>
    <d v="2018-05-10T00:00:00"/>
    <s v="Empresa de embarque C"/>
    <s v="Cheque"/>
    <s v="Chocolate"/>
    <x v="3"/>
    <n v="178.5"/>
    <n v="41"/>
    <x v="87"/>
    <n v="761.12400000000014"/>
  </r>
  <r>
    <n v="1104"/>
    <x v="52"/>
    <n v="10"/>
    <s v="Empresa J"/>
    <s v="León"/>
    <x v="7"/>
    <x v="6"/>
    <x v="1"/>
    <d v="2018-05-12T00:00:00"/>
    <s v="Empresa de embarque B"/>
    <s v="Tarjeta de crédito"/>
    <s v="Té verde"/>
    <x v="0"/>
    <n v="41.86"/>
    <n v="35"/>
    <x v="88"/>
    <n v="143.57980000000001"/>
  </r>
  <r>
    <n v="1105"/>
    <x v="53"/>
    <n v="7"/>
    <s v="Empresa G"/>
    <s v="Chihuahua"/>
    <x v="8"/>
    <x v="2"/>
    <x v="2"/>
    <m/>
    <m/>
    <m/>
    <s v="Café"/>
    <x v="0"/>
    <n v="644"/>
    <n v="31"/>
    <x v="89"/>
    <n v="1916.5439999999999"/>
  </r>
  <r>
    <n v="1106"/>
    <x v="52"/>
    <n v="10"/>
    <s v="Empresa J"/>
    <s v="León"/>
    <x v="7"/>
    <x v="6"/>
    <x v="1"/>
    <d v="2018-05-12T00:00:00"/>
    <s v="Empresa de embarque A"/>
    <m/>
    <s v="Jalea de fresa"/>
    <x v="6"/>
    <n v="350"/>
    <n v="52"/>
    <x v="90"/>
    <n v="1729"/>
  </r>
  <r>
    <n v="1107"/>
    <x v="52"/>
    <n v="10"/>
    <s v="Empresa J"/>
    <s v="León"/>
    <x v="7"/>
    <x v="6"/>
    <x v="1"/>
    <d v="2018-05-12T00:00:00"/>
    <s v="Empresa de embarque A"/>
    <m/>
    <s v="Condimento cajún"/>
    <x v="7"/>
    <n v="308"/>
    <n v="30"/>
    <x v="91"/>
    <n v="942.48000000000013"/>
  </r>
  <r>
    <n v="1108"/>
    <x v="52"/>
    <n v="10"/>
    <s v="Empresa J"/>
    <s v="León"/>
    <x v="7"/>
    <x v="6"/>
    <x v="1"/>
    <d v="2018-05-12T00:00:00"/>
    <s v="Empresa de embarque A"/>
    <m/>
    <s v="Galletas de chocolate"/>
    <x v="2"/>
    <n v="128.79999999999998"/>
    <n v="41"/>
    <x v="92"/>
    <n v="538.64160000000004"/>
  </r>
  <r>
    <n v="1109"/>
    <x v="54"/>
    <n v="11"/>
    <s v="Empresa K"/>
    <s v="Ciudad de México"/>
    <x v="9"/>
    <x v="5"/>
    <x v="3"/>
    <m/>
    <s v="Empresa de embarque C"/>
    <m/>
    <s v="Ciruelas secas"/>
    <x v="1"/>
    <n v="49"/>
    <n v="44"/>
    <x v="93"/>
    <n v="213.44400000000002"/>
  </r>
  <r>
    <n v="1110"/>
    <x v="54"/>
    <n v="11"/>
    <s v="Empresa K"/>
    <s v="Ciudad de México"/>
    <x v="9"/>
    <x v="5"/>
    <x v="3"/>
    <m/>
    <s v="Empresa de embarque C"/>
    <m/>
    <s v="Té verde"/>
    <x v="0"/>
    <n v="41.86"/>
    <n v="77"/>
    <x v="94"/>
    <n v="322.32200000000006"/>
  </r>
  <r>
    <n v="1111"/>
    <x v="55"/>
    <n v="1"/>
    <s v="Empresa A"/>
    <s v="Torreón"/>
    <x v="10"/>
    <x v="2"/>
    <x v="2"/>
    <m/>
    <m/>
    <m/>
    <s v="Té chai"/>
    <x v="0"/>
    <n v="252"/>
    <n v="29"/>
    <x v="95"/>
    <n v="738.10800000000006"/>
  </r>
  <r>
    <n v="1112"/>
    <x v="55"/>
    <n v="1"/>
    <s v="Empresa A"/>
    <s v="Torreón"/>
    <x v="10"/>
    <x v="2"/>
    <x v="2"/>
    <m/>
    <m/>
    <m/>
    <s v="Café"/>
    <x v="0"/>
    <n v="644"/>
    <n v="77"/>
    <x v="96"/>
    <n v="5157.152000000001"/>
  </r>
  <r>
    <n v="1113"/>
    <x v="55"/>
    <n v="1"/>
    <s v="Empresa A"/>
    <s v="Torreón"/>
    <x v="10"/>
    <x v="2"/>
    <x v="2"/>
    <m/>
    <m/>
    <m/>
    <s v="Té verde"/>
    <x v="0"/>
    <n v="41.86"/>
    <n v="73"/>
    <x v="97"/>
    <n v="305.57800000000003"/>
  </r>
  <r>
    <n v="1114"/>
    <x v="50"/>
    <n v="28"/>
    <s v="Empresa BB"/>
    <s v="Toluca"/>
    <x v="6"/>
    <x v="5"/>
    <x v="3"/>
    <d v="2018-05-30T00:00:00"/>
    <s v="Empresa de embarque C"/>
    <s v="Tarjeta de crédito"/>
    <s v="Almejas"/>
    <x v="4"/>
    <n v="135.1"/>
    <n v="74"/>
    <x v="98"/>
    <n v="949.75300000000004"/>
  </r>
  <r>
    <n v="1115"/>
    <x v="50"/>
    <n v="28"/>
    <s v="Empresa BB"/>
    <s v="Toluca"/>
    <x v="6"/>
    <x v="5"/>
    <x v="3"/>
    <d v="2018-05-30T00:00:00"/>
    <s v="Empresa de embarque C"/>
    <s v="Tarjeta de crédito"/>
    <s v="Carne de cangrejo"/>
    <x v="8"/>
    <n v="257.59999999999997"/>
    <n v="25"/>
    <x v="99"/>
    <n v="650.44000000000005"/>
  </r>
  <r>
    <n v="1116"/>
    <x v="56"/>
    <n v="9"/>
    <s v="Empresa I"/>
    <s v="Guadalajara"/>
    <x v="3"/>
    <x v="7"/>
    <x v="0"/>
    <d v="2018-05-11T00:00:00"/>
    <s v="Empresa de embarque A"/>
    <s v="Cheque"/>
    <s v="Ravioli"/>
    <x v="9"/>
    <n v="273"/>
    <n v="82"/>
    <x v="100"/>
    <n v="2149.056"/>
  </r>
  <r>
    <n v="1117"/>
    <x v="56"/>
    <n v="9"/>
    <s v="Empresa I"/>
    <s v="Guadalajara"/>
    <x v="3"/>
    <x v="7"/>
    <x v="0"/>
    <d v="2018-05-11T00:00:00"/>
    <s v="Empresa de embarque A"/>
    <s v="Cheque"/>
    <s v="Mozzarella"/>
    <x v="10"/>
    <n v="487.19999999999993"/>
    <n v="37"/>
    <x v="101"/>
    <n v="1856.7191999999998"/>
  </r>
  <r>
    <n v="1118"/>
    <x v="49"/>
    <n v="6"/>
    <s v="Empresa F"/>
    <s v="Tijuana"/>
    <x v="5"/>
    <x v="4"/>
    <x v="2"/>
    <d v="2018-05-08T00:00:00"/>
    <s v="Empresa de embarque B"/>
    <s v="Tarjeta de crédito"/>
    <s v="Cerveza"/>
    <x v="0"/>
    <n v="196"/>
    <n v="84"/>
    <x v="102"/>
    <n v="1580.5440000000001"/>
  </r>
  <r>
    <n v="1119"/>
    <x v="51"/>
    <n v="8"/>
    <s v="Empresa H"/>
    <s v="Monterrey"/>
    <x v="2"/>
    <x v="2"/>
    <x v="2"/>
    <d v="2018-05-10T00:00:00"/>
    <s v="Empresa de embarque B"/>
    <s v="Cheque"/>
    <s v="Salsa curry"/>
    <x v="5"/>
    <n v="560"/>
    <n v="73"/>
    <x v="103"/>
    <n v="3965.36"/>
  </r>
  <r>
    <n v="1120"/>
    <x v="51"/>
    <n v="8"/>
    <s v="Empresa H"/>
    <s v="Monterrey"/>
    <x v="2"/>
    <x v="2"/>
    <x v="2"/>
    <d v="2018-05-10T00:00:00"/>
    <s v="Empresa de embarque B"/>
    <s v="Cheque"/>
    <s v="Galletas de chocolate"/>
    <x v="2"/>
    <n v="128.79999999999998"/>
    <n v="51"/>
    <x v="104"/>
    <n v="624.03599999999994"/>
  </r>
  <r>
    <n v="1121"/>
    <x v="57"/>
    <n v="25"/>
    <s v="Empresa Y"/>
    <s v="León"/>
    <x v="7"/>
    <x v="6"/>
    <x v="1"/>
    <d v="2018-05-27T00:00:00"/>
    <s v="Empresa de embarque A"/>
    <s v="Efectivo"/>
    <s v="Bolillos"/>
    <x v="2"/>
    <n v="140"/>
    <n v="66"/>
    <x v="91"/>
    <n v="960.96"/>
  </r>
  <r>
    <n v="1122"/>
    <x v="58"/>
    <n v="26"/>
    <s v="Empresa Z"/>
    <s v="Ciudad de México"/>
    <x v="9"/>
    <x v="5"/>
    <x v="3"/>
    <d v="2018-05-28T00:00:00"/>
    <s v="Empresa de embarque C"/>
    <s v="Tarjeta de crédito"/>
    <s v="Aceite de oliva"/>
    <x v="13"/>
    <n v="298.90000000000003"/>
    <n v="36"/>
    <x v="105"/>
    <n v="1043.7588000000001"/>
  </r>
  <r>
    <n v="1123"/>
    <x v="58"/>
    <n v="26"/>
    <s v="Empresa Z"/>
    <s v="Ciudad de México"/>
    <x v="9"/>
    <x v="5"/>
    <x v="3"/>
    <d v="2018-05-28T00:00:00"/>
    <s v="Empresa de embarque C"/>
    <s v="Tarjeta de crédito"/>
    <s v="Almejas"/>
    <x v="4"/>
    <n v="135.1"/>
    <n v="87"/>
    <x v="106"/>
    <n v="1222.3848"/>
  </r>
  <r>
    <n v="1124"/>
    <x v="58"/>
    <n v="26"/>
    <s v="Empresa Z"/>
    <s v="Ciudad de México"/>
    <x v="9"/>
    <x v="5"/>
    <x v="3"/>
    <d v="2018-05-28T00:00:00"/>
    <s v="Empresa de embarque C"/>
    <s v="Tarjeta de crédito"/>
    <s v="Carne de cangrejo"/>
    <x v="8"/>
    <n v="257.59999999999997"/>
    <n v="64"/>
    <x v="107"/>
    <n v="1615.6671999999999"/>
  </r>
  <r>
    <n v="1125"/>
    <x v="47"/>
    <n v="29"/>
    <s v="Empresa CC"/>
    <s v="Puerto Vallarta"/>
    <x v="3"/>
    <x v="3"/>
    <x v="0"/>
    <d v="2018-05-31T00:00:00"/>
    <s v="Empresa de embarque B"/>
    <s v="Cheque"/>
    <s v="Cerveza"/>
    <x v="0"/>
    <n v="196"/>
    <n v="21"/>
    <x v="108"/>
    <n v="432.18000000000006"/>
  </r>
  <r>
    <n v="1126"/>
    <x v="49"/>
    <n v="6"/>
    <s v="Empresa F"/>
    <s v="Tijuana"/>
    <x v="5"/>
    <x v="4"/>
    <x v="2"/>
    <d v="2018-05-08T00:00:00"/>
    <s v="Empresa de embarque C"/>
    <s v="Cheque"/>
    <s v="Chocolate"/>
    <x v="3"/>
    <n v="178.5"/>
    <n v="19"/>
    <x v="109"/>
    <n v="342.54149999999998"/>
  </r>
  <r>
    <n v="1128"/>
    <x v="59"/>
    <n v="4"/>
    <s v="Empresa D"/>
    <s v="Querétaro"/>
    <x v="1"/>
    <x v="1"/>
    <x v="1"/>
    <d v="2018-05-06T00:00:00"/>
    <s v="Empresa de embarque A"/>
    <s v="Tarjeta de crédito"/>
    <s v="Mermelada de zarzamora"/>
    <x v="6"/>
    <n v="1134"/>
    <n v="23"/>
    <x v="110"/>
    <n v="2738.61"/>
  </r>
  <r>
    <n v="1129"/>
    <x v="59"/>
    <n v="4"/>
    <s v="Empresa D"/>
    <s v="Querétaro"/>
    <x v="1"/>
    <x v="1"/>
    <x v="1"/>
    <d v="2018-05-06T00:00:00"/>
    <s v="Empresa de embarque A"/>
    <s v="Tarjeta de crédito"/>
    <s v="Arroz de grano largo"/>
    <x v="14"/>
    <n v="98"/>
    <n v="72"/>
    <x v="111"/>
    <n v="726.76800000000003"/>
  </r>
  <r>
    <n v="1131"/>
    <x v="51"/>
    <n v="8"/>
    <s v="Empresa H"/>
    <s v="Monterrey"/>
    <x v="2"/>
    <x v="2"/>
    <x v="2"/>
    <d v="2018-05-10T00:00:00"/>
    <s v="Empresa de embarque C"/>
    <s v="Tarjeta de crédito"/>
    <s v="Mozzarella"/>
    <x v="10"/>
    <n v="487.19999999999993"/>
    <n v="22"/>
    <x v="112"/>
    <n v="1050.4031999999997"/>
  </r>
  <r>
    <n v="1134"/>
    <x v="48"/>
    <n v="3"/>
    <s v="Empresa C"/>
    <s v="Acapulco"/>
    <x v="4"/>
    <x v="0"/>
    <x v="0"/>
    <d v="2018-05-05T00:00:00"/>
    <s v="Empresa de embarque B"/>
    <s v="Efectivo"/>
    <s v="Jarabe"/>
    <x v="7"/>
    <n v="140"/>
    <n v="82"/>
    <x v="113"/>
    <n v="1193.92"/>
  </r>
  <r>
    <n v="1135"/>
    <x v="48"/>
    <n v="3"/>
    <s v="Empresa C"/>
    <s v="Acapulco"/>
    <x v="4"/>
    <x v="0"/>
    <x v="0"/>
    <d v="2018-05-05T00:00:00"/>
    <s v="Empresa de embarque B"/>
    <s v="Efectivo"/>
    <s v="Salsa curry"/>
    <x v="5"/>
    <n v="560"/>
    <n v="98"/>
    <x v="114"/>
    <n v="5762.4000000000005"/>
  </r>
  <r>
    <n v="1138"/>
    <x v="60"/>
    <n v="7"/>
    <s v="Empresa G"/>
    <s v="Chihuahua"/>
    <x v="8"/>
    <x v="2"/>
    <x v="2"/>
    <m/>
    <m/>
    <m/>
    <s v="Café"/>
    <x v="0"/>
    <n v="644"/>
    <n v="71"/>
    <x v="115"/>
    <n v="4343.78"/>
  </r>
  <r>
    <n v="1139"/>
    <x v="61"/>
    <n v="10"/>
    <s v="Empresa J"/>
    <s v="León"/>
    <x v="7"/>
    <x v="6"/>
    <x v="1"/>
    <d v="2018-06-12T00:00:00"/>
    <s v="Empresa de embarque A"/>
    <m/>
    <s v="Jalea de fresa"/>
    <x v="6"/>
    <n v="350"/>
    <n v="40"/>
    <x v="116"/>
    <n v="1470"/>
  </r>
  <r>
    <n v="1140"/>
    <x v="61"/>
    <n v="10"/>
    <s v="Empresa J"/>
    <s v="León"/>
    <x v="7"/>
    <x v="6"/>
    <x v="1"/>
    <d v="2018-06-12T00:00:00"/>
    <s v="Empresa de embarque A"/>
    <m/>
    <s v="Condimento cajún"/>
    <x v="7"/>
    <n v="308"/>
    <n v="80"/>
    <x v="117"/>
    <n v="2414.7199999999998"/>
  </r>
  <r>
    <n v="1141"/>
    <x v="61"/>
    <n v="10"/>
    <s v="Empresa J"/>
    <s v="León"/>
    <x v="7"/>
    <x v="6"/>
    <x v="1"/>
    <d v="2018-06-12T00:00:00"/>
    <s v="Empresa de embarque A"/>
    <m/>
    <s v="Galletas de chocolate"/>
    <x v="2"/>
    <n v="128.79999999999998"/>
    <n v="38"/>
    <x v="7"/>
    <n v="464.96799999999996"/>
  </r>
  <r>
    <n v="1142"/>
    <x v="62"/>
    <n v="11"/>
    <s v="Empresa K"/>
    <s v="Ciudad de México"/>
    <x v="9"/>
    <x v="5"/>
    <x v="3"/>
    <m/>
    <s v="Empresa de embarque C"/>
    <m/>
    <s v="Ciruelas secas"/>
    <x v="1"/>
    <n v="49"/>
    <n v="28"/>
    <x v="118"/>
    <n v="144.06"/>
  </r>
  <r>
    <n v="1143"/>
    <x v="62"/>
    <n v="11"/>
    <s v="Empresa K"/>
    <s v="Ciudad de México"/>
    <x v="9"/>
    <x v="5"/>
    <x v="3"/>
    <m/>
    <s v="Empresa de embarque C"/>
    <m/>
    <s v="Té verde"/>
    <x v="0"/>
    <n v="41.86"/>
    <n v="60"/>
    <x v="119"/>
    <n v="246.13680000000005"/>
  </r>
  <r>
    <n v="1144"/>
    <x v="63"/>
    <n v="1"/>
    <s v="Empresa A"/>
    <s v="Torreón"/>
    <x v="10"/>
    <x v="2"/>
    <x v="2"/>
    <m/>
    <m/>
    <m/>
    <s v="Té chai"/>
    <x v="0"/>
    <n v="252"/>
    <n v="33"/>
    <x v="120"/>
    <n v="814.96800000000007"/>
  </r>
  <r>
    <n v="1145"/>
    <x v="63"/>
    <n v="1"/>
    <s v="Empresa A"/>
    <s v="Torreón"/>
    <x v="10"/>
    <x v="2"/>
    <x v="2"/>
    <m/>
    <m/>
    <m/>
    <s v="Café"/>
    <x v="0"/>
    <n v="644"/>
    <n v="22"/>
    <x v="121"/>
    <n v="1416.8"/>
  </r>
  <r>
    <n v="1146"/>
    <x v="63"/>
    <n v="1"/>
    <s v="Empresa A"/>
    <s v="Torreón"/>
    <x v="10"/>
    <x v="2"/>
    <x v="2"/>
    <m/>
    <m/>
    <m/>
    <s v="Té verde"/>
    <x v="0"/>
    <n v="41.86"/>
    <n v="51"/>
    <x v="122"/>
    <n v="209.21628000000004"/>
  </r>
  <r>
    <n v="1147"/>
    <x v="64"/>
    <n v="28"/>
    <s v="Empresa BB"/>
    <s v="Toluca"/>
    <x v="6"/>
    <x v="5"/>
    <x v="3"/>
    <d v="2018-06-30T00:00:00"/>
    <s v="Empresa de embarque C"/>
    <s v="Tarjeta de crédito"/>
    <s v="Almejas"/>
    <x v="4"/>
    <n v="135.1"/>
    <n v="60"/>
    <x v="123"/>
    <n v="802.49400000000003"/>
  </r>
  <r>
    <n v="1148"/>
    <x v="64"/>
    <n v="28"/>
    <s v="Empresa BB"/>
    <s v="Toluca"/>
    <x v="6"/>
    <x v="5"/>
    <x v="3"/>
    <d v="2018-06-30T00:00:00"/>
    <s v="Empresa de embarque C"/>
    <s v="Tarjeta de crédito"/>
    <s v="Carne de cangrejo"/>
    <x v="8"/>
    <n v="257.59999999999997"/>
    <n v="98"/>
    <x v="124"/>
    <n v="2574.9695999999999"/>
  </r>
  <r>
    <n v="1149"/>
    <x v="65"/>
    <n v="9"/>
    <s v="Empresa I"/>
    <s v="Guadalajara"/>
    <x v="3"/>
    <x v="7"/>
    <x v="0"/>
    <d v="2018-06-11T00:00:00"/>
    <s v="Empresa de embarque A"/>
    <s v="Cheque"/>
    <s v="Ravioli"/>
    <x v="9"/>
    <n v="273"/>
    <n v="27"/>
    <x v="125"/>
    <n v="714.98700000000008"/>
  </r>
  <r>
    <n v="1150"/>
    <x v="65"/>
    <n v="9"/>
    <s v="Empresa I"/>
    <s v="Guadalajara"/>
    <x v="3"/>
    <x v="7"/>
    <x v="0"/>
    <d v="2018-06-11T00:00:00"/>
    <s v="Empresa de embarque A"/>
    <s v="Cheque"/>
    <s v="Mozzarella"/>
    <x v="10"/>
    <n v="487.19999999999993"/>
    <n v="88"/>
    <x v="126"/>
    <n v="4244.4863999999989"/>
  </r>
  <r>
    <n v="1151"/>
    <x v="66"/>
    <n v="6"/>
    <s v="Empresa F"/>
    <s v="Tijuana"/>
    <x v="5"/>
    <x v="4"/>
    <x v="2"/>
    <d v="2018-06-08T00:00:00"/>
    <s v="Empresa de embarque B"/>
    <s v="Tarjeta de crédito"/>
    <s v="Cerveza"/>
    <x v="0"/>
    <n v="196"/>
    <n v="65"/>
    <x v="127"/>
    <n v="1337.7"/>
  </r>
  <r>
    <n v="1152"/>
    <x v="67"/>
    <n v="8"/>
    <s v="Empresa H"/>
    <s v="Monterrey"/>
    <x v="2"/>
    <x v="2"/>
    <x v="2"/>
    <d v="2018-06-10T00:00:00"/>
    <s v="Empresa de embarque B"/>
    <s v="Cheque"/>
    <s v="Salsa curry"/>
    <x v="5"/>
    <n v="560"/>
    <n v="38"/>
    <x v="128"/>
    <n v="2085.44"/>
  </r>
  <r>
    <n v="1153"/>
    <x v="67"/>
    <n v="8"/>
    <s v="Empresa H"/>
    <s v="Monterrey"/>
    <x v="2"/>
    <x v="2"/>
    <x v="2"/>
    <d v="2018-06-10T00:00:00"/>
    <s v="Empresa de embarque B"/>
    <s v="Cheque"/>
    <s v="Galletas de chocolate"/>
    <x v="2"/>
    <n v="128.79999999999998"/>
    <n v="80"/>
    <x v="129"/>
    <n v="989.18400000000008"/>
  </r>
  <r>
    <n v="1154"/>
    <x v="68"/>
    <n v="25"/>
    <s v="Empresa Y"/>
    <s v="León"/>
    <x v="7"/>
    <x v="6"/>
    <x v="1"/>
    <d v="2018-06-27T00:00:00"/>
    <s v="Empresa de embarque A"/>
    <s v="Efectivo"/>
    <s v="Bolillos"/>
    <x v="2"/>
    <n v="140"/>
    <n v="49"/>
    <x v="130"/>
    <n v="658.56"/>
  </r>
  <r>
    <n v="1155"/>
    <x v="69"/>
    <n v="26"/>
    <s v="Empresa Z"/>
    <s v="Ciudad de México"/>
    <x v="9"/>
    <x v="5"/>
    <x v="3"/>
    <d v="2018-06-28T00:00:00"/>
    <s v="Empresa de embarque C"/>
    <s v="Tarjeta de crédito"/>
    <s v="Aceite de oliva"/>
    <x v="13"/>
    <n v="298.90000000000003"/>
    <n v="90"/>
    <x v="131"/>
    <n v="2609.3970000000004"/>
  </r>
  <r>
    <n v="1156"/>
    <x v="69"/>
    <n v="26"/>
    <s v="Empresa Z"/>
    <s v="Ciudad de México"/>
    <x v="9"/>
    <x v="5"/>
    <x v="3"/>
    <d v="2018-06-28T00:00:00"/>
    <s v="Empresa de embarque C"/>
    <s v="Tarjeta de crédito"/>
    <s v="Almejas"/>
    <x v="4"/>
    <n v="135.1"/>
    <n v="60"/>
    <x v="123"/>
    <n v="834.91800000000012"/>
  </r>
  <r>
    <n v="1157"/>
    <x v="69"/>
    <n v="26"/>
    <s v="Empresa Z"/>
    <s v="Ciudad de México"/>
    <x v="9"/>
    <x v="5"/>
    <x v="3"/>
    <d v="2018-06-28T00:00:00"/>
    <s v="Empresa de embarque C"/>
    <s v="Tarjeta de crédito"/>
    <s v="Carne de cangrejo"/>
    <x v="8"/>
    <n v="257.59999999999997"/>
    <n v="39"/>
    <x v="132"/>
    <n v="1004.6399999999999"/>
  </r>
  <r>
    <n v="1158"/>
    <x v="70"/>
    <n v="29"/>
    <s v="Empresa CC"/>
    <s v="Puerto Vallarta"/>
    <x v="3"/>
    <x v="3"/>
    <x v="0"/>
    <d v="2018-07-01T00:00:00"/>
    <s v="Empresa de embarque B"/>
    <s v="Cheque"/>
    <s v="Cerveza"/>
    <x v="0"/>
    <n v="196"/>
    <n v="79"/>
    <x v="133"/>
    <n v="1594.8520000000001"/>
  </r>
  <r>
    <n v="1159"/>
    <x v="66"/>
    <n v="6"/>
    <s v="Empresa F"/>
    <s v="Tijuana"/>
    <x v="5"/>
    <x v="4"/>
    <x v="2"/>
    <d v="2018-06-08T00:00:00"/>
    <s v="Empresa de embarque C"/>
    <s v="Cheque"/>
    <s v="Chocolate"/>
    <x v="3"/>
    <n v="178.5"/>
    <n v="44"/>
    <x v="134"/>
    <n v="801.10800000000006"/>
  </r>
  <r>
    <n v="1161"/>
    <x v="71"/>
    <n v="4"/>
    <s v="Empresa D"/>
    <s v="Querétaro"/>
    <x v="1"/>
    <x v="1"/>
    <x v="1"/>
    <d v="2018-06-06T00:00:00"/>
    <s v="Empresa de embarque A"/>
    <s v="Tarjeta de crédito"/>
    <s v="Mermelada de zarzamora"/>
    <x v="6"/>
    <n v="1134"/>
    <n v="98"/>
    <x v="135"/>
    <n v="10779.804"/>
  </r>
  <r>
    <n v="1162"/>
    <x v="71"/>
    <n v="4"/>
    <s v="Empresa D"/>
    <s v="Querétaro"/>
    <x v="1"/>
    <x v="1"/>
    <x v="1"/>
    <d v="2018-06-06T00:00:00"/>
    <s v="Empresa de embarque A"/>
    <s v="Tarjeta de crédito"/>
    <s v="Arroz de grano largo"/>
    <x v="14"/>
    <n v="98"/>
    <n v="61"/>
    <x v="136"/>
    <n v="591.822"/>
  </r>
  <r>
    <n v="1164"/>
    <x v="67"/>
    <n v="8"/>
    <s v="Empresa H"/>
    <s v="Monterrey"/>
    <x v="2"/>
    <x v="2"/>
    <x v="2"/>
    <d v="2018-06-10T00:00:00"/>
    <s v="Empresa de embarque C"/>
    <s v="Tarjeta de crédito"/>
    <s v="Mozzarella"/>
    <x v="10"/>
    <n v="487.19999999999993"/>
    <n v="30"/>
    <x v="137"/>
    <n v="1534.68"/>
  </r>
  <r>
    <n v="1167"/>
    <x v="72"/>
    <n v="3"/>
    <s v="Empresa C"/>
    <s v="Acapulco"/>
    <x v="4"/>
    <x v="0"/>
    <x v="0"/>
    <d v="2018-06-05T00:00:00"/>
    <s v="Empresa de embarque B"/>
    <s v="Efectivo"/>
    <s v="Jarabe"/>
    <x v="7"/>
    <n v="140"/>
    <n v="24"/>
    <x v="138"/>
    <n v="352.80000000000007"/>
  </r>
  <r>
    <n v="1168"/>
    <x v="72"/>
    <n v="3"/>
    <s v="Empresa C"/>
    <s v="Acapulco"/>
    <x v="4"/>
    <x v="0"/>
    <x v="0"/>
    <d v="2018-06-05T00:00:00"/>
    <s v="Empresa de embarque B"/>
    <s v="Efectivo"/>
    <s v="Salsa curry"/>
    <x v="5"/>
    <n v="560"/>
    <n v="28"/>
    <x v="139"/>
    <n v="1536.6399999999999"/>
  </r>
  <r>
    <n v="1172"/>
    <x v="61"/>
    <n v="10"/>
    <s v="Empresa J"/>
    <s v="León"/>
    <x v="7"/>
    <x v="6"/>
    <x v="1"/>
    <d v="2018-06-12T00:00:00"/>
    <s v="Empresa de embarque B"/>
    <s v="Tarjeta de crédito"/>
    <s v="Almendras"/>
    <x v="1"/>
    <n v="140"/>
    <n v="74"/>
    <x v="140"/>
    <n v="1004.9200000000001"/>
  </r>
  <r>
    <n v="1174"/>
    <x v="61"/>
    <n v="10"/>
    <s v="Empresa J"/>
    <s v="León"/>
    <x v="7"/>
    <x v="6"/>
    <x v="1"/>
    <m/>
    <s v="Empresa de embarque A"/>
    <m/>
    <s v="Ciruelas secas"/>
    <x v="1"/>
    <n v="49"/>
    <n v="90"/>
    <x v="141"/>
    <n v="423.35999999999996"/>
  </r>
  <r>
    <n v="1175"/>
    <x v="62"/>
    <n v="11"/>
    <s v="Empresa K"/>
    <s v="Ciudad de México"/>
    <x v="9"/>
    <x v="5"/>
    <x v="3"/>
    <m/>
    <s v="Empresa de embarque C"/>
    <m/>
    <s v="Salsa curry"/>
    <x v="5"/>
    <n v="560"/>
    <n v="27"/>
    <x v="142"/>
    <n v="1557.3600000000001"/>
  </r>
  <r>
    <n v="1176"/>
    <x v="63"/>
    <n v="1"/>
    <s v="Empresa A"/>
    <s v="Torreón"/>
    <x v="10"/>
    <x v="2"/>
    <x v="2"/>
    <m/>
    <s v="Empresa de embarque C"/>
    <m/>
    <s v="Carne de cangrejo"/>
    <x v="8"/>
    <n v="257.59999999999997"/>
    <n v="71"/>
    <x v="143"/>
    <n v="1920.4079999999999"/>
  </r>
  <r>
    <n v="1177"/>
    <x v="64"/>
    <n v="28"/>
    <s v="Empresa BB"/>
    <s v="Toluca"/>
    <x v="6"/>
    <x v="5"/>
    <x v="3"/>
    <d v="2018-06-30T00:00:00"/>
    <s v="Empresa de embarque C"/>
    <s v="Tarjeta de crédito"/>
    <s v="Café"/>
    <x v="0"/>
    <n v="644"/>
    <n v="74"/>
    <x v="144"/>
    <n v="4765.6000000000004"/>
  </r>
  <r>
    <n v="1178"/>
    <x v="65"/>
    <n v="9"/>
    <s v="Empresa I"/>
    <s v="Guadalajara"/>
    <x v="3"/>
    <x v="7"/>
    <x v="0"/>
    <d v="2018-06-11T00:00:00"/>
    <s v="Empresa de embarque A"/>
    <s v="Cheque"/>
    <s v="Almejas"/>
    <x v="4"/>
    <n v="135.1"/>
    <n v="76"/>
    <x v="145"/>
    <n v="1016.4924"/>
  </r>
  <r>
    <n v="1179"/>
    <x v="66"/>
    <n v="6"/>
    <s v="Empresa F"/>
    <s v="Tijuana"/>
    <x v="5"/>
    <x v="4"/>
    <x v="2"/>
    <d v="2018-06-08T00:00:00"/>
    <s v="Empresa de embarque B"/>
    <s v="Tarjeta de crédito"/>
    <s v="Chocolate"/>
    <x v="3"/>
    <n v="178.5"/>
    <n v="96"/>
    <x v="146"/>
    <n v="1730.7360000000001"/>
  </r>
  <r>
    <n v="1180"/>
    <x v="67"/>
    <n v="8"/>
    <s v="Empresa H"/>
    <s v="Monterrey"/>
    <x v="2"/>
    <x v="2"/>
    <x v="2"/>
    <d v="2018-06-10T00:00:00"/>
    <s v="Empresa de embarque B"/>
    <s v="Cheque"/>
    <s v="Chocolate"/>
    <x v="3"/>
    <n v="178.5"/>
    <n v="92"/>
    <x v="147"/>
    <n v="1625.7780000000002"/>
  </r>
  <r>
    <n v="1181"/>
    <x v="68"/>
    <n v="25"/>
    <s v="Empresa Y"/>
    <s v="León"/>
    <x v="7"/>
    <x v="6"/>
    <x v="1"/>
    <d v="2018-06-27T00:00:00"/>
    <s v="Empresa de embarque A"/>
    <s v="Efectivo"/>
    <s v="Condimento cajún"/>
    <x v="7"/>
    <n v="308"/>
    <n v="93"/>
    <x v="148"/>
    <n v="2807.1120000000001"/>
  </r>
  <r>
    <n v="1182"/>
    <x v="69"/>
    <n v="26"/>
    <s v="Empresa Z"/>
    <s v="Ciudad de México"/>
    <x v="9"/>
    <x v="5"/>
    <x v="3"/>
    <d v="2018-06-28T00:00:00"/>
    <s v="Empresa de embarque C"/>
    <s v="Tarjeta de crédito"/>
    <s v="Jalea de fresa"/>
    <x v="6"/>
    <n v="350"/>
    <n v="18"/>
    <x v="149"/>
    <n v="598.5"/>
  </r>
  <r>
    <n v="1183"/>
    <x v="70"/>
    <n v="29"/>
    <s v="Empresa CC"/>
    <s v="Puerto Vallarta"/>
    <x v="3"/>
    <x v="3"/>
    <x v="0"/>
    <d v="2018-07-01T00:00:00"/>
    <s v="Empresa de embarque B"/>
    <s v="Cheque"/>
    <s v="Cóctel de frutas"/>
    <x v="12"/>
    <n v="546"/>
    <n v="98"/>
    <x v="150"/>
    <n v="5564.8320000000003"/>
  </r>
  <r>
    <n v="1184"/>
    <x v="66"/>
    <n v="6"/>
    <s v="Empresa F"/>
    <s v="Tijuana"/>
    <x v="5"/>
    <x v="4"/>
    <x v="2"/>
    <d v="2018-06-08T00:00:00"/>
    <s v="Empresa de embarque C"/>
    <s v="Cheque"/>
    <s v="Peras secas"/>
    <x v="1"/>
    <n v="420"/>
    <n v="46"/>
    <x v="151"/>
    <n v="1893.3600000000001"/>
  </r>
  <r>
    <n v="1185"/>
    <x v="66"/>
    <n v="6"/>
    <s v="Empresa F"/>
    <s v="Tijuana"/>
    <x v="5"/>
    <x v="4"/>
    <x v="2"/>
    <d v="2018-06-08T00:00:00"/>
    <s v="Empresa de embarque C"/>
    <s v="Cheque"/>
    <s v="Manzanas secas"/>
    <x v="1"/>
    <n v="742"/>
    <n v="14"/>
    <x v="48"/>
    <n v="1038.8"/>
  </r>
  <r>
    <n v="1186"/>
    <x v="71"/>
    <n v="4"/>
    <s v="Empresa D"/>
    <s v="Querétaro"/>
    <x v="1"/>
    <x v="1"/>
    <x v="1"/>
    <m/>
    <m/>
    <m/>
    <s v="Pasta penne"/>
    <x v="9"/>
    <n v="532"/>
    <n v="85"/>
    <x v="152"/>
    <n v="4476.78"/>
  </r>
  <r>
    <n v="1187"/>
    <x v="72"/>
    <n v="3"/>
    <s v="Empresa C"/>
    <s v="Acapulco"/>
    <x v="4"/>
    <x v="0"/>
    <x v="0"/>
    <m/>
    <m/>
    <m/>
    <s v="Té verde"/>
    <x v="0"/>
    <n v="41.86"/>
    <n v="88"/>
    <x v="76"/>
    <n v="357.31695999999999"/>
  </r>
  <r>
    <n v="1188"/>
    <x v="73"/>
    <n v="1"/>
    <s v="Empresa A"/>
    <s v="Torreón"/>
    <x v="10"/>
    <x v="2"/>
    <x v="2"/>
    <m/>
    <m/>
    <m/>
    <s v="Té verde"/>
    <x v="0"/>
    <n v="41.86"/>
    <n v="81"/>
    <x v="153"/>
    <n v="335.67534000000006"/>
  </r>
  <r>
    <n v="1189"/>
    <x v="74"/>
    <n v="28"/>
    <s v="Empresa BB"/>
    <s v="Toluca"/>
    <x v="6"/>
    <x v="5"/>
    <x v="3"/>
    <d v="2018-07-30T00:00:00"/>
    <s v="Empresa de embarque C"/>
    <s v="Tarjeta de crédito"/>
    <s v="Almejas"/>
    <x v="4"/>
    <n v="135.1"/>
    <n v="33"/>
    <x v="154"/>
    <n v="423.5385"/>
  </r>
  <r>
    <n v="1190"/>
    <x v="74"/>
    <n v="28"/>
    <s v="Empresa BB"/>
    <s v="Toluca"/>
    <x v="6"/>
    <x v="5"/>
    <x v="3"/>
    <d v="2018-07-30T00:00:00"/>
    <s v="Empresa de embarque C"/>
    <s v="Tarjeta de crédito"/>
    <s v="Carne de cangrejo"/>
    <x v="8"/>
    <n v="257.59999999999997"/>
    <n v="47"/>
    <x v="155"/>
    <n v="1271.2560000000001"/>
  </r>
  <r>
    <n v="1191"/>
    <x v="75"/>
    <n v="9"/>
    <s v="Empresa I"/>
    <s v="Guadalajara"/>
    <x v="3"/>
    <x v="7"/>
    <x v="0"/>
    <d v="2018-07-11T00:00:00"/>
    <s v="Empresa de embarque A"/>
    <s v="Cheque"/>
    <s v="Ravioli"/>
    <x v="9"/>
    <n v="273"/>
    <n v="61"/>
    <x v="156"/>
    <n v="1731.9120000000003"/>
  </r>
  <r>
    <n v="1192"/>
    <x v="75"/>
    <n v="9"/>
    <s v="Empresa I"/>
    <s v="Guadalajara"/>
    <x v="3"/>
    <x v="7"/>
    <x v="0"/>
    <d v="2018-07-11T00:00:00"/>
    <s v="Empresa de embarque A"/>
    <s v="Cheque"/>
    <s v="Mozzarella"/>
    <x v="10"/>
    <n v="487.19999999999993"/>
    <n v="27"/>
    <x v="157"/>
    <n v="1341.7487999999998"/>
  </r>
  <r>
    <n v="1193"/>
    <x v="76"/>
    <n v="6"/>
    <s v="Empresa F"/>
    <s v="Tijuana"/>
    <x v="5"/>
    <x v="4"/>
    <x v="2"/>
    <d v="2018-07-08T00:00:00"/>
    <s v="Empresa de embarque B"/>
    <s v="Tarjeta de crédito"/>
    <s v="Cerveza"/>
    <x v="0"/>
    <n v="196"/>
    <n v="84"/>
    <x v="102"/>
    <n v="1662.864"/>
  </r>
  <r>
    <n v="1194"/>
    <x v="77"/>
    <n v="8"/>
    <s v="Empresa H"/>
    <s v="Monterrey"/>
    <x v="2"/>
    <x v="2"/>
    <x v="2"/>
    <d v="2018-07-10T00:00:00"/>
    <s v="Empresa de embarque B"/>
    <s v="Cheque"/>
    <s v="Salsa curry"/>
    <x v="5"/>
    <n v="560"/>
    <n v="91"/>
    <x v="158"/>
    <n v="5045.04"/>
  </r>
  <r>
    <n v="1195"/>
    <x v="77"/>
    <n v="8"/>
    <s v="Empresa H"/>
    <s v="Monterrey"/>
    <x v="2"/>
    <x v="2"/>
    <x v="2"/>
    <d v="2018-07-10T00:00:00"/>
    <s v="Empresa de embarque B"/>
    <s v="Cheque"/>
    <s v="Galletas de chocolate"/>
    <x v="2"/>
    <n v="128.79999999999998"/>
    <n v="36"/>
    <x v="159"/>
    <n v="482.22720000000004"/>
  </r>
  <r>
    <n v="1196"/>
    <x v="78"/>
    <n v="25"/>
    <s v="Empresa Y"/>
    <s v="León"/>
    <x v="7"/>
    <x v="6"/>
    <x v="1"/>
    <d v="2018-07-27T00:00:00"/>
    <s v="Empresa de embarque A"/>
    <s v="Efectivo"/>
    <s v="Bolillos"/>
    <x v="2"/>
    <n v="140"/>
    <n v="34"/>
    <x v="160"/>
    <n v="480.76000000000005"/>
  </r>
  <r>
    <n v="1197"/>
    <x v="79"/>
    <n v="26"/>
    <s v="Empresa Z"/>
    <s v="Ciudad de México"/>
    <x v="9"/>
    <x v="5"/>
    <x v="3"/>
    <d v="2018-07-28T00:00:00"/>
    <s v="Empresa de embarque C"/>
    <s v="Tarjeta de crédito"/>
    <s v="Aceite de oliva"/>
    <x v="13"/>
    <n v="298.90000000000003"/>
    <n v="81"/>
    <x v="161"/>
    <n v="2493.7227000000003"/>
  </r>
  <r>
    <n v="1198"/>
    <x v="79"/>
    <n v="26"/>
    <s v="Empresa Z"/>
    <s v="Ciudad de México"/>
    <x v="9"/>
    <x v="5"/>
    <x v="3"/>
    <d v="2018-07-28T00:00:00"/>
    <s v="Empresa de embarque C"/>
    <s v="Tarjeta de crédito"/>
    <s v="Almejas"/>
    <x v="4"/>
    <n v="135.1"/>
    <n v="25"/>
    <x v="162"/>
    <n v="327.61750000000001"/>
  </r>
  <r>
    <n v="1199"/>
    <x v="79"/>
    <n v="26"/>
    <s v="Empresa Z"/>
    <s v="Ciudad de México"/>
    <x v="9"/>
    <x v="5"/>
    <x v="3"/>
    <d v="2018-07-28T00:00:00"/>
    <s v="Empresa de embarque C"/>
    <s v="Tarjeta de crédito"/>
    <s v="Carne de cangrejo"/>
    <x v="8"/>
    <n v="257.59999999999997"/>
    <n v="12"/>
    <x v="163"/>
    <n v="309.12"/>
  </r>
  <r>
    <n v="1200"/>
    <x v="80"/>
    <n v="29"/>
    <s v="Empresa CC"/>
    <s v="Puerto Vallarta"/>
    <x v="3"/>
    <x v="3"/>
    <x v="0"/>
    <d v="2018-07-31T00:00:00"/>
    <s v="Empresa de embarque B"/>
    <s v="Cheque"/>
    <s v="Cerveza"/>
    <x v="0"/>
    <n v="196"/>
    <n v="23"/>
    <x v="164"/>
    <n v="432.76800000000003"/>
  </r>
  <r>
    <n v="1201"/>
    <x v="76"/>
    <n v="6"/>
    <s v="Empresa F"/>
    <s v="Tijuana"/>
    <x v="5"/>
    <x v="4"/>
    <x v="2"/>
    <d v="2018-07-08T00:00:00"/>
    <s v="Empresa de embarque C"/>
    <s v="Cheque"/>
    <s v="Chocolate"/>
    <x v="3"/>
    <n v="178.5"/>
    <n v="76"/>
    <x v="165"/>
    <n v="1370.1659999999999"/>
  </r>
  <r>
    <n v="1203"/>
    <x v="81"/>
    <n v="4"/>
    <s v="Empresa D"/>
    <s v="Querétaro"/>
    <x v="1"/>
    <x v="1"/>
    <x v="1"/>
    <d v="2018-07-06T00:00:00"/>
    <s v="Empresa de embarque A"/>
    <s v="Tarjeta de crédito"/>
    <s v="Mermelada de zarzamora"/>
    <x v="6"/>
    <n v="1134"/>
    <n v="55"/>
    <x v="166"/>
    <n v="6237"/>
  </r>
  <r>
    <n v="1204"/>
    <x v="81"/>
    <n v="4"/>
    <s v="Empresa D"/>
    <s v="Querétaro"/>
    <x v="1"/>
    <x v="1"/>
    <x v="1"/>
    <d v="2018-07-06T00:00:00"/>
    <s v="Empresa de embarque A"/>
    <s v="Tarjeta de crédito"/>
    <s v="Arroz de grano largo"/>
    <x v="14"/>
    <n v="98"/>
    <n v="19"/>
    <x v="167"/>
    <n v="180.614"/>
  </r>
  <r>
    <n v="1206"/>
    <x v="77"/>
    <n v="8"/>
    <s v="Empresa H"/>
    <s v="Monterrey"/>
    <x v="2"/>
    <x v="2"/>
    <x v="2"/>
    <d v="2018-07-10T00:00:00"/>
    <s v="Empresa de embarque C"/>
    <s v="Tarjeta de crédito"/>
    <s v="Mozzarella"/>
    <x v="10"/>
    <n v="487.19999999999993"/>
    <n v="27"/>
    <x v="157"/>
    <n v="1249.6679999999999"/>
  </r>
  <r>
    <n v="1209"/>
    <x v="82"/>
    <n v="3"/>
    <s v="Empresa C"/>
    <s v="Acapulco"/>
    <x v="4"/>
    <x v="0"/>
    <x v="0"/>
    <d v="2018-07-05T00:00:00"/>
    <s v="Empresa de embarque B"/>
    <s v="Efectivo"/>
    <s v="Jarabe"/>
    <x v="7"/>
    <n v="140"/>
    <n v="99"/>
    <x v="82"/>
    <n v="1330.56"/>
  </r>
  <r>
    <n v="1210"/>
    <x v="82"/>
    <n v="3"/>
    <s v="Empresa C"/>
    <s v="Acapulco"/>
    <x v="4"/>
    <x v="0"/>
    <x v="0"/>
    <d v="2018-07-05T00:00:00"/>
    <s v="Empresa de embarque B"/>
    <s v="Efectivo"/>
    <s v="Salsa curry"/>
    <x v="5"/>
    <n v="560"/>
    <n v="10"/>
    <x v="168"/>
    <n v="560"/>
  </r>
  <r>
    <n v="1214"/>
    <x v="83"/>
    <n v="10"/>
    <s v="Empresa J"/>
    <s v="León"/>
    <x v="7"/>
    <x v="6"/>
    <x v="1"/>
    <d v="2018-07-12T00:00:00"/>
    <s v="Empresa de embarque B"/>
    <s v="Tarjeta de crédito"/>
    <s v="Almendras"/>
    <x v="1"/>
    <n v="140"/>
    <n v="80"/>
    <x v="169"/>
    <n v="1086.3999999999999"/>
  </r>
  <r>
    <n v="1216"/>
    <x v="83"/>
    <n v="10"/>
    <s v="Empresa J"/>
    <s v="León"/>
    <x v="7"/>
    <x v="6"/>
    <x v="1"/>
    <m/>
    <s v="Empresa de embarque A"/>
    <m/>
    <s v="Ciruelas secas"/>
    <x v="1"/>
    <n v="49"/>
    <n v="27"/>
    <x v="170"/>
    <n v="127.00800000000001"/>
  </r>
  <r>
    <n v="1217"/>
    <x v="84"/>
    <n v="11"/>
    <s v="Empresa K"/>
    <s v="Ciudad de México"/>
    <x v="9"/>
    <x v="5"/>
    <x v="3"/>
    <m/>
    <s v="Empresa de embarque C"/>
    <m/>
    <s v="Salsa curry"/>
    <x v="5"/>
    <n v="560"/>
    <n v="97"/>
    <x v="171"/>
    <n v="5323.3600000000006"/>
  </r>
  <r>
    <n v="1218"/>
    <x v="73"/>
    <n v="1"/>
    <s v="Empresa A"/>
    <s v="Torreón"/>
    <x v="10"/>
    <x v="2"/>
    <x v="2"/>
    <m/>
    <s v="Empresa de embarque C"/>
    <m/>
    <s v="Carne de cangrejo"/>
    <x v="8"/>
    <n v="257.59999999999997"/>
    <n v="42"/>
    <x v="172"/>
    <n v="1125.1967999999999"/>
  </r>
  <r>
    <n v="1219"/>
    <x v="74"/>
    <n v="28"/>
    <s v="Empresa BB"/>
    <s v="Toluca"/>
    <x v="6"/>
    <x v="5"/>
    <x v="3"/>
    <d v="2018-07-30T00:00:00"/>
    <s v="Empresa de embarque C"/>
    <s v="Tarjeta de crédito"/>
    <s v="Café"/>
    <x v="0"/>
    <n v="644"/>
    <n v="24"/>
    <x v="15"/>
    <n v="1483.7759999999998"/>
  </r>
  <r>
    <n v="1220"/>
    <x v="75"/>
    <n v="9"/>
    <s v="Empresa I"/>
    <s v="Guadalajara"/>
    <x v="3"/>
    <x v="7"/>
    <x v="0"/>
    <d v="2018-07-11T00:00:00"/>
    <s v="Empresa de embarque A"/>
    <s v="Cheque"/>
    <s v="Almejas"/>
    <x v="4"/>
    <n v="135.1"/>
    <n v="90"/>
    <x v="173"/>
    <n v="1167.2640000000001"/>
  </r>
  <r>
    <n v="1221"/>
    <x v="76"/>
    <n v="6"/>
    <s v="Empresa F"/>
    <s v="Tijuana"/>
    <x v="5"/>
    <x v="4"/>
    <x v="2"/>
    <d v="2018-07-08T00:00:00"/>
    <s v="Empresa de embarque B"/>
    <s v="Tarjeta de crédito"/>
    <s v="Chocolate"/>
    <x v="3"/>
    <n v="178.5"/>
    <n v="28"/>
    <x v="174"/>
    <n v="499.80000000000007"/>
  </r>
  <r>
    <n v="1222"/>
    <x v="85"/>
    <n v="28"/>
    <s v="Empresa BB"/>
    <s v="Toluca"/>
    <x v="6"/>
    <x v="5"/>
    <x v="3"/>
    <d v="2018-08-30T00:00:00"/>
    <s v="Empresa de embarque C"/>
    <s v="Cheque"/>
    <s v="Café"/>
    <x v="0"/>
    <n v="644"/>
    <n v="28"/>
    <x v="175"/>
    <n v="1875.3280000000004"/>
  </r>
  <r>
    <n v="1223"/>
    <x v="86"/>
    <n v="8"/>
    <s v="Empresa H"/>
    <s v="Monterrey"/>
    <x v="2"/>
    <x v="2"/>
    <x v="2"/>
    <d v="2018-08-10T00:00:00"/>
    <s v="Empresa de embarque C"/>
    <s v="Cheque"/>
    <s v="Chocolate"/>
    <x v="3"/>
    <n v="178.5"/>
    <n v="57"/>
    <x v="176"/>
    <n v="976.75199999999995"/>
  </r>
  <r>
    <n v="1224"/>
    <x v="87"/>
    <n v="10"/>
    <s v="Empresa J"/>
    <s v="León"/>
    <x v="7"/>
    <x v="6"/>
    <x v="1"/>
    <d v="2018-08-12T00:00:00"/>
    <s v="Empresa de embarque B"/>
    <s v="Tarjeta de crédito"/>
    <s v="Té verde"/>
    <x v="0"/>
    <n v="41.86"/>
    <n v="23"/>
    <x v="177"/>
    <n v="93.389660000000021"/>
  </r>
  <r>
    <n v="1225"/>
    <x v="88"/>
    <n v="7"/>
    <s v="Empresa G"/>
    <s v="Chihuahua"/>
    <x v="8"/>
    <x v="2"/>
    <x v="2"/>
    <m/>
    <m/>
    <m/>
    <s v="Café"/>
    <x v="0"/>
    <n v="644"/>
    <n v="86"/>
    <x v="178"/>
    <n v="5593.7840000000006"/>
  </r>
  <r>
    <n v="1226"/>
    <x v="87"/>
    <n v="10"/>
    <s v="Empresa J"/>
    <s v="León"/>
    <x v="7"/>
    <x v="6"/>
    <x v="1"/>
    <d v="2018-08-12T00:00:00"/>
    <s v="Empresa de embarque A"/>
    <m/>
    <s v="Jalea de fresa"/>
    <x v="6"/>
    <n v="350"/>
    <n v="47"/>
    <x v="179"/>
    <n v="1628.55"/>
  </r>
  <r>
    <n v="1227"/>
    <x v="87"/>
    <n v="10"/>
    <s v="Empresa J"/>
    <s v="León"/>
    <x v="7"/>
    <x v="6"/>
    <x v="1"/>
    <d v="2018-08-12T00:00:00"/>
    <s v="Empresa de embarque A"/>
    <m/>
    <s v="Condimento cajún"/>
    <x v="7"/>
    <n v="308"/>
    <n v="97"/>
    <x v="180"/>
    <n v="3107.1040000000003"/>
  </r>
  <r>
    <n v="1228"/>
    <x v="87"/>
    <n v="10"/>
    <s v="Empresa J"/>
    <s v="León"/>
    <x v="7"/>
    <x v="6"/>
    <x v="1"/>
    <d v="2018-08-12T00:00:00"/>
    <s v="Empresa de embarque A"/>
    <m/>
    <s v="Galletas de chocolate"/>
    <x v="2"/>
    <n v="128.79999999999998"/>
    <n v="96"/>
    <x v="181"/>
    <n v="1211.7503999999999"/>
  </r>
  <r>
    <n v="1229"/>
    <x v="89"/>
    <n v="11"/>
    <s v="Empresa K"/>
    <s v="Ciudad de México"/>
    <x v="9"/>
    <x v="5"/>
    <x v="3"/>
    <m/>
    <s v="Empresa de embarque C"/>
    <m/>
    <s v="Ciruelas secas"/>
    <x v="1"/>
    <n v="49"/>
    <n v="31"/>
    <x v="182"/>
    <n v="151.90000000000003"/>
  </r>
  <r>
    <n v="1230"/>
    <x v="89"/>
    <n v="11"/>
    <s v="Empresa K"/>
    <s v="Ciudad de México"/>
    <x v="9"/>
    <x v="5"/>
    <x v="3"/>
    <m/>
    <s v="Empresa de embarque C"/>
    <m/>
    <s v="Té verde"/>
    <x v="0"/>
    <n v="41.86"/>
    <n v="52"/>
    <x v="183"/>
    <n v="224.20216000000005"/>
  </r>
  <r>
    <n v="1231"/>
    <x v="90"/>
    <n v="1"/>
    <s v="Empresa A"/>
    <s v="Torreón"/>
    <x v="10"/>
    <x v="2"/>
    <x v="2"/>
    <m/>
    <m/>
    <m/>
    <s v="Té chai"/>
    <x v="0"/>
    <n v="252"/>
    <n v="91"/>
    <x v="184"/>
    <n v="2224.404"/>
  </r>
  <r>
    <n v="1232"/>
    <x v="90"/>
    <n v="1"/>
    <s v="Empresa A"/>
    <s v="Torreón"/>
    <x v="10"/>
    <x v="2"/>
    <x v="2"/>
    <m/>
    <m/>
    <m/>
    <s v="Café"/>
    <x v="0"/>
    <n v="644"/>
    <n v="14"/>
    <x v="185"/>
    <n v="892.58400000000006"/>
  </r>
  <r>
    <n v="1233"/>
    <x v="90"/>
    <n v="1"/>
    <s v="Empresa A"/>
    <s v="Torreón"/>
    <x v="10"/>
    <x v="2"/>
    <x v="2"/>
    <m/>
    <m/>
    <m/>
    <s v="Té verde"/>
    <x v="0"/>
    <n v="41.86"/>
    <n v="44"/>
    <x v="186"/>
    <n v="186.02584000000002"/>
  </r>
  <r>
    <n v="1234"/>
    <x v="85"/>
    <n v="28"/>
    <s v="Empresa BB"/>
    <s v="Toluca"/>
    <x v="6"/>
    <x v="5"/>
    <x v="3"/>
    <d v="2018-08-30T00:00:00"/>
    <s v="Empresa de embarque C"/>
    <s v="Tarjeta de crédito"/>
    <s v="Almejas"/>
    <x v="4"/>
    <n v="135.1"/>
    <n v="97"/>
    <x v="53"/>
    <n v="1336.6794000000002"/>
  </r>
  <r>
    <n v="1235"/>
    <x v="85"/>
    <n v="28"/>
    <s v="Empresa BB"/>
    <s v="Toluca"/>
    <x v="6"/>
    <x v="5"/>
    <x v="3"/>
    <d v="2018-08-30T00:00:00"/>
    <s v="Empresa de embarque C"/>
    <s v="Tarjeta de crédito"/>
    <s v="Carne de cangrejo"/>
    <x v="8"/>
    <n v="257.59999999999997"/>
    <n v="80"/>
    <x v="187"/>
    <n v="2102.0160000000005"/>
  </r>
  <r>
    <n v="1236"/>
    <x v="91"/>
    <n v="9"/>
    <s v="Empresa I"/>
    <s v="Guadalajara"/>
    <x v="3"/>
    <x v="7"/>
    <x v="0"/>
    <d v="2018-08-11T00:00:00"/>
    <s v="Empresa de embarque A"/>
    <s v="Cheque"/>
    <s v="Ravioli"/>
    <x v="9"/>
    <n v="273"/>
    <n v="66"/>
    <x v="188"/>
    <n v="1855.854"/>
  </r>
  <r>
    <n v="1237"/>
    <x v="91"/>
    <n v="9"/>
    <s v="Empresa I"/>
    <s v="Guadalajara"/>
    <x v="3"/>
    <x v="7"/>
    <x v="0"/>
    <d v="2018-08-11T00:00:00"/>
    <s v="Empresa de embarque A"/>
    <s v="Cheque"/>
    <s v="Mozzarella"/>
    <x v="10"/>
    <n v="487.19999999999993"/>
    <n v="32"/>
    <x v="189"/>
    <n v="1559.04"/>
  </r>
  <r>
    <n v="1238"/>
    <x v="92"/>
    <n v="6"/>
    <s v="Empresa F"/>
    <s v="Tijuana"/>
    <x v="5"/>
    <x v="4"/>
    <x v="2"/>
    <d v="2018-08-08T00:00:00"/>
    <s v="Empresa de embarque B"/>
    <s v="Tarjeta de crédito"/>
    <s v="Cerveza"/>
    <x v="0"/>
    <n v="196"/>
    <n v="52"/>
    <x v="190"/>
    <n v="1019.1999999999999"/>
  </r>
  <r>
    <n v="1239"/>
    <x v="86"/>
    <n v="8"/>
    <s v="Empresa H"/>
    <s v="Monterrey"/>
    <x v="2"/>
    <x v="2"/>
    <x v="2"/>
    <d v="2018-08-10T00:00:00"/>
    <s v="Empresa de embarque B"/>
    <s v="Cheque"/>
    <s v="Salsa curry"/>
    <x v="5"/>
    <n v="560"/>
    <n v="78"/>
    <x v="191"/>
    <n v="4455.3600000000006"/>
  </r>
  <r>
    <n v="1240"/>
    <x v="86"/>
    <n v="8"/>
    <s v="Empresa H"/>
    <s v="Monterrey"/>
    <x v="2"/>
    <x v="2"/>
    <x v="2"/>
    <d v="2018-08-10T00:00:00"/>
    <s v="Empresa de embarque B"/>
    <s v="Cheque"/>
    <s v="Galletas de chocolate"/>
    <x v="2"/>
    <n v="128.79999999999998"/>
    <n v="54"/>
    <x v="192"/>
    <n v="688.56479999999999"/>
  </r>
  <r>
    <n v="1241"/>
    <x v="93"/>
    <n v="25"/>
    <s v="Empresa Y"/>
    <s v="León"/>
    <x v="7"/>
    <x v="6"/>
    <x v="1"/>
    <d v="2018-08-27T00:00:00"/>
    <s v="Empresa de embarque A"/>
    <s v="Efectivo"/>
    <s v="Bolillos"/>
    <x v="2"/>
    <n v="140"/>
    <n v="55"/>
    <x v="62"/>
    <n v="731.5"/>
  </r>
  <r>
    <n v="1242"/>
    <x v="94"/>
    <n v="26"/>
    <s v="Empresa Z"/>
    <s v="Ciudad de México"/>
    <x v="9"/>
    <x v="5"/>
    <x v="3"/>
    <d v="2018-08-28T00:00:00"/>
    <s v="Empresa de embarque C"/>
    <s v="Tarjeta de crédito"/>
    <s v="Aceite de oliva"/>
    <x v="13"/>
    <n v="298.90000000000003"/>
    <n v="60"/>
    <x v="193"/>
    <n v="1811.3340000000001"/>
  </r>
  <r>
    <n v="1243"/>
    <x v="94"/>
    <n v="26"/>
    <s v="Empresa Z"/>
    <s v="Ciudad de México"/>
    <x v="9"/>
    <x v="5"/>
    <x v="3"/>
    <d v="2018-08-28T00:00:00"/>
    <s v="Empresa de embarque C"/>
    <s v="Tarjeta de crédito"/>
    <s v="Almejas"/>
    <x v="4"/>
    <n v="135.1"/>
    <n v="19"/>
    <x v="194"/>
    <n v="243.85550000000001"/>
  </r>
  <r>
    <n v="1244"/>
    <x v="94"/>
    <n v="26"/>
    <s v="Empresa Z"/>
    <s v="Ciudad de México"/>
    <x v="9"/>
    <x v="5"/>
    <x v="3"/>
    <d v="2018-08-28T00:00:00"/>
    <s v="Empresa de embarque C"/>
    <s v="Tarjeta de crédito"/>
    <s v="Carne de cangrejo"/>
    <x v="8"/>
    <n v="257.59999999999997"/>
    <n v="66"/>
    <x v="195"/>
    <n v="1751.1648"/>
  </r>
  <r>
    <n v="1245"/>
    <x v="95"/>
    <n v="29"/>
    <s v="Empresa CC"/>
    <s v="Puerto Vallarta"/>
    <x v="3"/>
    <x v="3"/>
    <x v="0"/>
    <d v="2018-08-31T00:00:00"/>
    <s v="Empresa de embarque B"/>
    <s v="Cheque"/>
    <s v="Cerveza"/>
    <x v="0"/>
    <n v="196"/>
    <n v="42"/>
    <x v="196"/>
    <n v="831.43200000000002"/>
  </r>
  <r>
    <n v="1246"/>
    <x v="92"/>
    <n v="6"/>
    <s v="Empresa F"/>
    <s v="Tijuana"/>
    <x v="5"/>
    <x v="4"/>
    <x v="2"/>
    <d v="2018-08-08T00:00:00"/>
    <s v="Empresa de embarque C"/>
    <s v="Cheque"/>
    <s v="Chocolate"/>
    <x v="3"/>
    <n v="178.5"/>
    <n v="72"/>
    <x v="197"/>
    <n v="1246.644"/>
  </r>
  <r>
    <n v="1248"/>
    <x v="96"/>
    <n v="4"/>
    <s v="Empresa D"/>
    <s v="Querétaro"/>
    <x v="1"/>
    <x v="1"/>
    <x v="1"/>
    <d v="2018-08-06T00:00:00"/>
    <s v="Empresa de embarque A"/>
    <s v="Tarjeta de crédito"/>
    <s v="Mermelada de zarzamora"/>
    <x v="6"/>
    <n v="1134"/>
    <n v="32"/>
    <x v="198"/>
    <n v="3519.9359999999997"/>
  </r>
  <r>
    <n v="1249"/>
    <x v="96"/>
    <n v="4"/>
    <s v="Empresa D"/>
    <s v="Querétaro"/>
    <x v="1"/>
    <x v="1"/>
    <x v="1"/>
    <d v="2018-08-06T00:00:00"/>
    <s v="Empresa de embarque A"/>
    <s v="Tarjeta de crédito"/>
    <s v="Arroz de grano largo"/>
    <x v="14"/>
    <n v="98"/>
    <n v="76"/>
    <x v="199"/>
    <n v="752.24800000000005"/>
  </r>
  <r>
    <n v="1250"/>
    <x v="97"/>
    <n v="10"/>
    <s v="Empresa J"/>
    <s v="León"/>
    <x v="7"/>
    <x v="6"/>
    <x v="1"/>
    <d v="2018-09-12T00:00:00"/>
    <s v="Empresa de embarque A"/>
    <m/>
    <s v="Galletas de chocolate"/>
    <x v="2"/>
    <n v="128.79999999999998"/>
    <n v="83"/>
    <x v="200"/>
    <n v="1047.6591999999998"/>
  </r>
  <r>
    <n v="1251"/>
    <x v="98"/>
    <n v="11"/>
    <s v="Empresa K"/>
    <s v="Ciudad de México"/>
    <x v="9"/>
    <x v="5"/>
    <x v="3"/>
    <m/>
    <s v="Empresa de embarque C"/>
    <m/>
    <s v="Ciruelas secas"/>
    <x v="1"/>
    <n v="49"/>
    <n v="91"/>
    <x v="201"/>
    <n v="436.98200000000003"/>
  </r>
  <r>
    <n v="1252"/>
    <x v="98"/>
    <n v="11"/>
    <s v="Empresa K"/>
    <s v="Ciudad de México"/>
    <x v="9"/>
    <x v="5"/>
    <x v="3"/>
    <m/>
    <s v="Empresa de embarque C"/>
    <m/>
    <s v="Té verde"/>
    <x v="0"/>
    <n v="41.86"/>
    <n v="64"/>
    <x v="202"/>
    <n v="273.26208000000003"/>
  </r>
  <r>
    <n v="1253"/>
    <x v="99"/>
    <n v="1"/>
    <s v="Empresa A"/>
    <s v="Torreón"/>
    <x v="10"/>
    <x v="2"/>
    <x v="2"/>
    <m/>
    <m/>
    <m/>
    <s v="Té chai"/>
    <x v="0"/>
    <n v="252"/>
    <n v="58"/>
    <x v="203"/>
    <n v="1446.9840000000002"/>
  </r>
  <r>
    <n v="1254"/>
    <x v="99"/>
    <n v="1"/>
    <s v="Empresa A"/>
    <s v="Torreón"/>
    <x v="10"/>
    <x v="2"/>
    <x v="2"/>
    <m/>
    <m/>
    <m/>
    <s v="Café"/>
    <x v="0"/>
    <n v="644"/>
    <n v="97"/>
    <x v="204"/>
    <n v="6496.6720000000005"/>
  </r>
  <r>
    <n v="1255"/>
    <x v="99"/>
    <n v="1"/>
    <s v="Empresa A"/>
    <s v="Torreón"/>
    <x v="10"/>
    <x v="2"/>
    <x v="2"/>
    <m/>
    <m/>
    <m/>
    <s v="Té verde"/>
    <x v="0"/>
    <n v="41.86"/>
    <n v="14"/>
    <x v="205"/>
    <n v="60.948160000000001"/>
  </r>
  <r>
    <n v="1256"/>
    <x v="100"/>
    <n v="28"/>
    <s v="Empresa BB"/>
    <s v="Toluca"/>
    <x v="6"/>
    <x v="5"/>
    <x v="3"/>
    <d v="2018-09-30T00:00:00"/>
    <s v="Empresa de embarque C"/>
    <s v="Tarjeta de crédito"/>
    <s v="Almejas"/>
    <x v="4"/>
    <n v="135.1"/>
    <n v="68"/>
    <x v="206"/>
    <n v="900.30640000000017"/>
  </r>
  <r>
    <n v="1257"/>
    <x v="100"/>
    <n v="28"/>
    <s v="Empresa BB"/>
    <s v="Toluca"/>
    <x v="6"/>
    <x v="5"/>
    <x v="3"/>
    <d v="2018-09-30T00:00:00"/>
    <s v="Empresa de embarque C"/>
    <s v="Tarjeta de crédito"/>
    <s v="Carne de cangrejo"/>
    <x v="8"/>
    <n v="257.59999999999997"/>
    <n v="32"/>
    <x v="207"/>
    <n v="824.31999999999994"/>
  </r>
  <r>
    <n v="1258"/>
    <x v="101"/>
    <n v="9"/>
    <s v="Empresa I"/>
    <s v="Guadalajara"/>
    <x v="3"/>
    <x v="7"/>
    <x v="0"/>
    <d v="2018-09-11T00:00:00"/>
    <s v="Empresa de embarque A"/>
    <s v="Cheque"/>
    <s v="Ravioli"/>
    <x v="9"/>
    <n v="273"/>
    <n v="48"/>
    <x v="208"/>
    <n v="1323.5040000000001"/>
  </r>
  <r>
    <n v="1259"/>
    <x v="101"/>
    <n v="9"/>
    <s v="Empresa I"/>
    <s v="Guadalajara"/>
    <x v="3"/>
    <x v="7"/>
    <x v="0"/>
    <d v="2018-09-11T00:00:00"/>
    <s v="Empresa de embarque A"/>
    <s v="Cheque"/>
    <s v="Mozzarella"/>
    <x v="10"/>
    <n v="487.19999999999993"/>
    <n v="57"/>
    <x v="209"/>
    <n v="2721.4992000000002"/>
  </r>
  <r>
    <n v="1260"/>
    <x v="102"/>
    <n v="6"/>
    <s v="Empresa F"/>
    <s v="Tijuana"/>
    <x v="5"/>
    <x v="4"/>
    <x v="2"/>
    <d v="2018-09-08T00:00:00"/>
    <s v="Empresa de embarque B"/>
    <s v="Tarjeta de crédito"/>
    <s v="Cerveza"/>
    <x v="0"/>
    <n v="196"/>
    <n v="67"/>
    <x v="210"/>
    <n v="1378.8600000000001"/>
  </r>
  <r>
    <n v="1261"/>
    <x v="103"/>
    <n v="8"/>
    <s v="Empresa H"/>
    <s v="Monterrey"/>
    <x v="2"/>
    <x v="2"/>
    <x v="2"/>
    <d v="2018-09-10T00:00:00"/>
    <s v="Empresa de embarque B"/>
    <s v="Cheque"/>
    <s v="Salsa curry"/>
    <x v="5"/>
    <n v="560"/>
    <n v="48"/>
    <x v="211"/>
    <n v="2634.24"/>
  </r>
  <r>
    <n v="1262"/>
    <x v="103"/>
    <n v="8"/>
    <s v="Empresa H"/>
    <s v="Monterrey"/>
    <x v="2"/>
    <x v="2"/>
    <x v="2"/>
    <d v="2018-09-10T00:00:00"/>
    <s v="Empresa de embarque B"/>
    <s v="Cheque"/>
    <s v="Galletas de chocolate"/>
    <x v="2"/>
    <n v="128.79999999999998"/>
    <n v="77"/>
    <x v="212"/>
    <n v="1011.5952"/>
  </r>
  <r>
    <n v="1263"/>
    <x v="104"/>
    <n v="25"/>
    <s v="Empresa Y"/>
    <s v="León"/>
    <x v="7"/>
    <x v="6"/>
    <x v="1"/>
    <d v="2018-09-27T00:00:00"/>
    <s v="Empresa de embarque A"/>
    <s v="Efectivo"/>
    <s v="Bolillos"/>
    <x v="2"/>
    <n v="140"/>
    <n v="94"/>
    <x v="213"/>
    <n v="1368.64"/>
  </r>
  <r>
    <n v="1264"/>
    <x v="105"/>
    <n v="26"/>
    <s v="Empresa Z"/>
    <s v="Ciudad de México"/>
    <x v="9"/>
    <x v="5"/>
    <x v="3"/>
    <d v="2018-09-28T00:00:00"/>
    <s v="Empresa de embarque C"/>
    <s v="Tarjeta de crédito"/>
    <s v="Aceite de oliva"/>
    <x v="13"/>
    <n v="298.90000000000003"/>
    <n v="54"/>
    <x v="214"/>
    <n v="1694.7630000000004"/>
  </r>
  <r>
    <n v="1265"/>
    <x v="105"/>
    <n v="26"/>
    <s v="Empresa Z"/>
    <s v="Ciudad de México"/>
    <x v="9"/>
    <x v="5"/>
    <x v="3"/>
    <d v="2018-09-28T00:00:00"/>
    <s v="Empresa de embarque C"/>
    <s v="Tarjeta de crédito"/>
    <s v="Almejas"/>
    <x v="4"/>
    <n v="135.1"/>
    <n v="43"/>
    <x v="84"/>
    <n v="563.50210000000004"/>
  </r>
  <r>
    <n v="1266"/>
    <x v="105"/>
    <n v="26"/>
    <s v="Empresa Z"/>
    <s v="Ciudad de México"/>
    <x v="9"/>
    <x v="5"/>
    <x v="3"/>
    <d v="2018-09-28T00:00:00"/>
    <s v="Empresa de embarque C"/>
    <s v="Tarjeta de crédito"/>
    <s v="Carne de cangrejo"/>
    <x v="8"/>
    <n v="257.59999999999997"/>
    <n v="71"/>
    <x v="143"/>
    <n v="1883.8287999999998"/>
  </r>
  <r>
    <n v="1267"/>
    <x v="106"/>
    <n v="29"/>
    <s v="Empresa CC"/>
    <s v="Puerto Vallarta"/>
    <x v="3"/>
    <x v="3"/>
    <x v="0"/>
    <d v="2018-10-01T00:00:00"/>
    <s v="Empresa de embarque B"/>
    <s v="Cheque"/>
    <s v="Cerveza"/>
    <x v="0"/>
    <n v="196"/>
    <n v="50"/>
    <x v="215"/>
    <n v="940.80000000000007"/>
  </r>
  <r>
    <n v="1268"/>
    <x v="102"/>
    <n v="6"/>
    <s v="Empresa F"/>
    <s v="Tijuana"/>
    <x v="5"/>
    <x v="4"/>
    <x v="2"/>
    <d v="2018-09-08T00:00:00"/>
    <s v="Empresa de embarque C"/>
    <s v="Cheque"/>
    <s v="Chocolate"/>
    <x v="3"/>
    <n v="178.5"/>
    <n v="96"/>
    <x v="146"/>
    <n v="1679.328"/>
  </r>
  <r>
    <n v="1270"/>
    <x v="107"/>
    <n v="4"/>
    <s v="Empresa D"/>
    <s v="Querétaro"/>
    <x v="1"/>
    <x v="1"/>
    <x v="1"/>
    <d v="2018-09-06T00:00:00"/>
    <s v="Empresa de embarque A"/>
    <s v="Tarjeta de crédito"/>
    <s v="Mermelada de zarzamora"/>
    <x v="6"/>
    <n v="1134"/>
    <n v="54"/>
    <x v="216"/>
    <n v="6123.6"/>
  </r>
  <r>
    <n v="1271"/>
    <x v="107"/>
    <n v="4"/>
    <s v="Empresa D"/>
    <s v="Querétaro"/>
    <x v="1"/>
    <x v="1"/>
    <x v="1"/>
    <d v="2018-09-06T00:00:00"/>
    <s v="Empresa de embarque A"/>
    <s v="Tarjeta de crédito"/>
    <s v="Arroz de grano largo"/>
    <x v="14"/>
    <n v="98"/>
    <n v="39"/>
    <x v="217"/>
    <n v="382.2"/>
  </r>
  <r>
    <n v="1273"/>
    <x v="103"/>
    <n v="8"/>
    <s v="Empresa H"/>
    <s v="Monterrey"/>
    <x v="2"/>
    <x v="2"/>
    <x v="2"/>
    <d v="2018-09-10T00:00:00"/>
    <s v="Empresa de embarque C"/>
    <s v="Tarjeta de crédito"/>
    <s v="Mozzarella"/>
    <x v="10"/>
    <n v="487.19999999999993"/>
    <n v="63"/>
    <x v="59"/>
    <n v="3222.828"/>
  </r>
  <r>
    <n v="1276"/>
    <x v="108"/>
    <n v="3"/>
    <s v="Empresa C"/>
    <s v="Acapulco"/>
    <x v="4"/>
    <x v="0"/>
    <x v="0"/>
    <d v="2018-09-05T00:00:00"/>
    <s v="Empresa de embarque B"/>
    <s v="Efectivo"/>
    <s v="Jarabe"/>
    <x v="7"/>
    <n v="140"/>
    <n v="71"/>
    <x v="218"/>
    <n v="1023.8199999999999"/>
  </r>
  <r>
    <n v="1277"/>
    <x v="108"/>
    <n v="3"/>
    <s v="Empresa C"/>
    <s v="Acapulco"/>
    <x v="4"/>
    <x v="0"/>
    <x v="0"/>
    <d v="2018-09-05T00:00:00"/>
    <s v="Empresa de embarque B"/>
    <s v="Efectivo"/>
    <s v="Salsa curry"/>
    <x v="5"/>
    <n v="560"/>
    <n v="88"/>
    <x v="219"/>
    <n v="5125.1200000000008"/>
  </r>
  <r>
    <n v="1281"/>
    <x v="97"/>
    <n v="10"/>
    <s v="Empresa J"/>
    <s v="León"/>
    <x v="7"/>
    <x v="6"/>
    <x v="1"/>
    <d v="2018-09-12T00:00:00"/>
    <s v="Empresa de embarque B"/>
    <s v="Tarjeta de crédito"/>
    <s v="Almendras"/>
    <x v="1"/>
    <n v="140"/>
    <n v="59"/>
    <x v="220"/>
    <n v="834.26"/>
  </r>
  <r>
    <n v="1282"/>
    <x v="109"/>
    <n v="6"/>
    <s v="Empresa F"/>
    <s v="Tijuana"/>
    <x v="5"/>
    <x v="4"/>
    <x v="2"/>
    <d v="2018-10-08T00:00:00"/>
    <s v="Empresa de embarque B"/>
    <s v="Tarjeta de crédito"/>
    <s v="Salsa curry"/>
    <x v="5"/>
    <n v="560"/>
    <n v="94"/>
    <x v="221"/>
    <n v="5264"/>
  </r>
  <r>
    <n v="1283"/>
    <x v="110"/>
    <n v="28"/>
    <s v="Empresa BB"/>
    <s v="Toluca"/>
    <x v="6"/>
    <x v="5"/>
    <x v="3"/>
    <d v="2018-10-30T00:00:00"/>
    <s v="Empresa de embarque C"/>
    <s v="Cheque"/>
    <s v="Café"/>
    <x v="0"/>
    <n v="644"/>
    <n v="86"/>
    <x v="178"/>
    <n v="5316.8640000000005"/>
  </r>
  <r>
    <n v="1284"/>
    <x v="111"/>
    <n v="8"/>
    <s v="Empresa H"/>
    <s v="Monterrey"/>
    <x v="2"/>
    <x v="2"/>
    <x v="2"/>
    <d v="2018-10-10T00:00:00"/>
    <s v="Empresa de embarque C"/>
    <s v="Cheque"/>
    <s v="Chocolate"/>
    <x v="3"/>
    <n v="178.5"/>
    <n v="61"/>
    <x v="222"/>
    <n v="1099.7384999999999"/>
  </r>
  <r>
    <n v="1285"/>
    <x v="112"/>
    <n v="10"/>
    <s v="Empresa J"/>
    <s v="León"/>
    <x v="7"/>
    <x v="6"/>
    <x v="1"/>
    <d v="2018-10-12T00:00:00"/>
    <s v="Empresa de embarque B"/>
    <s v="Tarjeta de crédito"/>
    <s v="Té verde"/>
    <x v="0"/>
    <n v="41.86"/>
    <n v="32"/>
    <x v="223"/>
    <n v="136.63104000000001"/>
  </r>
  <r>
    <n v="1286"/>
    <x v="113"/>
    <n v="7"/>
    <s v="Empresa G"/>
    <s v="Chihuahua"/>
    <x v="8"/>
    <x v="2"/>
    <x v="2"/>
    <m/>
    <m/>
    <m/>
    <s v="Café"/>
    <x v="0"/>
    <n v="644"/>
    <n v="62"/>
    <x v="224"/>
    <n v="4072.6559999999999"/>
  </r>
  <r>
    <n v="1287"/>
    <x v="112"/>
    <n v="10"/>
    <s v="Empresa J"/>
    <s v="León"/>
    <x v="7"/>
    <x v="6"/>
    <x v="1"/>
    <d v="2018-10-12T00:00:00"/>
    <s v="Empresa de embarque A"/>
    <m/>
    <s v="Jalea de fresa"/>
    <x v="6"/>
    <n v="350"/>
    <n v="60"/>
    <x v="225"/>
    <n v="2163"/>
  </r>
  <r>
    <n v="1288"/>
    <x v="112"/>
    <n v="10"/>
    <s v="Empresa J"/>
    <s v="León"/>
    <x v="7"/>
    <x v="6"/>
    <x v="1"/>
    <d v="2018-10-12T00:00:00"/>
    <s v="Empresa de embarque A"/>
    <m/>
    <s v="Condimento cajún"/>
    <x v="7"/>
    <n v="308"/>
    <n v="51"/>
    <x v="226"/>
    <n v="1539.384"/>
  </r>
  <r>
    <n v="1289"/>
    <x v="112"/>
    <n v="10"/>
    <s v="Empresa J"/>
    <s v="León"/>
    <x v="7"/>
    <x v="6"/>
    <x v="1"/>
    <d v="2018-10-12T00:00:00"/>
    <s v="Empresa de embarque A"/>
    <m/>
    <s v="Galletas de chocolate"/>
    <x v="2"/>
    <n v="128.79999999999998"/>
    <n v="49"/>
    <x v="227"/>
    <n v="624.80880000000002"/>
  </r>
  <r>
    <n v="1290"/>
    <x v="114"/>
    <n v="11"/>
    <s v="Empresa K"/>
    <s v="Ciudad de México"/>
    <x v="9"/>
    <x v="5"/>
    <x v="3"/>
    <m/>
    <s v="Empresa de embarque C"/>
    <m/>
    <s v="Ciruelas secas"/>
    <x v="1"/>
    <n v="49"/>
    <n v="20"/>
    <x v="228"/>
    <n v="97.02"/>
  </r>
  <r>
    <n v="1291"/>
    <x v="114"/>
    <n v="11"/>
    <s v="Empresa K"/>
    <s v="Ciudad de México"/>
    <x v="9"/>
    <x v="5"/>
    <x v="3"/>
    <m/>
    <s v="Empresa de embarque C"/>
    <m/>
    <s v="Té verde"/>
    <x v="0"/>
    <n v="41.86"/>
    <n v="49"/>
    <x v="20"/>
    <n v="205.11400000000003"/>
  </r>
  <r>
    <n v="1292"/>
    <x v="115"/>
    <n v="1"/>
    <s v="Empresa A"/>
    <s v="Torreón"/>
    <x v="10"/>
    <x v="2"/>
    <x v="2"/>
    <m/>
    <m/>
    <m/>
    <s v="Té chai"/>
    <x v="0"/>
    <n v="252"/>
    <n v="22"/>
    <x v="229"/>
    <n v="532.22399999999993"/>
  </r>
  <r>
    <n v="1293"/>
    <x v="115"/>
    <n v="1"/>
    <s v="Empresa A"/>
    <s v="Torreón"/>
    <x v="10"/>
    <x v="2"/>
    <x v="2"/>
    <m/>
    <m/>
    <m/>
    <s v="Café"/>
    <x v="0"/>
    <n v="644"/>
    <n v="73"/>
    <x v="230"/>
    <n v="4748.2120000000004"/>
  </r>
  <r>
    <n v="1294"/>
    <x v="115"/>
    <n v="1"/>
    <s v="Empresa A"/>
    <s v="Torreón"/>
    <x v="10"/>
    <x v="2"/>
    <x v="2"/>
    <m/>
    <m/>
    <m/>
    <s v="Té verde"/>
    <x v="0"/>
    <n v="41.86"/>
    <n v="85"/>
    <x v="231"/>
    <n v="345.13570000000004"/>
  </r>
  <r>
    <n v="1295"/>
    <x v="110"/>
    <n v="28"/>
    <s v="Empresa BB"/>
    <s v="Toluca"/>
    <x v="6"/>
    <x v="5"/>
    <x v="3"/>
    <d v="2018-10-30T00:00:00"/>
    <s v="Empresa de embarque C"/>
    <s v="Tarjeta de crédito"/>
    <s v="Almejas"/>
    <x v="4"/>
    <n v="135.1"/>
    <n v="44"/>
    <x v="232"/>
    <n v="618.21760000000006"/>
  </r>
  <r>
    <n v="1296"/>
    <x v="110"/>
    <n v="28"/>
    <s v="Empresa BB"/>
    <s v="Toluca"/>
    <x v="6"/>
    <x v="5"/>
    <x v="3"/>
    <d v="2018-10-30T00:00:00"/>
    <s v="Empresa de embarque C"/>
    <s v="Tarjeta de crédito"/>
    <s v="Carne de cangrejo"/>
    <x v="8"/>
    <n v="257.59999999999997"/>
    <n v="24"/>
    <x v="233"/>
    <n v="599.69279999999992"/>
  </r>
  <r>
    <n v="1297"/>
    <x v="116"/>
    <n v="9"/>
    <s v="Empresa I"/>
    <s v="Guadalajara"/>
    <x v="3"/>
    <x v="7"/>
    <x v="0"/>
    <d v="2018-10-11T00:00:00"/>
    <s v="Empresa de embarque A"/>
    <s v="Cheque"/>
    <s v="Ravioli"/>
    <x v="9"/>
    <n v="273"/>
    <n v="64"/>
    <x v="234"/>
    <n v="1677.3120000000001"/>
  </r>
  <r>
    <n v="1298"/>
    <x v="116"/>
    <n v="9"/>
    <s v="Empresa I"/>
    <s v="Guadalajara"/>
    <x v="3"/>
    <x v="7"/>
    <x v="0"/>
    <d v="2018-10-11T00:00:00"/>
    <s v="Empresa de embarque A"/>
    <s v="Cheque"/>
    <s v="Mozzarella"/>
    <x v="10"/>
    <n v="487.19999999999993"/>
    <n v="70"/>
    <x v="235"/>
    <n v="3444.5040000000004"/>
  </r>
  <r>
    <n v="1299"/>
    <x v="109"/>
    <n v="6"/>
    <s v="Empresa F"/>
    <s v="Tijuana"/>
    <x v="5"/>
    <x v="4"/>
    <x v="2"/>
    <d v="2018-10-08T00:00:00"/>
    <s v="Empresa de embarque B"/>
    <s v="Tarjeta de crédito"/>
    <s v="Cerveza"/>
    <x v="0"/>
    <n v="196"/>
    <n v="98"/>
    <x v="236"/>
    <n v="1940.0080000000005"/>
  </r>
  <r>
    <n v="1300"/>
    <x v="111"/>
    <n v="8"/>
    <s v="Empresa H"/>
    <s v="Monterrey"/>
    <x v="2"/>
    <x v="2"/>
    <x v="2"/>
    <d v="2018-10-10T00:00:00"/>
    <s v="Empresa de embarque B"/>
    <s v="Cheque"/>
    <s v="Salsa curry"/>
    <x v="5"/>
    <n v="560"/>
    <n v="48"/>
    <x v="211"/>
    <n v="2634.24"/>
  </r>
  <r>
    <n v="1301"/>
    <x v="111"/>
    <n v="8"/>
    <s v="Empresa H"/>
    <s v="Monterrey"/>
    <x v="2"/>
    <x v="2"/>
    <x v="2"/>
    <d v="2018-10-10T00:00:00"/>
    <s v="Empresa de embarque B"/>
    <s v="Cheque"/>
    <s v="Galletas de chocolate"/>
    <x v="2"/>
    <n v="128.79999999999998"/>
    <n v="100"/>
    <x v="237"/>
    <n v="1275.1199999999999"/>
  </r>
  <r>
    <n v="1302"/>
    <x v="117"/>
    <n v="25"/>
    <s v="Empresa Y"/>
    <s v="León"/>
    <x v="7"/>
    <x v="6"/>
    <x v="1"/>
    <d v="2018-10-27T00:00:00"/>
    <s v="Empresa de embarque A"/>
    <s v="Efectivo"/>
    <s v="Bolillos"/>
    <x v="2"/>
    <n v="140"/>
    <n v="90"/>
    <x v="238"/>
    <n v="1222.2"/>
  </r>
  <r>
    <n v="1303"/>
    <x v="118"/>
    <n v="26"/>
    <s v="Empresa Z"/>
    <s v="Ciudad de México"/>
    <x v="9"/>
    <x v="5"/>
    <x v="3"/>
    <d v="2018-10-28T00:00:00"/>
    <s v="Empresa de embarque C"/>
    <s v="Tarjeta de crédito"/>
    <s v="Aceite de oliva"/>
    <x v="13"/>
    <n v="298.90000000000003"/>
    <n v="49"/>
    <x v="239"/>
    <n v="1435.3178"/>
  </r>
  <r>
    <n v="1304"/>
    <x v="118"/>
    <n v="26"/>
    <s v="Empresa Z"/>
    <s v="Ciudad de México"/>
    <x v="9"/>
    <x v="5"/>
    <x v="3"/>
    <d v="2018-10-28T00:00:00"/>
    <s v="Empresa de embarque C"/>
    <s v="Tarjeta de crédito"/>
    <s v="Almejas"/>
    <x v="4"/>
    <n v="135.1"/>
    <n v="71"/>
    <x v="240"/>
    <n v="920.84159999999997"/>
  </r>
  <r>
    <n v="1305"/>
    <x v="118"/>
    <n v="26"/>
    <s v="Empresa Z"/>
    <s v="Ciudad de México"/>
    <x v="9"/>
    <x v="5"/>
    <x v="3"/>
    <d v="2018-10-28T00:00:00"/>
    <s v="Empresa de embarque C"/>
    <s v="Tarjeta de crédito"/>
    <s v="Carne de cangrejo"/>
    <x v="8"/>
    <n v="257.59999999999997"/>
    <n v="10"/>
    <x v="241"/>
    <n v="267.90400000000005"/>
  </r>
  <r>
    <n v="1306"/>
    <x v="119"/>
    <n v="29"/>
    <s v="Empresa CC"/>
    <s v="Puerto Vallarta"/>
    <x v="3"/>
    <x v="3"/>
    <x v="0"/>
    <d v="2018-10-31T00:00:00"/>
    <s v="Empresa de embarque B"/>
    <s v="Cheque"/>
    <s v="Cerveza"/>
    <x v="0"/>
    <n v="196"/>
    <n v="78"/>
    <x v="242"/>
    <n v="1574.664"/>
  </r>
  <r>
    <n v="1307"/>
    <x v="109"/>
    <n v="6"/>
    <s v="Empresa F"/>
    <s v="Tijuana"/>
    <x v="5"/>
    <x v="4"/>
    <x v="2"/>
    <d v="2018-10-08T00:00:00"/>
    <s v="Empresa de embarque C"/>
    <s v="Cheque"/>
    <s v="Chocolate"/>
    <x v="3"/>
    <n v="178.5"/>
    <n v="44"/>
    <x v="134"/>
    <n v="753.98400000000004"/>
  </r>
  <r>
    <n v="1309"/>
    <x v="120"/>
    <n v="4"/>
    <s v="Empresa D"/>
    <s v="Querétaro"/>
    <x v="1"/>
    <x v="1"/>
    <x v="1"/>
    <d v="2018-10-06T00:00:00"/>
    <s v="Empresa de embarque A"/>
    <s v="Tarjeta de crédito"/>
    <s v="Mermelada de zarzamora"/>
    <x v="6"/>
    <n v="1134"/>
    <n v="82"/>
    <x v="243"/>
    <n v="9763.7400000000016"/>
  </r>
  <r>
    <n v="1310"/>
    <x v="120"/>
    <n v="4"/>
    <s v="Empresa D"/>
    <s v="Querétaro"/>
    <x v="1"/>
    <x v="1"/>
    <x v="1"/>
    <d v="2018-10-06T00:00:00"/>
    <s v="Empresa de embarque A"/>
    <s v="Tarjeta de crédito"/>
    <s v="Arroz de grano largo"/>
    <x v="14"/>
    <n v="98"/>
    <n v="29"/>
    <x v="244"/>
    <n v="284.2"/>
  </r>
  <r>
    <n v="1312"/>
    <x v="111"/>
    <n v="8"/>
    <s v="Empresa H"/>
    <s v="Monterrey"/>
    <x v="2"/>
    <x v="2"/>
    <x v="2"/>
    <d v="2018-10-10T00:00:00"/>
    <s v="Empresa de embarque C"/>
    <s v="Tarjeta de crédito"/>
    <s v="Mozzarella"/>
    <x v="10"/>
    <n v="487.19999999999993"/>
    <n v="93"/>
    <x v="245"/>
    <n v="4395.0311999999994"/>
  </r>
  <r>
    <n v="1315"/>
    <x v="121"/>
    <n v="3"/>
    <s v="Empresa C"/>
    <s v="Acapulco"/>
    <x v="4"/>
    <x v="0"/>
    <x v="0"/>
    <d v="2018-10-05T00:00:00"/>
    <s v="Empresa de embarque B"/>
    <s v="Efectivo"/>
    <s v="Jarabe"/>
    <x v="7"/>
    <n v="140"/>
    <n v="11"/>
    <x v="246"/>
    <n v="160.16000000000003"/>
  </r>
  <r>
    <n v="1316"/>
    <x v="121"/>
    <n v="3"/>
    <s v="Empresa C"/>
    <s v="Acapulco"/>
    <x v="4"/>
    <x v="0"/>
    <x v="0"/>
    <d v="2018-10-05T00:00:00"/>
    <s v="Empresa de embarque B"/>
    <s v="Efectivo"/>
    <s v="Salsa curry"/>
    <x v="5"/>
    <n v="560"/>
    <n v="91"/>
    <x v="158"/>
    <n v="5096"/>
  </r>
  <r>
    <n v="1320"/>
    <x v="112"/>
    <n v="10"/>
    <s v="Empresa J"/>
    <s v="León"/>
    <x v="7"/>
    <x v="6"/>
    <x v="1"/>
    <d v="2018-10-12T00:00:00"/>
    <s v="Empresa de embarque B"/>
    <s v="Tarjeta de crédito"/>
    <s v="Almendras"/>
    <x v="1"/>
    <n v="140"/>
    <n v="12"/>
    <x v="247"/>
    <n v="173.04"/>
  </r>
  <r>
    <n v="1322"/>
    <x v="112"/>
    <n v="10"/>
    <s v="Empresa J"/>
    <s v="León"/>
    <x v="7"/>
    <x v="6"/>
    <x v="1"/>
    <m/>
    <s v="Empresa de embarque A"/>
    <m/>
    <s v="Ciruelas secas"/>
    <x v="1"/>
    <n v="49"/>
    <n v="78"/>
    <x v="217"/>
    <n v="382.2"/>
  </r>
  <r>
    <n v="1323"/>
    <x v="114"/>
    <n v="11"/>
    <s v="Empresa K"/>
    <s v="Ciudad de México"/>
    <x v="9"/>
    <x v="5"/>
    <x v="3"/>
    <m/>
    <s v="Empresa de embarque C"/>
    <m/>
    <s v="Salsa curry"/>
    <x v="5"/>
    <n v="560"/>
    <n v="60"/>
    <x v="248"/>
    <n v="3192"/>
  </r>
  <r>
    <n v="1324"/>
    <x v="115"/>
    <n v="1"/>
    <s v="Empresa A"/>
    <s v="Torreón"/>
    <x v="10"/>
    <x v="2"/>
    <x v="2"/>
    <m/>
    <s v="Empresa de embarque C"/>
    <m/>
    <s v="Carne de cangrejo"/>
    <x v="8"/>
    <n v="257.59999999999997"/>
    <n v="23"/>
    <x v="249"/>
    <n v="610.25440000000003"/>
  </r>
  <r>
    <n v="1325"/>
    <x v="110"/>
    <n v="28"/>
    <s v="Empresa BB"/>
    <s v="Toluca"/>
    <x v="6"/>
    <x v="5"/>
    <x v="3"/>
    <d v="2018-10-30T00:00:00"/>
    <s v="Empresa de embarque C"/>
    <s v="Tarjeta de crédito"/>
    <s v="Café"/>
    <x v="0"/>
    <n v="644"/>
    <n v="34"/>
    <x v="250"/>
    <n v="2211.4960000000001"/>
  </r>
  <r>
    <n v="1326"/>
    <x v="116"/>
    <n v="9"/>
    <s v="Empresa I"/>
    <s v="Guadalajara"/>
    <x v="3"/>
    <x v="7"/>
    <x v="0"/>
    <d v="2018-10-11T00:00:00"/>
    <s v="Empresa de embarque A"/>
    <s v="Cheque"/>
    <s v="Almejas"/>
    <x v="4"/>
    <n v="135.1"/>
    <n v="89"/>
    <x v="251"/>
    <n v="1214.4139"/>
  </r>
  <r>
    <n v="1327"/>
    <x v="109"/>
    <n v="6"/>
    <s v="Empresa F"/>
    <s v="Tijuana"/>
    <x v="5"/>
    <x v="4"/>
    <x v="2"/>
    <d v="2018-10-08T00:00:00"/>
    <s v="Empresa de embarque B"/>
    <s v="Tarjeta de crédito"/>
    <s v="Chocolate"/>
    <x v="3"/>
    <n v="178.5"/>
    <n v="82"/>
    <x v="252"/>
    <n v="1449.0630000000001"/>
  </r>
  <r>
    <n v="1328"/>
    <x v="111"/>
    <n v="8"/>
    <s v="Empresa H"/>
    <s v="Monterrey"/>
    <x v="2"/>
    <x v="2"/>
    <x v="2"/>
    <d v="2018-10-10T00:00:00"/>
    <s v="Empresa de embarque B"/>
    <s v="Cheque"/>
    <s v="Chocolate"/>
    <x v="3"/>
    <n v="178.5"/>
    <n v="43"/>
    <x v="253"/>
    <n v="736.84799999999996"/>
  </r>
  <r>
    <n v="1329"/>
    <x v="122"/>
    <n v="10"/>
    <s v="Empresa J"/>
    <s v="León"/>
    <x v="7"/>
    <x v="6"/>
    <x v="1"/>
    <d v="2018-11-12T00:00:00"/>
    <s v="Empresa de embarque A"/>
    <m/>
    <s v="Condimento cajún"/>
    <x v="7"/>
    <n v="308"/>
    <n v="96"/>
    <x v="254"/>
    <n v="3104.6400000000003"/>
  </r>
  <r>
    <n v="1330"/>
    <x v="122"/>
    <n v="10"/>
    <s v="Empresa J"/>
    <s v="León"/>
    <x v="7"/>
    <x v="6"/>
    <x v="1"/>
    <d v="2018-11-12T00:00:00"/>
    <s v="Empresa de embarque A"/>
    <m/>
    <s v="Galletas de chocolate"/>
    <x v="2"/>
    <n v="128.79999999999998"/>
    <n v="34"/>
    <x v="255"/>
    <n v="437.91999999999996"/>
  </r>
  <r>
    <n v="1331"/>
    <x v="123"/>
    <n v="11"/>
    <s v="Empresa K"/>
    <s v="Ciudad de México"/>
    <x v="9"/>
    <x v="5"/>
    <x v="3"/>
    <m/>
    <s v="Empresa de embarque C"/>
    <m/>
    <s v="Ciruelas secas"/>
    <x v="1"/>
    <n v="49"/>
    <n v="42"/>
    <x v="256"/>
    <n v="211.97400000000002"/>
  </r>
  <r>
    <n v="1332"/>
    <x v="123"/>
    <n v="11"/>
    <s v="Empresa K"/>
    <s v="Ciudad de México"/>
    <x v="9"/>
    <x v="5"/>
    <x v="3"/>
    <m/>
    <s v="Empresa de embarque C"/>
    <m/>
    <s v="Té verde"/>
    <x v="0"/>
    <n v="41.86"/>
    <n v="100"/>
    <x v="257"/>
    <n v="426.97200000000004"/>
  </r>
  <r>
    <n v="1333"/>
    <x v="124"/>
    <n v="1"/>
    <s v="Empresa A"/>
    <s v="Torreón"/>
    <x v="10"/>
    <x v="2"/>
    <x v="2"/>
    <m/>
    <m/>
    <m/>
    <s v="Té chai"/>
    <x v="0"/>
    <n v="252"/>
    <n v="42"/>
    <x v="21"/>
    <n v="1068.9840000000002"/>
  </r>
  <r>
    <n v="1334"/>
    <x v="124"/>
    <n v="1"/>
    <s v="Empresa A"/>
    <s v="Torreón"/>
    <x v="10"/>
    <x v="2"/>
    <x v="2"/>
    <m/>
    <m/>
    <m/>
    <s v="Café"/>
    <x v="0"/>
    <n v="644"/>
    <n v="16"/>
    <x v="258"/>
    <n v="989.18400000000008"/>
  </r>
  <r>
    <n v="1335"/>
    <x v="124"/>
    <n v="1"/>
    <s v="Empresa A"/>
    <s v="Torreón"/>
    <x v="10"/>
    <x v="2"/>
    <x v="2"/>
    <m/>
    <m/>
    <m/>
    <s v="Té verde"/>
    <x v="0"/>
    <n v="41.86"/>
    <n v="22"/>
    <x v="259"/>
    <n v="89.329239999999999"/>
  </r>
  <r>
    <n v="1336"/>
    <x v="125"/>
    <n v="28"/>
    <s v="Empresa BB"/>
    <s v="Toluca"/>
    <x v="6"/>
    <x v="5"/>
    <x v="3"/>
    <d v="2018-11-30T00:00:00"/>
    <s v="Empresa de embarque C"/>
    <s v="Tarjeta de crédito"/>
    <s v="Almejas"/>
    <x v="4"/>
    <n v="135.1"/>
    <n v="46"/>
    <x v="260"/>
    <n v="640.10380000000009"/>
  </r>
  <r>
    <n v="1337"/>
    <x v="125"/>
    <n v="28"/>
    <s v="Empresa BB"/>
    <s v="Toluca"/>
    <x v="6"/>
    <x v="5"/>
    <x v="3"/>
    <d v="2018-11-30T00:00:00"/>
    <s v="Empresa de embarque C"/>
    <s v="Tarjeta de crédito"/>
    <s v="Carne de cangrejo"/>
    <x v="8"/>
    <n v="257.59999999999997"/>
    <n v="100"/>
    <x v="261"/>
    <n v="2576"/>
  </r>
  <r>
    <n v="1338"/>
    <x v="126"/>
    <n v="9"/>
    <s v="Empresa I"/>
    <s v="Guadalajara"/>
    <x v="3"/>
    <x v="7"/>
    <x v="0"/>
    <d v="2018-11-11T00:00:00"/>
    <s v="Empresa de embarque A"/>
    <s v="Cheque"/>
    <s v="Ravioli"/>
    <x v="9"/>
    <n v="273"/>
    <n v="87"/>
    <x v="262"/>
    <n v="2446.3530000000001"/>
  </r>
  <r>
    <n v="1339"/>
    <x v="126"/>
    <n v="9"/>
    <s v="Empresa I"/>
    <s v="Guadalajara"/>
    <x v="3"/>
    <x v="7"/>
    <x v="0"/>
    <d v="2018-11-11T00:00:00"/>
    <s v="Empresa de embarque A"/>
    <s v="Cheque"/>
    <s v="Mozzarella"/>
    <x v="10"/>
    <n v="487.19999999999993"/>
    <n v="58"/>
    <x v="263"/>
    <n v="2882.2752"/>
  </r>
  <r>
    <n v="1340"/>
    <x v="127"/>
    <n v="6"/>
    <s v="Empresa F"/>
    <s v="Tijuana"/>
    <x v="5"/>
    <x v="4"/>
    <x v="2"/>
    <d v="2018-11-08T00:00:00"/>
    <s v="Empresa de embarque B"/>
    <s v="Tarjeta de crédito"/>
    <s v="Cerveza"/>
    <x v="0"/>
    <n v="196"/>
    <n v="85"/>
    <x v="264"/>
    <n v="1682.6599999999999"/>
  </r>
  <r>
    <n v="1341"/>
    <x v="128"/>
    <n v="8"/>
    <s v="Empresa H"/>
    <s v="Monterrey"/>
    <x v="2"/>
    <x v="2"/>
    <x v="2"/>
    <d v="2018-11-10T00:00:00"/>
    <s v="Empresa de embarque B"/>
    <s v="Cheque"/>
    <s v="Salsa curry"/>
    <x v="5"/>
    <n v="560"/>
    <n v="28"/>
    <x v="139"/>
    <n v="1552.32"/>
  </r>
  <r>
    <n v="1342"/>
    <x v="128"/>
    <n v="8"/>
    <s v="Empresa H"/>
    <s v="Monterrey"/>
    <x v="2"/>
    <x v="2"/>
    <x v="2"/>
    <d v="2018-11-10T00:00:00"/>
    <s v="Empresa de embarque B"/>
    <s v="Cheque"/>
    <s v="Galletas de chocolate"/>
    <x v="2"/>
    <n v="128.79999999999998"/>
    <n v="19"/>
    <x v="265"/>
    <n v="239.82560000000001"/>
  </r>
  <r>
    <n v="1343"/>
    <x v="129"/>
    <n v="25"/>
    <s v="Empresa Y"/>
    <s v="León"/>
    <x v="7"/>
    <x v="6"/>
    <x v="1"/>
    <d v="2018-11-27T00:00:00"/>
    <s v="Empresa de embarque A"/>
    <s v="Efectivo"/>
    <s v="Bolillos"/>
    <x v="2"/>
    <n v="140"/>
    <n v="99"/>
    <x v="82"/>
    <n v="1441.44"/>
  </r>
  <r>
    <n v="1344"/>
    <x v="130"/>
    <n v="26"/>
    <s v="Empresa Z"/>
    <s v="Ciudad de México"/>
    <x v="9"/>
    <x v="5"/>
    <x v="3"/>
    <d v="2018-11-28T00:00:00"/>
    <s v="Empresa de embarque C"/>
    <s v="Tarjeta de crédito"/>
    <s v="Aceite de oliva"/>
    <x v="13"/>
    <n v="298.90000000000003"/>
    <n v="69"/>
    <x v="266"/>
    <n v="2144.9064000000008"/>
  </r>
  <r>
    <n v="1345"/>
    <x v="130"/>
    <n v="26"/>
    <s v="Empresa Z"/>
    <s v="Ciudad de México"/>
    <x v="9"/>
    <x v="5"/>
    <x v="3"/>
    <d v="2018-11-28T00:00:00"/>
    <s v="Empresa de embarque C"/>
    <s v="Tarjeta de crédito"/>
    <s v="Almejas"/>
    <x v="4"/>
    <n v="135.1"/>
    <n v="37"/>
    <x v="267"/>
    <n v="474.87650000000002"/>
  </r>
  <r>
    <n v="1346"/>
    <x v="130"/>
    <n v="26"/>
    <s v="Empresa Z"/>
    <s v="Ciudad de México"/>
    <x v="9"/>
    <x v="5"/>
    <x v="3"/>
    <d v="2018-11-28T00:00:00"/>
    <s v="Empresa de embarque C"/>
    <s v="Tarjeta de crédito"/>
    <s v="Carne de cangrejo"/>
    <x v="8"/>
    <n v="257.59999999999997"/>
    <n v="64"/>
    <x v="107"/>
    <n v="1665.1263999999999"/>
  </r>
  <r>
    <n v="1347"/>
    <x v="131"/>
    <n v="29"/>
    <s v="Empresa CC"/>
    <s v="Puerto Vallarta"/>
    <x v="3"/>
    <x v="3"/>
    <x v="0"/>
    <d v="2018-12-01T00:00:00"/>
    <s v="Empresa de embarque B"/>
    <s v="Cheque"/>
    <s v="Cerveza"/>
    <x v="0"/>
    <n v="196"/>
    <n v="38"/>
    <x v="199"/>
    <n v="774.5920000000001"/>
  </r>
  <r>
    <n v="1348"/>
    <x v="127"/>
    <n v="6"/>
    <s v="Empresa F"/>
    <s v="Tijuana"/>
    <x v="5"/>
    <x v="4"/>
    <x v="2"/>
    <d v="2018-11-08T00:00:00"/>
    <s v="Empresa de embarque C"/>
    <s v="Cheque"/>
    <s v="Chocolate"/>
    <x v="3"/>
    <n v="178.5"/>
    <n v="15"/>
    <x v="268"/>
    <n v="259.71749999999997"/>
  </r>
  <r>
    <n v="1350"/>
    <x v="132"/>
    <n v="4"/>
    <s v="Empresa D"/>
    <s v="Querétaro"/>
    <x v="1"/>
    <x v="1"/>
    <x v="1"/>
    <d v="2018-11-06T00:00:00"/>
    <s v="Empresa de embarque A"/>
    <s v="Tarjeta de crédito"/>
    <s v="Mermelada de zarzamora"/>
    <x v="6"/>
    <n v="1134"/>
    <n v="52"/>
    <x v="269"/>
    <n v="5778.8640000000005"/>
  </r>
  <r>
    <n v="1351"/>
    <x v="132"/>
    <n v="4"/>
    <s v="Empresa D"/>
    <s v="Querétaro"/>
    <x v="1"/>
    <x v="1"/>
    <x v="1"/>
    <d v="2018-11-06T00:00:00"/>
    <s v="Empresa de embarque A"/>
    <s v="Tarjeta de crédito"/>
    <s v="Arroz de grano largo"/>
    <x v="14"/>
    <n v="98"/>
    <n v="37"/>
    <x v="58"/>
    <n v="355.34800000000001"/>
  </r>
  <r>
    <n v="1353"/>
    <x v="128"/>
    <n v="8"/>
    <s v="Empresa H"/>
    <s v="Monterrey"/>
    <x v="2"/>
    <x v="2"/>
    <x v="2"/>
    <d v="2018-11-10T00:00:00"/>
    <s v="Empresa de embarque C"/>
    <s v="Tarjeta de crédito"/>
    <s v="Mozzarella"/>
    <x v="10"/>
    <n v="487.19999999999993"/>
    <n v="24"/>
    <x v="270"/>
    <n v="1122.5087999999998"/>
  </r>
  <r>
    <n v="1356"/>
    <x v="133"/>
    <n v="3"/>
    <s v="Empresa C"/>
    <s v="Acapulco"/>
    <x v="4"/>
    <x v="0"/>
    <x v="0"/>
    <d v="2018-11-05T00:00:00"/>
    <s v="Empresa de embarque B"/>
    <s v="Efectivo"/>
    <s v="Jarabe"/>
    <x v="7"/>
    <n v="140"/>
    <n v="36"/>
    <x v="271"/>
    <n v="519.12"/>
  </r>
  <r>
    <n v="1357"/>
    <x v="133"/>
    <n v="3"/>
    <s v="Empresa C"/>
    <s v="Acapulco"/>
    <x v="4"/>
    <x v="0"/>
    <x v="0"/>
    <d v="2018-11-05T00:00:00"/>
    <s v="Empresa de embarque B"/>
    <s v="Efectivo"/>
    <s v="Salsa curry"/>
    <x v="5"/>
    <n v="560"/>
    <n v="24"/>
    <x v="272"/>
    <n v="1344"/>
  </r>
  <r>
    <n v="1361"/>
    <x v="122"/>
    <n v="10"/>
    <s v="Empresa J"/>
    <s v="León"/>
    <x v="7"/>
    <x v="6"/>
    <x v="1"/>
    <d v="2018-11-12T00:00:00"/>
    <s v="Empresa de embarque B"/>
    <s v="Tarjeta de crédito"/>
    <s v="Almendras"/>
    <x v="1"/>
    <n v="140"/>
    <n v="20"/>
    <x v="273"/>
    <n v="280"/>
  </r>
  <r>
    <n v="1363"/>
    <x v="122"/>
    <n v="10"/>
    <s v="Empresa J"/>
    <s v="León"/>
    <x v="7"/>
    <x v="6"/>
    <x v="1"/>
    <m/>
    <s v="Empresa de embarque A"/>
    <m/>
    <s v="Ciruelas secas"/>
    <x v="1"/>
    <n v="49"/>
    <n v="11"/>
    <x v="4"/>
    <n v="52.283000000000001"/>
  </r>
  <r>
    <n v="1364"/>
    <x v="123"/>
    <n v="11"/>
    <s v="Empresa K"/>
    <s v="Ciudad de México"/>
    <x v="9"/>
    <x v="5"/>
    <x v="3"/>
    <m/>
    <s v="Empresa de embarque C"/>
    <m/>
    <s v="Salsa curry"/>
    <x v="5"/>
    <n v="560"/>
    <n v="78"/>
    <x v="191"/>
    <n v="4193.28"/>
  </r>
  <r>
    <n v="1365"/>
    <x v="124"/>
    <n v="1"/>
    <s v="Empresa A"/>
    <s v="Torreón"/>
    <x v="10"/>
    <x v="2"/>
    <x v="2"/>
    <m/>
    <s v="Empresa de embarque C"/>
    <m/>
    <s v="Carne de cangrejo"/>
    <x v="8"/>
    <n v="257.59999999999997"/>
    <n v="76"/>
    <x v="274"/>
    <n v="2016.4928"/>
  </r>
  <r>
    <n v="1366"/>
    <x v="125"/>
    <n v="28"/>
    <s v="Empresa BB"/>
    <s v="Toluca"/>
    <x v="6"/>
    <x v="5"/>
    <x v="3"/>
    <d v="2018-11-30T00:00:00"/>
    <s v="Empresa de embarque C"/>
    <s v="Tarjeta de crédito"/>
    <s v="Café"/>
    <x v="0"/>
    <n v="644"/>
    <n v="57"/>
    <x v="275"/>
    <n v="3817.6319999999996"/>
  </r>
  <r>
    <n v="1367"/>
    <x v="126"/>
    <n v="9"/>
    <s v="Empresa I"/>
    <s v="Guadalajara"/>
    <x v="3"/>
    <x v="7"/>
    <x v="0"/>
    <d v="2018-11-11T00:00:00"/>
    <s v="Empresa de embarque A"/>
    <s v="Cheque"/>
    <s v="Almejas"/>
    <x v="4"/>
    <n v="135.1"/>
    <n v="14"/>
    <x v="276"/>
    <n v="181.5744"/>
  </r>
  <r>
    <n v="1368"/>
    <x v="134"/>
    <n v="27"/>
    <s v="Empresa AA"/>
    <s v="Mazatlán"/>
    <x v="0"/>
    <x v="0"/>
    <x v="0"/>
    <d v="2018-12-29T00:00:00"/>
    <s v="Empresa de embarque B"/>
    <s v="Cheque"/>
    <s v="Cerveza"/>
    <x v="0"/>
    <n v="196"/>
    <n v="14"/>
    <x v="277"/>
    <n v="277.14400000000006"/>
  </r>
  <r>
    <n v="1369"/>
    <x v="134"/>
    <n v="27"/>
    <s v="Empresa AA"/>
    <s v="Mazatlán"/>
    <x v="0"/>
    <x v="0"/>
    <x v="0"/>
    <d v="2018-12-29T00:00:00"/>
    <s v="Empresa de embarque B"/>
    <s v="Cheque"/>
    <s v="Ciruelas secas"/>
    <x v="1"/>
    <n v="49"/>
    <n v="70"/>
    <x v="278"/>
    <n v="353.28999999999996"/>
  </r>
  <r>
    <n v="1370"/>
    <x v="135"/>
    <n v="4"/>
    <s v="Empresa D"/>
    <s v="Querétaro"/>
    <x v="1"/>
    <x v="1"/>
    <x v="1"/>
    <d v="2018-12-06T00:00:00"/>
    <s v="Empresa de embarque A"/>
    <s v="Tarjeta de crédito"/>
    <s v="Peras secas"/>
    <x v="1"/>
    <n v="420"/>
    <n v="100"/>
    <x v="279"/>
    <n v="4074"/>
  </r>
  <r>
    <n v="1371"/>
    <x v="135"/>
    <n v="4"/>
    <s v="Empresa D"/>
    <s v="Querétaro"/>
    <x v="1"/>
    <x v="1"/>
    <x v="1"/>
    <d v="2018-12-06T00:00:00"/>
    <s v="Empresa de embarque A"/>
    <s v="Tarjeta de crédito"/>
    <s v="Manzanas secas"/>
    <x v="1"/>
    <n v="742"/>
    <n v="27"/>
    <x v="280"/>
    <n v="2003.3999999999999"/>
  </r>
  <r>
    <n v="1372"/>
    <x v="135"/>
    <n v="4"/>
    <s v="Empresa D"/>
    <s v="Querétaro"/>
    <x v="1"/>
    <x v="1"/>
    <x v="1"/>
    <d v="2018-12-06T00:00:00"/>
    <s v="Empresa de embarque A"/>
    <s v="Tarjeta de crédito"/>
    <s v="Ciruelas secas"/>
    <x v="1"/>
    <n v="49"/>
    <n v="70"/>
    <x v="278"/>
    <n v="336.14"/>
  </r>
  <r>
    <n v="1373"/>
    <x v="136"/>
    <n v="12"/>
    <s v="Empresa L"/>
    <s v="Mazatlán"/>
    <x v="0"/>
    <x v="0"/>
    <x v="0"/>
    <d v="2018-12-14T00:00:00"/>
    <s v="Empresa de embarque B"/>
    <s v="Tarjeta de crédito"/>
    <s v="Té chai"/>
    <x v="0"/>
    <n v="252"/>
    <n v="57"/>
    <x v="281"/>
    <n v="1436.4"/>
  </r>
  <r>
    <n v="1374"/>
    <x v="136"/>
    <n v="12"/>
    <s v="Empresa L"/>
    <s v="Mazatlán"/>
    <x v="0"/>
    <x v="0"/>
    <x v="0"/>
    <d v="2018-12-14T00:00:00"/>
    <s v="Empresa de embarque B"/>
    <s v="Tarjeta de crédito"/>
    <s v="Café"/>
    <x v="0"/>
    <n v="644"/>
    <n v="83"/>
    <x v="282"/>
    <n v="5238.2960000000003"/>
  </r>
  <r>
    <n v="1375"/>
    <x v="137"/>
    <n v="8"/>
    <s v="Empresa H"/>
    <s v="Monterrey"/>
    <x v="2"/>
    <x v="2"/>
    <x v="2"/>
    <d v="2018-12-10T00:00:00"/>
    <s v="Empresa de embarque C"/>
    <s v="Tarjeta de crédito"/>
    <s v="Galletas de chocolate"/>
    <x v="2"/>
    <n v="128.79999999999998"/>
    <n v="76"/>
    <x v="283"/>
    <n v="939.72479999999996"/>
  </r>
  <r>
    <n v="1376"/>
    <x v="135"/>
    <n v="4"/>
    <s v="Empresa D"/>
    <s v="Querétaro"/>
    <x v="1"/>
    <x v="1"/>
    <x v="1"/>
    <d v="2018-12-06T00:00:00"/>
    <s v="Empresa de embarque C"/>
    <s v="Cheque"/>
    <s v="Galletas de chocolate"/>
    <x v="2"/>
    <n v="128.79999999999998"/>
    <n v="80"/>
    <x v="129"/>
    <n v="1020.096"/>
  </r>
  <r>
    <n v="1377"/>
    <x v="138"/>
    <n v="29"/>
    <s v="Empresa CC"/>
    <s v="Puerto Vallarta"/>
    <x v="3"/>
    <x v="3"/>
    <x v="0"/>
    <d v="2018-12-31T00:00:00"/>
    <s v="Empresa de embarque B"/>
    <s v="Cheque"/>
    <s v="Chocolate"/>
    <x v="3"/>
    <n v="178.5"/>
    <n v="47"/>
    <x v="13"/>
    <n v="830.56050000000005"/>
  </r>
  <r>
    <n v="1378"/>
    <x v="139"/>
    <n v="3"/>
    <s v="Empresa C"/>
    <s v="Acapulco"/>
    <x v="4"/>
    <x v="0"/>
    <x v="0"/>
    <d v="2018-12-05T00:00:00"/>
    <s v="Empresa de embarque B"/>
    <s v="Efectivo"/>
    <s v="Almejas"/>
    <x v="4"/>
    <n v="135.1"/>
    <n v="96"/>
    <x v="284"/>
    <n v="1322.8992000000003"/>
  </r>
  <r>
    <n v="1379"/>
    <x v="140"/>
    <n v="6"/>
    <s v="Empresa F"/>
    <s v="Tijuana"/>
    <x v="5"/>
    <x v="4"/>
    <x v="2"/>
    <d v="2018-12-08T00:00:00"/>
    <s v="Empresa de embarque B"/>
    <s v="Tarjeta de crédito"/>
    <s v="Salsa curry"/>
    <x v="5"/>
    <n v="560"/>
    <n v="32"/>
    <x v="11"/>
    <n v="1881.6000000000001"/>
  </r>
  <r>
    <n v="1380"/>
    <x v="141"/>
    <n v="28"/>
    <s v="Empresa BB"/>
    <s v="Toluca"/>
    <x v="6"/>
    <x v="5"/>
    <x v="3"/>
    <d v="2018-12-30T00:00:00"/>
    <s v="Empresa de embarque C"/>
    <s v="Cheque"/>
    <s v="Café"/>
    <x v="0"/>
    <n v="644"/>
    <n v="16"/>
    <x v="258"/>
    <n v="1030.4000000000001"/>
  </r>
  <r>
    <n v="1381"/>
    <x v="137"/>
    <n v="8"/>
    <s v="Empresa H"/>
    <s v="Monterrey"/>
    <x v="2"/>
    <x v="2"/>
    <x v="2"/>
    <d v="2018-12-10T00:00:00"/>
    <s v="Empresa de embarque C"/>
    <s v="Cheque"/>
    <s v="Chocolate"/>
    <x v="3"/>
    <n v="178.5"/>
    <n v="41"/>
    <x v="87"/>
    <n v="717.21299999999997"/>
  </r>
  <r>
    <n v="1382"/>
    <x v="142"/>
    <n v="10"/>
    <s v="Empresa J"/>
    <s v="León"/>
    <x v="7"/>
    <x v="6"/>
    <x v="1"/>
    <d v="2018-12-12T00:00:00"/>
    <s v="Empresa de embarque B"/>
    <s v="Tarjeta de crédito"/>
    <s v="Té verde"/>
    <x v="0"/>
    <n v="41.86"/>
    <n v="41"/>
    <x v="285"/>
    <n v="180.20730000000003"/>
  </r>
  <r>
    <n v="1383"/>
    <x v="143"/>
    <n v="7"/>
    <s v="Empresa G"/>
    <s v="Chihuahua"/>
    <x v="8"/>
    <x v="2"/>
    <x v="2"/>
    <m/>
    <m/>
    <m/>
    <s v="Café"/>
    <x v="0"/>
    <n v="644"/>
    <n v="41"/>
    <x v="286"/>
    <n v="2719.6120000000005"/>
  </r>
  <r>
    <n v="1384"/>
    <x v="142"/>
    <n v="10"/>
    <s v="Empresa J"/>
    <s v="León"/>
    <x v="7"/>
    <x v="6"/>
    <x v="1"/>
    <d v="2018-12-12T00:00:00"/>
    <s v="Empresa de embarque A"/>
    <m/>
    <s v="Jalea de fresa"/>
    <x v="6"/>
    <n v="350"/>
    <n v="94"/>
    <x v="287"/>
    <n v="3290"/>
  </r>
  <r>
    <n v="1385"/>
    <x v="142"/>
    <n v="10"/>
    <s v="Empresa J"/>
    <s v="León"/>
    <x v="7"/>
    <x v="6"/>
    <x v="1"/>
    <d v="2018-12-12T00:00:00"/>
    <s v="Empresa de embarque A"/>
    <m/>
    <s v="Condimento cajún"/>
    <x v="7"/>
    <n v="308"/>
    <n v="20"/>
    <x v="288"/>
    <n v="646.80000000000007"/>
  </r>
  <r>
    <n v="1386"/>
    <x v="142"/>
    <n v="10"/>
    <s v="Empresa J"/>
    <s v="León"/>
    <x v="7"/>
    <x v="6"/>
    <x v="1"/>
    <d v="2018-12-12T00:00:00"/>
    <s v="Empresa de embarque A"/>
    <m/>
    <s v="Galletas de chocolate"/>
    <x v="2"/>
    <n v="128.79999999999998"/>
    <n v="13"/>
    <x v="289"/>
    <n v="174.13760000000002"/>
  </r>
  <r>
    <n v="1387"/>
    <x v="144"/>
    <n v="11"/>
    <s v="Empresa K"/>
    <s v="Ciudad de México"/>
    <x v="9"/>
    <x v="5"/>
    <x v="3"/>
    <m/>
    <s v="Empresa de embarque C"/>
    <m/>
    <s v="Ciruelas secas"/>
    <x v="1"/>
    <n v="49"/>
    <n v="74"/>
    <x v="58"/>
    <n v="377.10400000000004"/>
  </r>
  <r>
    <n v="1388"/>
    <x v="144"/>
    <n v="11"/>
    <s v="Empresa K"/>
    <s v="Ciudad de México"/>
    <x v="9"/>
    <x v="5"/>
    <x v="3"/>
    <m/>
    <s v="Empresa de embarque C"/>
    <m/>
    <s v="Té verde"/>
    <x v="0"/>
    <n v="41.86"/>
    <n v="53"/>
    <x v="290"/>
    <n v="224.07658000000004"/>
  </r>
  <r>
    <n v="1389"/>
    <x v="145"/>
    <n v="1"/>
    <s v="Empresa A"/>
    <s v="Torreón"/>
    <x v="10"/>
    <x v="2"/>
    <x v="2"/>
    <m/>
    <m/>
    <m/>
    <s v="Té chai"/>
    <x v="0"/>
    <n v="252"/>
    <n v="99"/>
    <x v="291"/>
    <n v="2444.9040000000005"/>
  </r>
  <r>
    <n v="1390"/>
    <x v="145"/>
    <n v="1"/>
    <s v="Empresa A"/>
    <s v="Torreón"/>
    <x v="10"/>
    <x v="2"/>
    <x v="2"/>
    <m/>
    <m/>
    <m/>
    <s v="Café"/>
    <x v="0"/>
    <n v="644"/>
    <n v="89"/>
    <x v="292"/>
    <n v="5445.02"/>
  </r>
  <r>
    <n v="1391"/>
    <x v="145"/>
    <n v="1"/>
    <s v="Empresa A"/>
    <s v="Torreón"/>
    <x v="10"/>
    <x v="2"/>
    <x v="2"/>
    <m/>
    <m/>
    <m/>
    <s v="Té verde"/>
    <x v="0"/>
    <n v="41.86"/>
    <n v="64"/>
    <x v="202"/>
    <n v="273.26208000000003"/>
  </r>
  <r>
    <n v="1392"/>
    <x v="141"/>
    <n v="28"/>
    <s v="Empresa BB"/>
    <s v="Toluca"/>
    <x v="6"/>
    <x v="5"/>
    <x v="3"/>
    <d v="2018-12-30T00:00:00"/>
    <s v="Empresa de embarque C"/>
    <s v="Tarjeta de crédito"/>
    <s v="Almejas"/>
    <x v="4"/>
    <n v="135.1"/>
    <n v="98"/>
    <x v="293"/>
    <n v="1350.4596000000001"/>
  </r>
  <r>
    <n v="1393"/>
    <x v="141"/>
    <n v="28"/>
    <s v="Empresa BB"/>
    <s v="Toluca"/>
    <x v="6"/>
    <x v="5"/>
    <x v="3"/>
    <d v="2018-12-30T00:00:00"/>
    <s v="Empresa de embarque C"/>
    <s v="Tarjeta de crédito"/>
    <s v="Carne de cangrejo"/>
    <x v="8"/>
    <n v="257.59999999999997"/>
    <n v="86"/>
    <x v="294"/>
    <n v="2171.0527999999999"/>
  </r>
  <r>
    <n v="1394"/>
    <x v="146"/>
    <n v="9"/>
    <s v="Empresa I"/>
    <s v="Guadalajara"/>
    <x v="3"/>
    <x v="7"/>
    <x v="0"/>
    <d v="2018-12-11T00:00:00"/>
    <s v="Empresa de embarque A"/>
    <s v="Cheque"/>
    <s v="Ravioli"/>
    <x v="9"/>
    <n v="273"/>
    <n v="20"/>
    <x v="295"/>
    <n v="573.30000000000007"/>
  </r>
  <r>
    <n v="1395"/>
    <x v="146"/>
    <n v="9"/>
    <s v="Empresa I"/>
    <s v="Guadalajara"/>
    <x v="3"/>
    <x v="7"/>
    <x v="0"/>
    <d v="2018-12-11T00:00:00"/>
    <s v="Empresa de embarque A"/>
    <s v="Cheque"/>
    <s v="Mozzarella"/>
    <x v="10"/>
    <n v="487.19999999999993"/>
    <n v="69"/>
    <x v="296"/>
    <n v="3361.6800000000003"/>
  </r>
  <r>
    <n v="1396"/>
    <x v="140"/>
    <n v="6"/>
    <s v="Empresa F"/>
    <s v="Tijuana"/>
    <x v="5"/>
    <x v="4"/>
    <x v="2"/>
    <d v="2018-12-08T00:00:00"/>
    <s v="Empresa de embarque B"/>
    <s v="Tarjeta de crédito"/>
    <s v="Cerveza"/>
    <x v="0"/>
    <n v="196"/>
    <n v="68"/>
    <x v="297"/>
    <n v="1279.4879999999998"/>
  </r>
  <r>
    <n v="1397"/>
    <x v="137"/>
    <n v="8"/>
    <s v="Empresa H"/>
    <s v="Monterrey"/>
    <x v="2"/>
    <x v="2"/>
    <x v="2"/>
    <d v="2018-12-10T00:00:00"/>
    <s v="Empresa de embarque B"/>
    <s v="Cheque"/>
    <s v="Salsa curry"/>
    <x v="5"/>
    <n v="560"/>
    <n v="52"/>
    <x v="298"/>
    <n v="2853.76"/>
  </r>
  <r>
    <n v="1398"/>
    <x v="137"/>
    <n v="8"/>
    <s v="Empresa H"/>
    <s v="Monterrey"/>
    <x v="2"/>
    <x v="2"/>
    <x v="2"/>
    <d v="2018-12-10T00:00:00"/>
    <s v="Empresa de embarque B"/>
    <s v="Cheque"/>
    <s v="Galletas de chocolate"/>
    <x v="2"/>
    <n v="128.79999999999998"/>
    <n v="40"/>
    <x v="299"/>
    <n v="540.96000000000015"/>
  </r>
  <r>
    <n v="1399"/>
    <x v="147"/>
    <n v="25"/>
    <s v="Empresa Y"/>
    <s v="León"/>
    <x v="7"/>
    <x v="6"/>
    <x v="1"/>
    <d v="2018-12-27T00:00:00"/>
    <s v="Empresa de embarque A"/>
    <s v="Efectivo"/>
    <s v="Bolillos"/>
    <x v="2"/>
    <n v="140"/>
    <n v="100"/>
    <x v="116"/>
    <n v="1372"/>
  </r>
  <r>
    <n v="1400"/>
    <x v="148"/>
    <n v="26"/>
    <s v="Empresa Z"/>
    <s v="Ciudad de México"/>
    <x v="9"/>
    <x v="5"/>
    <x v="3"/>
    <d v="2018-12-28T00:00:00"/>
    <s v="Empresa de embarque C"/>
    <s v="Tarjeta de crédito"/>
    <s v="Aceite de oliva"/>
    <x v="13"/>
    <n v="298.90000000000003"/>
    <n v="88"/>
    <x v="300"/>
    <n v="2577.7136000000005"/>
  </r>
  <r>
    <n v="1401"/>
    <x v="148"/>
    <n v="26"/>
    <s v="Empresa Z"/>
    <s v="Ciudad de México"/>
    <x v="9"/>
    <x v="5"/>
    <x v="3"/>
    <d v="2018-12-28T00:00:00"/>
    <s v="Empresa de embarque C"/>
    <s v="Tarjeta de crédito"/>
    <s v="Almejas"/>
    <x v="4"/>
    <n v="135.1"/>
    <n v="46"/>
    <x v="260"/>
    <n v="596.60160000000008"/>
  </r>
  <r>
    <n v="1402"/>
    <x v="148"/>
    <n v="26"/>
    <s v="Empresa Z"/>
    <s v="Ciudad de México"/>
    <x v="9"/>
    <x v="5"/>
    <x v="3"/>
    <d v="2018-12-28T00:00:00"/>
    <s v="Empresa de embarque C"/>
    <s v="Tarjeta de crédito"/>
    <s v="Carne de cangrejo"/>
    <x v="8"/>
    <n v="257.59999999999997"/>
    <n v="93"/>
    <x v="301"/>
    <n v="2347.7664"/>
  </r>
  <r>
    <n v="1403"/>
    <x v="138"/>
    <n v="29"/>
    <s v="Empresa CC"/>
    <s v="Puerto Vallarta"/>
    <x v="3"/>
    <x v="3"/>
    <x v="0"/>
    <d v="2018-12-31T00:00:00"/>
    <s v="Empresa de embarque B"/>
    <s v="Cheque"/>
    <s v="Cerveza"/>
    <x v="0"/>
    <n v="196"/>
    <n v="96"/>
    <x v="302"/>
    <n v="1975.68"/>
  </r>
  <r>
    <n v="1404"/>
    <x v="140"/>
    <n v="6"/>
    <s v="Empresa F"/>
    <s v="Tijuana"/>
    <x v="5"/>
    <x v="4"/>
    <x v="2"/>
    <d v="2018-12-08T00:00:00"/>
    <s v="Empresa de embarque C"/>
    <s v="Cheque"/>
    <s v="Chocolate"/>
    <x v="3"/>
    <n v="178.5"/>
    <n v="12"/>
    <x v="303"/>
    <n v="224.91000000000003"/>
  </r>
  <r>
    <n v="1406"/>
    <x v="135"/>
    <n v="4"/>
    <s v="Empresa D"/>
    <s v="Querétaro"/>
    <x v="1"/>
    <x v="1"/>
    <x v="1"/>
    <d v="2018-12-06T00:00:00"/>
    <s v="Empresa de embarque A"/>
    <s v="Tarjeta de crédito"/>
    <s v="Mermelada de zarzamora"/>
    <x v="6"/>
    <n v="1134"/>
    <n v="38"/>
    <x v="304"/>
    <n v="4093.7400000000002"/>
  </r>
  <r>
    <n v="1407"/>
    <x v="135"/>
    <n v="4"/>
    <s v="Empresa D"/>
    <s v="Querétaro"/>
    <x v="1"/>
    <x v="1"/>
    <x v="1"/>
    <d v="2018-12-06T00:00:00"/>
    <s v="Empresa de embarque A"/>
    <s v="Tarjeta de crédito"/>
    <s v="Arroz de grano largo"/>
    <x v="14"/>
    <n v="98"/>
    <n v="42"/>
    <x v="108"/>
    <n v="407.48400000000004"/>
  </r>
  <r>
    <n v="1409"/>
    <x v="137"/>
    <n v="8"/>
    <s v="Empresa H"/>
    <s v="Monterrey"/>
    <x v="2"/>
    <x v="2"/>
    <x v="2"/>
    <d v="2018-12-10T00:00:00"/>
    <s v="Empresa de embarque C"/>
    <s v="Tarjeta de crédito"/>
    <s v="Mozzarella"/>
    <x v="10"/>
    <n v="487.19999999999993"/>
    <n v="100"/>
    <x v="305"/>
    <n v="4823.28"/>
  </r>
  <r>
    <n v="1412"/>
    <x v="139"/>
    <n v="3"/>
    <s v="Empresa C"/>
    <s v="Acapulco"/>
    <x v="4"/>
    <x v="0"/>
    <x v="0"/>
    <d v="2018-12-05T00:00:00"/>
    <s v="Empresa de embarque B"/>
    <s v="Efectivo"/>
    <s v="Jarabe"/>
    <x v="7"/>
    <n v="140"/>
    <n v="89"/>
    <x v="306"/>
    <n v="1221.08"/>
  </r>
  <r>
    <n v="1413"/>
    <x v="139"/>
    <n v="3"/>
    <s v="Empresa C"/>
    <s v="Acapulco"/>
    <x v="4"/>
    <x v="0"/>
    <x v="0"/>
    <d v="2018-12-05T00:00:00"/>
    <s v="Empresa de embarque B"/>
    <s v="Efectivo"/>
    <s v="Salsa curry"/>
    <x v="5"/>
    <n v="560"/>
    <n v="12"/>
    <x v="60"/>
    <n v="651.84"/>
  </r>
  <r>
    <n v="1417"/>
    <x v="142"/>
    <n v="10"/>
    <s v="Empresa J"/>
    <s v="León"/>
    <x v="7"/>
    <x v="6"/>
    <x v="1"/>
    <d v="2018-12-12T00:00:00"/>
    <s v="Empresa de embarque B"/>
    <s v="Tarjeta de crédito"/>
    <s v="Almendras"/>
    <x v="1"/>
    <n v="140"/>
    <n v="97"/>
    <x v="307"/>
    <n v="1412.3200000000002"/>
  </r>
  <r>
    <n v="1419"/>
    <x v="142"/>
    <n v="10"/>
    <s v="Empresa J"/>
    <s v="León"/>
    <x v="7"/>
    <x v="6"/>
    <x v="1"/>
    <m/>
    <s v="Empresa de embarque A"/>
    <m/>
    <s v="Ciruelas secas"/>
    <x v="1"/>
    <n v="49"/>
    <n v="53"/>
    <x v="308"/>
    <n v="246.71499999999997"/>
  </r>
  <r>
    <n v="1420"/>
    <x v="144"/>
    <n v="11"/>
    <s v="Empresa K"/>
    <s v="Ciudad de México"/>
    <x v="9"/>
    <x v="5"/>
    <x v="3"/>
    <m/>
    <s v="Empresa de embarque C"/>
    <m/>
    <s v="Salsa curry"/>
    <x v="5"/>
    <n v="560"/>
    <n v="61"/>
    <x v="309"/>
    <n v="3484.3199999999997"/>
  </r>
  <r>
    <n v="1421"/>
    <x v="145"/>
    <n v="1"/>
    <s v="Empresa A"/>
    <s v="Torreón"/>
    <x v="10"/>
    <x v="2"/>
    <x v="2"/>
    <m/>
    <s v="Empresa de embarque C"/>
    <m/>
    <s v="Carne de cangrejo"/>
    <x v="8"/>
    <n v="257.59999999999997"/>
    <n v="45"/>
    <x v="310"/>
    <n v="1136.0159999999998"/>
  </r>
  <r>
    <n v="1422"/>
    <x v="141"/>
    <n v="28"/>
    <s v="Empresa BB"/>
    <s v="Toluca"/>
    <x v="6"/>
    <x v="5"/>
    <x v="3"/>
    <d v="2018-12-30T00:00:00"/>
    <s v="Empresa de embarque C"/>
    <s v="Tarjeta de crédito"/>
    <s v="Café"/>
    <x v="0"/>
    <n v="644"/>
    <n v="43"/>
    <x v="311"/>
    <n v="2769.2000000000003"/>
  </r>
  <r>
    <n v="1423"/>
    <x v="146"/>
    <n v="9"/>
    <s v="Empresa I"/>
    <s v="Guadalajara"/>
    <x v="3"/>
    <x v="7"/>
    <x v="0"/>
    <d v="2018-12-11T00:00:00"/>
    <s v="Empresa de embarque A"/>
    <s v="Cheque"/>
    <s v="Almejas"/>
    <x v="4"/>
    <n v="135.1"/>
    <n v="18"/>
    <x v="312"/>
    <n v="231.02100000000002"/>
  </r>
  <r>
    <n v="1424"/>
    <x v="140"/>
    <n v="6"/>
    <s v="Empresa F"/>
    <s v="Tijuana"/>
    <x v="5"/>
    <x v="4"/>
    <x v="2"/>
    <d v="2018-12-08T00:00:00"/>
    <s v="Empresa de embarque B"/>
    <s v="Tarjeta de crédito"/>
    <s v="Chocolate"/>
    <x v="3"/>
    <n v="178.5"/>
    <n v="41"/>
    <x v="87"/>
    <n v="709.89450000000011"/>
  </r>
  <r>
    <n v="1425"/>
    <x v="137"/>
    <n v="8"/>
    <s v="Empresa H"/>
    <s v="Monterrey"/>
    <x v="2"/>
    <x v="2"/>
    <x v="2"/>
    <d v="2018-12-10T00:00:00"/>
    <s v="Empresa de embarque B"/>
    <s v="Cheque"/>
    <s v="Chocolate"/>
    <x v="3"/>
    <n v="178.5"/>
    <n v="19"/>
    <x v="109"/>
    <n v="335.75850000000003"/>
  </r>
  <r>
    <n v="1426"/>
    <x v="147"/>
    <n v="25"/>
    <s v="Empresa Y"/>
    <s v="León"/>
    <x v="7"/>
    <x v="6"/>
    <x v="1"/>
    <d v="2018-12-27T00:00:00"/>
    <s v="Empresa de embarque A"/>
    <s v="Efectivo"/>
    <s v="Condimento cajún"/>
    <x v="7"/>
    <n v="308"/>
    <n v="65"/>
    <x v="313"/>
    <n v="1941.94"/>
  </r>
  <r>
    <n v="1427"/>
    <x v="148"/>
    <n v="26"/>
    <s v="Empresa Z"/>
    <s v="Ciudad de México"/>
    <x v="9"/>
    <x v="5"/>
    <x v="3"/>
    <d v="2018-12-28T00:00:00"/>
    <s v="Empresa de embarque C"/>
    <s v="Tarjeta de crédito"/>
    <s v="Jalea de fresa"/>
    <x v="6"/>
    <n v="350"/>
    <n v="13"/>
    <x v="314"/>
    <n v="450.44999999999993"/>
  </r>
  <r>
    <n v="1428"/>
    <x v="138"/>
    <n v="29"/>
    <s v="Empresa CC"/>
    <s v="Puerto Vallarta"/>
    <x v="3"/>
    <x v="3"/>
    <x v="0"/>
    <d v="2018-12-31T00:00:00"/>
    <s v="Empresa de embarque B"/>
    <s v="Cheque"/>
    <s v="Cóctel de frutas"/>
    <x v="12"/>
    <n v="546"/>
    <n v="54"/>
    <x v="315"/>
    <n v="3007.3680000000004"/>
  </r>
  <r>
    <n v="1429"/>
    <x v="140"/>
    <n v="6"/>
    <s v="Empresa F"/>
    <s v="Tijuana"/>
    <x v="5"/>
    <x v="4"/>
    <x v="2"/>
    <d v="2018-12-08T00:00:00"/>
    <s v="Empresa de embarque C"/>
    <s v="Cheque"/>
    <s v="Peras secas"/>
    <x v="1"/>
    <n v="420"/>
    <n v="33"/>
    <x v="82"/>
    <n v="1330.56"/>
  </r>
  <r>
    <n v="1430"/>
    <x v="140"/>
    <n v="6"/>
    <s v="Empresa F"/>
    <s v="Tijuana"/>
    <x v="5"/>
    <x v="4"/>
    <x v="2"/>
    <d v="2018-12-08T00:00:00"/>
    <s v="Empresa de embarque C"/>
    <s v="Cheque"/>
    <s v="Manzanas secas"/>
    <x v="1"/>
    <n v="742"/>
    <n v="34"/>
    <x v="316"/>
    <n v="2598.4840000000004"/>
  </r>
  <r>
    <n v="1431"/>
    <x v="135"/>
    <n v="4"/>
    <s v="Empresa D"/>
    <s v="Querétaro"/>
    <x v="1"/>
    <x v="1"/>
    <x v="1"/>
    <m/>
    <m/>
    <m/>
    <s v="Pasta penne"/>
    <x v="9"/>
    <n v="532"/>
    <n v="59"/>
    <x v="317"/>
    <n v="3170.1880000000001"/>
  </r>
  <r>
    <n v="1432"/>
    <x v="139"/>
    <n v="3"/>
    <s v="Empresa C"/>
    <s v="Acapulco"/>
    <x v="4"/>
    <x v="0"/>
    <x v="0"/>
    <m/>
    <m/>
    <m/>
    <s v="Té verde"/>
    <x v="0"/>
    <n v="41.86"/>
    <n v="24"/>
    <x v="318"/>
    <n v="99.45936000000000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B54906-E2B0-4723-9E1E-A6D354736AB7}" name="TablaDinámica3" cacheId="37" applyNumberFormats="0" applyBorderFormats="0" applyFontFormats="0" applyPatternFormats="0" applyAlignmentFormats="0" applyWidthHeightFormats="1" dataCaption="Valores" updatedVersion="7" minRefreshableVersion="5" useAutoFormatting="1" itemPrintTitles="1" createdVersion="7" indent="0" outline="1" outlineData="1" multipleFieldFilters="0" chartFormat="7">
  <location ref="A21:B30" firstHeaderRow="1" firstDataRow="1" firstDataCol="1"/>
  <pivotFields count="18">
    <pivotField showAll="0"/>
    <pivotField numFmtId="165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showAll="0"/>
    <pivotField axis="axisRow" showAll="0">
      <items count="9">
        <item x="5"/>
        <item x="1"/>
        <item x="3"/>
        <item x="6"/>
        <item x="4"/>
        <item x="0"/>
        <item x="2"/>
        <item x="7"/>
        <item t="default"/>
      </items>
    </pivotField>
    <pivotField showAll="0">
      <items count="5">
        <item x="1"/>
        <item x="3"/>
        <item x="2"/>
        <item x="0"/>
        <item t="default"/>
      </items>
    </pivotField>
    <pivotField showAll="0"/>
    <pivotField showAll="0"/>
    <pivotField showAll="0"/>
    <pivotField showAll="0"/>
    <pivotField showAll="0">
      <items count="16">
        <item x="13"/>
        <item x="0"/>
        <item x="8"/>
        <item x="7"/>
        <item x="3"/>
        <item x="1"/>
        <item x="12"/>
        <item x="14"/>
        <item x="6"/>
        <item x="9"/>
        <item x="2"/>
        <item x="10"/>
        <item x="5"/>
        <item x="4"/>
        <item x="11"/>
        <item t="default"/>
      </items>
    </pivotField>
    <pivotField showAll="0"/>
    <pivotField showAll="0"/>
    <pivotField dataField="1" showAll="0">
      <items count="8">
        <item x="0"/>
        <item x="1"/>
        <item x="2"/>
        <item x="3"/>
        <item x="4"/>
        <item x="5"/>
        <item x="6"/>
        <item t="default"/>
      </items>
    </pivotField>
    <pivotField numFmtId="167" showAll="0"/>
    <pivotField showAll="0" defaultSubtotal="0"/>
  </pivotFields>
  <rowFields count="1">
    <field x="6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uma de Ingresos" fld="15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772975-AA54-4EBB-962D-7A23CC581E23}" name="TablaDinámica2" cacheId="37" applyNumberFormats="0" applyBorderFormats="0" applyFontFormats="0" applyPatternFormats="0" applyAlignmentFormats="0" applyWidthHeightFormats="1" dataCaption="Valores" updatedVersion="7" minRefreshableVersion="5" useAutoFormatting="1" itemPrintTitles="1" createdVersion="7" indent="0" outline="1" outlineData="1" multipleFieldFilters="0" chartFormat="5">
  <location ref="A3:B16" firstHeaderRow="1" firstDataRow="1" firstDataCol="1"/>
  <pivotFields count="18">
    <pivotField showAll="0"/>
    <pivotField axis="axisRow" numFmtId="165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showAll="0"/>
    <pivotField showAll="0">
      <items count="9">
        <item x="5"/>
        <item x="1"/>
        <item x="3"/>
        <item x="6"/>
        <item x="4"/>
        <item x="0"/>
        <item x="2"/>
        <item x="7"/>
        <item t="default"/>
      </items>
    </pivotField>
    <pivotField showAll="0">
      <items count="5">
        <item x="1"/>
        <item x="3"/>
        <item x="2"/>
        <item x="0"/>
        <item t="default"/>
      </items>
    </pivotField>
    <pivotField showAll="0"/>
    <pivotField showAll="0"/>
    <pivotField showAll="0"/>
    <pivotField showAll="0"/>
    <pivotField showAll="0">
      <items count="16">
        <item x="13"/>
        <item x="0"/>
        <item x="8"/>
        <item x="7"/>
        <item x="3"/>
        <item x="1"/>
        <item x="12"/>
        <item x="14"/>
        <item x="6"/>
        <item x="9"/>
        <item x="2"/>
        <item x="10"/>
        <item x="5"/>
        <item x="4"/>
        <item x="11"/>
        <item t="default"/>
      </items>
    </pivotField>
    <pivotField showAll="0"/>
    <pivotField showAll="0"/>
    <pivotField dataField="1" showAll="0">
      <items count="8">
        <item x="0"/>
        <item x="1"/>
        <item x="2"/>
        <item x="3"/>
        <item x="4"/>
        <item x="5"/>
        <item x="6"/>
        <item t="default"/>
      </items>
    </pivotField>
    <pivotField numFmtId="167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 sd="0"/>
      </items>
    </pivotField>
  </pivotFields>
  <rowFields count="2">
    <field x="17"/>
    <field x="1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a de Ingresos" fld="15" baseField="0" baseItem="0"/>
  </dataFields>
  <chartFormats count="1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17" count="1" selected="0">
            <x v="8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17" count="1" selected="0">
            <x v="6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17" count="1" selected="0">
            <x v="5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17" count="1" selected="0">
            <x v="4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17" count="1" selected="0">
            <x v="3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17" count="1" selected="0">
            <x v="1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17" count="1" selected="0">
            <x v="2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17" count="1" selected="0">
            <x v="7"/>
          </reference>
        </references>
      </pivotArea>
    </chartFormat>
    <chartFormat chart="2" format="11">
      <pivotArea type="data" outline="0" fieldPosition="0">
        <references count="2">
          <reference field="4294967294" count="1" selected="0">
            <x v="0"/>
          </reference>
          <reference field="17" count="1" selected="0">
            <x v="9"/>
          </reference>
        </references>
      </pivotArea>
    </chartFormat>
    <chartFormat chart="2" format="12">
      <pivotArea type="data" outline="0" fieldPosition="0">
        <references count="2">
          <reference field="4294967294" count="1" selected="0">
            <x v="0"/>
          </reference>
          <reference field="17" count="1" selected="0">
            <x v="10"/>
          </reference>
        </references>
      </pivotArea>
    </chartFormat>
    <chartFormat chart="2" format="13">
      <pivotArea type="data" outline="0" fieldPosition="0">
        <references count="2">
          <reference field="4294967294" count="1" selected="0">
            <x v="0"/>
          </reference>
          <reference field="17" count="1" selected="0">
            <x v="11"/>
          </reference>
        </references>
      </pivotArea>
    </chartFormat>
    <chartFormat chart="2" format="14">
      <pivotArea type="data" outline="0" fieldPosition="0">
        <references count="2">
          <reference field="4294967294" count="1" selected="0">
            <x v="0"/>
          </reference>
          <reference field="17" count="1" selected="0">
            <x v="12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A84213-2DEE-414C-A9C1-CDEA6DE6974A}" name="TablaDinámica6" cacheId="37" applyNumberFormats="0" applyBorderFormats="0" applyFontFormats="0" applyPatternFormats="0" applyAlignmentFormats="0" applyWidthHeightFormats="1" dataCaption="Valores" updatedVersion="7" minRefreshableVersion="5" useAutoFormatting="1" itemPrintTitles="1" createdVersion="7" indent="0" outline="1" outlineData="1" multipleFieldFilters="0" chartFormat="8">
  <location ref="A73:B79" firstHeaderRow="1" firstDataRow="1" firstDataCol="1"/>
  <pivotFields count="18">
    <pivotField showAll="0"/>
    <pivotField numFmtId="165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showAll="0"/>
    <pivotField showAll="0">
      <items count="9">
        <item x="5"/>
        <item x="1"/>
        <item x="3"/>
        <item x="6"/>
        <item x="4"/>
        <item x="0"/>
        <item x="2"/>
        <item x="7"/>
        <item t="default"/>
      </items>
    </pivotField>
    <pivotField showAll="0">
      <items count="5">
        <item x="1"/>
        <item x="3"/>
        <item x="2"/>
        <item x="0"/>
        <item t="default"/>
      </items>
    </pivotField>
    <pivotField showAll="0"/>
    <pivotField showAll="0"/>
    <pivotField showAll="0"/>
    <pivotField showAll="0"/>
    <pivotField showAll="0">
      <items count="16">
        <item x="13"/>
        <item x="0"/>
        <item x="8"/>
        <item x="7"/>
        <item x="3"/>
        <item x="1"/>
        <item x="12"/>
        <item x="14"/>
        <item x="6"/>
        <item x="9"/>
        <item x="2"/>
        <item x="10"/>
        <item x="5"/>
        <item x="4"/>
        <item x="11"/>
        <item t="default"/>
      </items>
    </pivotField>
    <pivotField showAll="0"/>
    <pivotField showAll="0"/>
    <pivotField axis="axisRow" dataField="1" showAll="0">
      <items count="8">
        <item h="1" x="0"/>
        <item x="1"/>
        <item x="2"/>
        <item x="3"/>
        <item x="4"/>
        <item x="5"/>
        <item x="6"/>
        <item t="default"/>
      </items>
    </pivotField>
    <pivotField numFmtId="167" showAll="0"/>
    <pivotField showAll="0" defaultSubtotal="0"/>
  </pivotFields>
  <rowFields count="1">
    <field x="15"/>
  </rowFields>
  <rowItems count="6"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a de Ingresos" fld="15" baseField="0" baseItem="0"/>
  </dataFields>
  <chartFormats count="24">
    <chartFormat chart="2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15" count="1" selected="0">
            <x v="2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15" count="1" selected="0">
            <x v="3"/>
          </reference>
        </references>
      </pivotArea>
    </chartFormat>
    <chartFormat chart="2" format="11">
      <pivotArea type="data" outline="0" fieldPosition="0">
        <references count="2">
          <reference field="4294967294" count="1" selected="0">
            <x v="0"/>
          </reference>
          <reference field="15" count="1" selected="0">
            <x v="4"/>
          </reference>
        </references>
      </pivotArea>
    </chartFormat>
    <chartFormat chart="2" format="12">
      <pivotArea type="data" outline="0" fieldPosition="0">
        <references count="2">
          <reference field="4294967294" count="1" selected="0">
            <x v="0"/>
          </reference>
          <reference field="15" count="1" selected="0">
            <x v="5"/>
          </reference>
        </references>
      </pivotArea>
    </chartFormat>
    <chartFormat chart="0" format="2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4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  <chartFormat chart="0" format="25">
      <pivotArea type="data" outline="0" fieldPosition="0">
        <references count="2">
          <reference field="4294967294" count="1" selected="0">
            <x v="0"/>
          </reference>
          <reference field="15" count="1" selected="0">
            <x v="2"/>
          </reference>
        </references>
      </pivotArea>
    </chartFormat>
    <chartFormat chart="0" format="26">
      <pivotArea type="data" outline="0" fieldPosition="0">
        <references count="2">
          <reference field="4294967294" count="1" selected="0">
            <x v="0"/>
          </reference>
          <reference field="15" count="1" selected="0">
            <x v="3"/>
          </reference>
        </references>
      </pivotArea>
    </chartFormat>
    <chartFormat chart="0" format="27">
      <pivotArea type="data" outline="0" fieldPosition="0">
        <references count="2">
          <reference field="4294967294" count="1" selected="0">
            <x v="0"/>
          </reference>
          <reference field="15" count="1" selected="0">
            <x v="4"/>
          </reference>
        </references>
      </pivotArea>
    </chartFormat>
    <chartFormat chart="0" format="28">
      <pivotArea type="data" outline="0" fieldPosition="0">
        <references count="2">
          <reference field="4294967294" count="1" selected="0">
            <x v="0"/>
          </reference>
          <reference field="15" count="1" selected="0">
            <x v="5"/>
          </reference>
        </references>
      </pivotArea>
    </chartFormat>
    <chartFormat chart="6" format="2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30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  <chartFormat chart="6" format="31">
      <pivotArea type="data" outline="0" fieldPosition="0">
        <references count="2">
          <reference field="4294967294" count="1" selected="0">
            <x v="0"/>
          </reference>
          <reference field="15" count="1" selected="0">
            <x v="2"/>
          </reference>
        </references>
      </pivotArea>
    </chartFormat>
    <chartFormat chart="6" format="32">
      <pivotArea type="data" outline="0" fieldPosition="0">
        <references count="2">
          <reference field="4294967294" count="1" selected="0">
            <x v="0"/>
          </reference>
          <reference field="15" count="1" selected="0">
            <x v="3"/>
          </reference>
        </references>
      </pivotArea>
    </chartFormat>
    <chartFormat chart="6" format="33">
      <pivotArea type="data" outline="0" fieldPosition="0">
        <references count="2">
          <reference field="4294967294" count="1" selected="0">
            <x v="0"/>
          </reference>
          <reference field="15" count="1" selected="0">
            <x v="4"/>
          </reference>
        </references>
      </pivotArea>
    </chartFormat>
    <chartFormat chart="6" format="34">
      <pivotArea type="data" outline="0" fieldPosition="0">
        <references count="2">
          <reference field="4294967294" count="1" selected="0">
            <x v="0"/>
          </reference>
          <reference field="15" count="1" selected="0">
            <x v="5"/>
          </reference>
        </references>
      </pivotArea>
    </chartFormat>
    <chartFormat chart="7" format="3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36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  <chartFormat chart="7" format="37">
      <pivotArea type="data" outline="0" fieldPosition="0">
        <references count="2">
          <reference field="4294967294" count="1" selected="0">
            <x v="0"/>
          </reference>
          <reference field="15" count="1" selected="0">
            <x v="2"/>
          </reference>
        </references>
      </pivotArea>
    </chartFormat>
    <chartFormat chart="7" format="38">
      <pivotArea type="data" outline="0" fieldPosition="0">
        <references count="2">
          <reference field="4294967294" count="1" selected="0">
            <x v="0"/>
          </reference>
          <reference field="15" count="1" selected="0">
            <x v="3"/>
          </reference>
        </references>
      </pivotArea>
    </chartFormat>
    <chartFormat chart="7" format="39">
      <pivotArea type="data" outline="0" fieldPosition="0">
        <references count="2">
          <reference field="4294967294" count="1" selected="0">
            <x v="0"/>
          </reference>
          <reference field="15" count="1" selected="0">
            <x v="4"/>
          </reference>
        </references>
      </pivotArea>
    </chartFormat>
    <chartFormat chart="7" format="40">
      <pivotArea type="data" outline="0" fieldPosition="0">
        <references count="2">
          <reference field="4294967294" count="1" selected="0">
            <x v="0"/>
          </reference>
          <reference field="15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A90FC8-EDC9-4B74-A806-E803C03998CB}" name="TablaDinámica5" cacheId="37" applyNumberFormats="0" applyBorderFormats="0" applyFontFormats="0" applyPatternFormats="0" applyAlignmentFormats="0" applyWidthHeightFormats="1" dataCaption="Valores" updatedVersion="7" minRefreshableVersion="5" useAutoFormatting="1" itemPrintTitles="1" createdVersion="7" indent="0" outline="1" outlineData="1" multipleFieldFilters="0">
  <location ref="A54:B66" firstHeaderRow="1" firstDataRow="1" firstDataCol="1"/>
  <pivotFields count="18">
    <pivotField showAll="0"/>
    <pivotField numFmtId="165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axis="axisRow" showAll="0">
      <items count="12">
        <item x="5"/>
        <item x="8"/>
        <item x="9"/>
        <item x="10"/>
        <item x="6"/>
        <item x="7"/>
        <item x="4"/>
        <item x="3"/>
        <item x="2"/>
        <item x="1"/>
        <item x="0"/>
        <item t="default"/>
      </items>
    </pivotField>
    <pivotField showAll="0">
      <items count="9">
        <item x="5"/>
        <item x="1"/>
        <item x="3"/>
        <item x="6"/>
        <item x="4"/>
        <item x="0"/>
        <item x="2"/>
        <item x="7"/>
        <item t="default"/>
      </items>
    </pivotField>
    <pivotField showAll="0">
      <items count="5">
        <item x="1"/>
        <item x="3"/>
        <item x="2"/>
        <item x="0"/>
        <item t="default"/>
      </items>
    </pivotField>
    <pivotField showAll="0"/>
    <pivotField showAll="0"/>
    <pivotField showAll="0"/>
    <pivotField showAll="0"/>
    <pivotField showAll="0">
      <items count="16">
        <item x="13"/>
        <item x="0"/>
        <item x="8"/>
        <item x="7"/>
        <item x="3"/>
        <item x="1"/>
        <item x="12"/>
        <item x="14"/>
        <item x="6"/>
        <item x="9"/>
        <item x="2"/>
        <item x="10"/>
        <item x="5"/>
        <item x="4"/>
        <item x="11"/>
        <item t="default"/>
      </items>
    </pivotField>
    <pivotField showAll="0"/>
    <pivotField showAll="0"/>
    <pivotField dataField="1" showAll="0">
      <items count="8">
        <item x="0"/>
        <item x="1"/>
        <item x="2"/>
        <item x="3"/>
        <item x="4"/>
        <item x="5"/>
        <item x="6"/>
        <item t="default"/>
      </items>
    </pivotField>
    <pivotField numFmtId="167" showAll="0"/>
    <pivotField showAll="0" defaultSubtotal="0"/>
  </pivotFields>
  <rowFields count="1">
    <field x="5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uma de Ingresos" fld="1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0B9ECE-69A2-447A-B741-E4B943062770}" name="TablaDinámica4" cacheId="37" applyNumberFormats="0" applyBorderFormats="0" applyFontFormats="0" applyPatternFormats="0" applyAlignmentFormats="0" applyWidthHeightFormats="1" dataCaption="Valores" updatedVersion="7" minRefreshableVersion="5" useAutoFormatting="1" itemPrintTitles="1" createdVersion="7" indent="0" outline="1" outlineData="1" multipleFieldFilters="0" chartFormat="9">
  <location ref="A35:B51" firstHeaderRow="1" firstDataRow="1" firstDataCol="1"/>
  <pivotFields count="18">
    <pivotField showAll="0"/>
    <pivotField numFmtId="165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showAll="0"/>
    <pivotField showAll="0">
      <items count="9">
        <item x="5"/>
        <item x="1"/>
        <item x="3"/>
        <item x="6"/>
        <item x="4"/>
        <item x="0"/>
        <item x="2"/>
        <item x="7"/>
        <item t="default"/>
      </items>
    </pivotField>
    <pivotField showAll="0">
      <items count="5">
        <item x="1"/>
        <item x="3"/>
        <item x="2"/>
        <item x="0"/>
        <item t="default"/>
      </items>
    </pivotField>
    <pivotField showAll="0"/>
    <pivotField showAll="0"/>
    <pivotField showAll="0"/>
    <pivotField showAll="0"/>
    <pivotField axis="axisRow" showAll="0">
      <items count="16">
        <item x="13"/>
        <item x="0"/>
        <item x="8"/>
        <item x="7"/>
        <item x="3"/>
        <item x="1"/>
        <item x="12"/>
        <item x="14"/>
        <item x="6"/>
        <item x="9"/>
        <item x="2"/>
        <item x="10"/>
        <item x="5"/>
        <item x="4"/>
        <item x="11"/>
        <item t="default"/>
      </items>
    </pivotField>
    <pivotField showAll="0"/>
    <pivotField showAll="0"/>
    <pivotField dataField="1" showAll="0">
      <items count="8">
        <item x="0"/>
        <item x="1"/>
        <item x="2"/>
        <item x="3"/>
        <item x="4"/>
        <item x="5"/>
        <item x="6"/>
        <item t="default"/>
      </items>
    </pivotField>
    <pivotField numFmtId="167" showAll="0"/>
    <pivotField showAll="0" defaultSubtotal="0"/>
  </pivotFields>
  <rowFields count="1">
    <field x="12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name="Suma de Ingresos" fld="15" baseField="0" baseItem="0"/>
  </dataFields>
  <chartFormats count="2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Vendedor" xr10:uid="{4546B182-29B2-4286-A8E2-D630F0120AAF}" sourceName="Vendedor">
  <pivotTables>
    <pivotTable tabId="2" name="TablaDinámica2"/>
    <pivotTable tabId="2" name="TablaDinámica6"/>
    <pivotTable tabId="2" name="TablaDinámica4"/>
    <pivotTable tabId="2" name="TablaDinámica5"/>
  </pivotTables>
  <data>
    <tabular pivotCacheId="1973806199">
      <items count="8">
        <i x="5" s="1"/>
        <i x="1" s="1"/>
        <i x="3" s="1"/>
        <i x="6" s="1"/>
        <i x="4" s="1"/>
        <i x="0" s="1"/>
        <i x="2" s="1"/>
        <i x="7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Region" xr10:uid="{8E781B19-9C75-4BC6-BDD1-AD64C101A658}" sourceName="Region">
  <pivotTables>
    <pivotTable tabId="2" name="TablaDinámica2"/>
    <pivotTable tabId="2" name="TablaDinámica3"/>
    <pivotTable tabId="2" name="TablaDinámica6"/>
    <pivotTable tabId="2" name="TablaDinámica4"/>
    <pivotTable tabId="2" name="TablaDinámica5"/>
  </pivotTables>
  <data>
    <tabular pivotCacheId="1973806199">
      <items count="4">
        <i x="1" s="1"/>
        <i x="3" s="1"/>
        <i x="2" s="1"/>
        <i x="0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ategoría" xr10:uid="{D9455253-B6F6-489B-9042-6C11CBFE6C26}" sourceName="Categoría">
  <pivotTables>
    <pivotTable tabId="2" name="TablaDinámica2"/>
    <pivotTable tabId="2" name="TablaDinámica3"/>
    <pivotTable tabId="2" name="TablaDinámica6"/>
    <pivotTable tabId="2" name="TablaDinámica4"/>
    <pivotTable tabId="2" name="TablaDinámica5"/>
  </pivotTables>
  <data>
    <tabular pivotCacheId="1973806199">
      <items count="15">
        <i x="13" s="1"/>
        <i x="0" s="1"/>
        <i x="8" s="1"/>
        <i x="7" s="1"/>
        <i x="3" s="1"/>
        <i x="1" s="1"/>
        <i x="12" s="1"/>
        <i x="14" s="1"/>
        <i x="6" s="1"/>
        <i x="9" s="1"/>
        <i x="2" s="1"/>
        <i x="10" s="1"/>
        <i x="5" s="1"/>
        <i x="4" s="1"/>
        <i x="1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Vendedor" xr10:uid="{4175D444-86AA-40C5-AF47-3FB3E667A069}" cache="SegmentaciónDeDatos_Vendedor" caption="Vendedor" startItem="1" rowHeight="234950"/>
  <slicer name="Region" xr10:uid="{6859090A-4CC8-4BFF-AFBA-B92531FDB73E}" cache="SegmentaciónDeDatos_Region" caption="Region" rowHeight="234950"/>
  <slicer name="Categoría" xr10:uid="{963852E1-AB30-48A6-92B8-15C9A821CA37}" cache="SegmentaciónDeDatos_Categoría" caption="Categoría" rowHeight="1440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BC977B2-91E6-493E-AC26-6AA2D0A5F8C9}" name="Tabla1" displayName="Tabla1" ref="B5:R374" totalsRowShown="0" headerRowDxfId="11">
  <autoFilter ref="B5:R374" xr:uid="{035F763A-E342-471D-AA1D-32EFBE53ADD3}"/>
  <tableColumns count="17">
    <tableColumn id="1" xr3:uid="{E46D4D2B-5055-4711-B7E0-C566F5080E10}" name="Folio" dataDxfId="10"/>
    <tableColumn id="15" xr3:uid="{58C15091-A8DF-46AA-9C7D-437D576A7294}" name="Fecha de orden" dataDxfId="9"/>
    <tableColumn id="3" xr3:uid="{DD1C7E2C-D781-4F35-AB41-6FE639FA2602}" name="Num. cliente" dataDxfId="8"/>
    <tableColumn id="4" xr3:uid="{58EE5082-C032-42FE-B2D6-C3E351D772BB}" name="Nombre cliente"/>
    <tableColumn id="6" xr3:uid="{FCE4CAC1-4AC6-49B4-81C7-524AE6BEDB32}" name="Ciudad"/>
    <tableColumn id="7" xr3:uid="{D06971FE-2E95-4DF0-B1A1-28578DDFFAD0}" name="Estado"/>
    <tableColumn id="10" xr3:uid="{3F98EDCC-FC2E-4791-A1F1-BAA32A04E36A}" name="Vendedor"/>
    <tableColumn id="11" xr3:uid="{20236B71-DF9E-439D-9AA5-21ADC787CFD6}" name="Region"/>
    <tableColumn id="14" xr3:uid="{D1AAE1C3-AF1A-445C-B18D-69DD97E269EE}" name="Fecha de embarque" dataDxfId="7"/>
    <tableColumn id="13" xr3:uid="{D7C5667B-5F08-4367-A888-94869DC41B58}" name="Empresa fletera"/>
    <tableColumn id="20" xr3:uid="{0E8318B7-9A18-42BB-AAC5-AA67056AA5C8}" name="Forma de pago"/>
    <tableColumn id="5" xr3:uid="{BED2FFA9-BC04-4F49-B255-8ED8F88196A0}" name="Nombre del producto" dataDxfId="6"/>
    <tableColumn id="8" xr3:uid="{E90A12D6-7D3B-4800-9015-6BBBDD027EAF}" name="Categoría" dataDxfId="5"/>
    <tableColumn id="23" xr3:uid="{0F9BE925-6F65-4E9A-A831-97BAC125C62E}" name="Precio unitario" dataDxfId="4"/>
    <tableColumn id="24" xr3:uid="{477DC6D7-38BA-49B8-B647-4F5A11DC469C}" name="Cantidad"/>
    <tableColumn id="25" xr3:uid="{D5EC698F-2529-430A-9429-C0C0315916DF}" name="Ingresos" dataDxfId="3" dataCellStyle="Currency 2">
      <calculatedColumnFormula>Tabla1[[#This Row],[Precio unitario]]*Tabla1[[#This Row],[Cantidad]]</calculatedColumnFormula>
    </tableColumn>
    <tableColumn id="26" xr3:uid="{F12551A9-D8FF-475A-A65E-376FB51BAFA4}" name="Tarifa de envío" dataDxfId="2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Fecha_de_orden" xr10:uid="{4CD170CB-6802-4416-ABCA-3934290C6FA3}" sourceName="Fecha de orden">
  <pivotTables>
    <pivotTable tabId="2" name="TablaDinámica2"/>
    <pivotTable tabId="2" name="TablaDinámica3"/>
    <pivotTable tabId="2" name="TablaDinámica6"/>
    <pivotTable tabId="2" name="TablaDinámica4"/>
    <pivotTable tabId="2" name="TablaDinámica5"/>
  </pivotTables>
  <state minimalRefreshVersion="6" lastRefreshVersion="6" pivotCacheId="1973806199" filterType="unknown">
    <bounds startDate="2018-01-01T00:00:00" endDate="2019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Fecha de orden" xr10:uid="{6A233850-2E7D-4449-BCE8-91009E1788F5}" cache="NativeTimeline_Fecha_de_orden" caption="Fecha de orden" level="2" selectionLevel="2" scrollPosition="2018-05-27T00:00:00"/>
</timeline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1/relationships/timeline" Target="../timelines/timeline1.xml"/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6DF61-AE00-4D1A-BC08-D2E6091CADA8}">
  <dimension ref="B2:R374"/>
  <sheetViews>
    <sheetView zoomScale="69" zoomScaleNormal="69" workbookViewId="0">
      <selection activeCell="E37" sqref="E37"/>
    </sheetView>
  </sheetViews>
  <sheetFormatPr baseColWidth="10" defaultColWidth="10.88671875" defaultRowHeight="14.4" x14ac:dyDescent="0.3"/>
  <cols>
    <col min="1" max="1" width="4.44140625" customWidth="1"/>
    <col min="3" max="3" width="14.44140625" customWidth="1"/>
    <col min="4" max="4" width="14.33203125" customWidth="1"/>
    <col min="5" max="5" width="16.5546875" bestFit="1" customWidth="1"/>
    <col min="6" max="7" width="16.88671875" bestFit="1" customWidth="1"/>
    <col min="8" max="8" width="23.109375" bestFit="1" customWidth="1"/>
    <col min="9" max="9" width="16" customWidth="1"/>
    <col min="11" max="11" width="22.88671875" bestFit="1" customWidth="1"/>
    <col min="12" max="12" width="21.88671875" style="2" bestFit="1" customWidth="1"/>
    <col min="13" max="13" width="16.109375" bestFit="1" customWidth="1"/>
    <col min="14" max="14" width="21.109375" bestFit="1" customWidth="1"/>
    <col min="15" max="15" width="19.109375" bestFit="1" customWidth="1"/>
    <col min="16" max="16" width="15.88671875" bestFit="1" customWidth="1"/>
    <col min="19" max="19" width="15.88671875" bestFit="1" customWidth="1"/>
    <col min="22" max="22" width="22.5546875" bestFit="1" customWidth="1"/>
  </cols>
  <sheetData>
    <row r="2" spans="2:18" ht="18" x14ac:dyDescent="0.35">
      <c r="B2" s="1" t="s">
        <v>0</v>
      </c>
    </row>
    <row r="3" spans="2:18" x14ac:dyDescent="0.3">
      <c r="B3" s="3" t="s">
        <v>1</v>
      </c>
    </row>
    <row r="5" spans="2:18" x14ac:dyDescent="0.3">
      <c r="B5" s="11" t="s">
        <v>2</v>
      </c>
      <c r="C5" s="4" t="s">
        <v>3</v>
      </c>
      <c r="D5" s="4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6" t="s">
        <v>10</v>
      </c>
      <c r="K5" s="5" t="s">
        <v>11</v>
      </c>
      <c r="L5" s="5" t="s">
        <v>12</v>
      </c>
      <c r="M5" s="5" t="s">
        <v>13</v>
      </c>
      <c r="N5" s="5" t="s">
        <v>14</v>
      </c>
      <c r="O5" s="5" t="s">
        <v>15</v>
      </c>
      <c r="P5" s="5" t="s">
        <v>16</v>
      </c>
      <c r="Q5" s="5" t="s">
        <v>17</v>
      </c>
      <c r="R5" s="5" t="s">
        <v>18</v>
      </c>
    </row>
    <row r="6" spans="2:18" x14ac:dyDescent="0.3">
      <c r="B6" s="7">
        <v>1001</v>
      </c>
      <c r="C6" s="8">
        <v>43127</v>
      </c>
      <c r="D6" s="7">
        <v>27</v>
      </c>
      <c r="E6" t="s">
        <v>19</v>
      </c>
      <c r="F6" t="s">
        <v>20</v>
      </c>
      <c r="G6" t="s">
        <v>21</v>
      </c>
      <c r="H6" t="s">
        <v>22</v>
      </c>
      <c r="I6" t="s">
        <v>23</v>
      </c>
      <c r="J6" s="8">
        <v>43129</v>
      </c>
      <c r="K6" t="s">
        <v>24</v>
      </c>
      <c r="L6" t="s">
        <v>25</v>
      </c>
      <c r="M6" t="s">
        <v>26</v>
      </c>
      <c r="N6" t="s">
        <v>27</v>
      </c>
      <c r="O6" s="9">
        <v>196</v>
      </c>
      <c r="P6">
        <v>49</v>
      </c>
      <c r="Q6" s="9">
        <f>Tabla1[[#This Row],[Precio unitario]]*Tabla1[[#This Row],[Cantidad]]</f>
        <v>9604</v>
      </c>
      <c r="R6" s="9">
        <v>931.58799999999997</v>
      </c>
    </row>
    <row r="7" spans="2:18" x14ac:dyDescent="0.3">
      <c r="B7" s="7">
        <v>1002</v>
      </c>
      <c r="C7" s="8">
        <v>43127</v>
      </c>
      <c r="D7" s="7">
        <v>27</v>
      </c>
      <c r="E7" t="s">
        <v>19</v>
      </c>
      <c r="F7" t="s">
        <v>20</v>
      </c>
      <c r="G7" t="s">
        <v>21</v>
      </c>
      <c r="H7" t="s">
        <v>22</v>
      </c>
      <c r="I7" t="s">
        <v>23</v>
      </c>
      <c r="J7" s="8">
        <v>43129</v>
      </c>
      <c r="K7" t="s">
        <v>24</v>
      </c>
      <c r="L7" t="s">
        <v>25</v>
      </c>
      <c r="M7" t="s">
        <v>28</v>
      </c>
      <c r="N7" t="s">
        <v>29</v>
      </c>
      <c r="O7" s="9">
        <v>49</v>
      </c>
      <c r="P7">
        <v>47</v>
      </c>
      <c r="Q7" s="10">
        <f>Tabla1[[#This Row],[Precio unitario]]*Tabla1[[#This Row],[Cantidad]]</f>
        <v>2303</v>
      </c>
      <c r="R7" s="9">
        <v>232.60300000000001</v>
      </c>
    </row>
    <row r="8" spans="2:18" x14ac:dyDescent="0.3">
      <c r="B8" s="7">
        <v>1003</v>
      </c>
      <c r="C8" s="8">
        <v>43104</v>
      </c>
      <c r="D8" s="7">
        <v>4</v>
      </c>
      <c r="E8" t="s">
        <v>30</v>
      </c>
      <c r="F8" t="s">
        <v>31</v>
      </c>
      <c r="G8" t="s">
        <v>31</v>
      </c>
      <c r="H8" t="s">
        <v>32</v>
      </c>
      <c r="I8" t="s">
        <v>33</v>
      </c>
      <c r="J8" s="8">
        <v>43106</v>
      </c>
      <c r="K8" t="s">
        <v>34</v>
      </c>
      <c r="L8" t="s">
        <v>35</v>
      </c>
      <c r="M8" t="s">
        <v>36</v>
      </c>
      <c r="N8" t="s">
        <v>29</v>
      </c>
      <c r="O8" s="9">
        <v>420</v>
      </c>
      <c r="P8">
        <v>69</v>
      </c>
      <c r="Q8" s="10">
        <f>Tabla1[[#This Row],[Precio unitario]]*Tabla1[[#This Row],[Cantidad]]</f>
        <v>28980</v>
      </c>
      <c r="R8" s="9">
        <v>2782.08</v>
      </c>
    </row>
    <row r="9" spans="2:18" x14ac:dyDescent="0.3">
      <c r="B9" s="7">
        <v>1004</v>
      </c>
      <c r="C9" s="8">
        <v>43104</v>
      </c>
      <c r="D9" s="7">
        <v>4</v>
      </c>
      <c r="E9" t="s">
        <v>30</v>
      </c>
      <c r="F9" t="s">
        <v>31</v>
      </c>
      <c r="G9" t="s">
        <v>31</v>
      </c>
      <c r="H9" t="s">
        <v>32</v>
      </c>
      <c r="I9" t="s">
        <v>33</v>
      </c>
      <c r="J9" s="8">
        <v>43106</v>
      </c>
      <c r="K9" t="s">
        <v>34</v>
      </c>
      <c r="L9" t="s">
        <v>35</v>
      </c>
      <c r="M9" t="s">
        <v>37</v>
      </c>
      <c r="N9" t="s">
        <v>29</v>
      </c>
      <c r="O9" s="9">
        <v>742</v>
      </c>
      <c r="P9">
        <v>89</v>
      </c>
      <c r="Q9" s="10">
        <f>Tabla1[[#This Row],[Precio unitario]]*Tabla1[[#This Row],[Cantidad]]</f>
        <v>66038</v>
      </c>
      <c r="R9" s="9">
        <v>6273.6100000000006</v>
      </c>
    </row>
    <row r="10" spans="2:18" x14ac:dyDescent="0.3">
      <c r="B10" s="7">
        <v>1005</v>
      </c>
      <c r="C10" s="8">
        <v>43104</v>
      </c>
      <c r="D10" s="7">
        <v>4</v>
      </c>
      <c r="E10" t="s">
        <v>30</v>
      </c>
      <c r="F10" t="s">
        <v>31</v>
      </c>
      <c r="G10" t="s">
        <v>31</v>
      </c>
      <c r="H10" t="s">
        <v>32</v>
      </c>
      <c r="I10" t="s">
        <v>33</v>
      </c>
      <c r="J10" s="8">
        <v>43106</v>
      </c>
      <c r="K10" t="s">
        <v>34</v>
      </c>
      <c r="L10" t="s">
        <v>35</v>
      </c>
      <c r="M10" t="s">
        <v>28</v>
      </c>
      <c r="N10" t="s">
        <v>29</v>
      </c>
      <c r="O10" s="9">
        <v>49</v>
      </c>
      <c r="P10">
        <v>11</v>
      </c>
      <c r="Q10" s="10">
        <f>Tabla1[[#This Row],[Precio unitario]]*Tabla1[[#This Row],[Cantidad]]</f>
        <v>539</v>
      </c>
      <c r="R10" s="9">
        <v>52.283000000000001</v>
      </c>
    </row>
    <row r="11" spans="2:18" x14ac:dyDescent="0.3">
      <c r="B11" s="7">
        <v>1006</v>
      </c>
      <c r="C11" s="8">
        <v>43112</v>
      </c>
      <c r="D11" s="7">
        <v>12</v>
      </c>
      <c r="E11" t="s">
        <v>38</v>
      </c>
      <c r="F11" t="s">
        <v>20</v>
      </c>
      <c r="G11" t="s">
        <v>21</v>
      </c>
      <c r="H11" t="s">
        <v>22</v>
      </c>
      <c r="I11" t="s">
        <v>23</v>
      </c>
      <c r="J11" s="8">
        <v>43114</v>
      </c>
      <c r="K11" t="s">
        <v>24</v>
      </c>
      <c r="L11" t="s">
        <v>35</v>
      </c>
      <c r="M11" t="s">
        <v>39</v>
      </c>
      <c r="N11" t="s">
        <v>27</v>
      </c>
      <c r="O11" s="9">
        <v>252</v>
      </c>
      <c r="P11">
        <v>81</v>
      </c>
      <c r="Q11" s="10">
        <f>Tabla1[[#This Row],[Precio unitario]]*Tabla1[[#This Row],[Cantidad]]</f>
        <v>20412</v>
      </c>
      <c r="R11" s="9">
        <v>1979.9640000000002</v>
      </c>
    </row>
    <row r="12" spans="2:18" x14ac:dyDescent="0.3">
      <c r="B12" s="7">
        <v>1007</v>
      </c>
      <c r="C12" s="8">
        <v>43112</v>
      </c>
      <c r="D12" s="7">
        <v>12</v>
      </c>
      <c r="E12" t="s">
        <v>38</v>
      </c>
      <c r="F12" t="s">
        <v>20</v>
      </c>
      <c r="G12" t="s">
        <v>21</v>
      </c>
      <c r="H12" t="s">
        <v>22</v>
      </c>
      <c r="I12" t="s">
        <v>23</v>
      </c>
      <c r="J12" s="8">
        <v>43114</v>
      </c>
      <c r="K12" t="s">
        <v>24</v>
      </c>
      <c r="L12" t="s">
        <v>35</v>
      </c>
      <c r="M12" t="s">
        <v>40</v>
      </c>
      <c r="N12" t="s">
        <v>27</v>
      </c>
      <c r="O12" s="9">
        <v>644</v>
      </c>
      <c r="P12">
        <v>44</v>
      </c>
      <c r="Q12" s="10">
        <f>Tabla1[[#This Row],[Precio unitario]]*Tabla1[[#This Row],[Cantidad]]</f>
        <v>28336</v>
      </c>
      <c r="R12" s="9">
        <v>2776.9279999999999</v>
      </c>
    </row>
    <row r="13" spans="2:18" x14ac:dyDescent="0.3">
      <c r="B13" s="7">
        <v>1008</v>
      </c>
      <c r="C13" s="8">
        <v>43108</v>
      </c>
      <c r="D13" s="7">
        <v>8</v>
      </c>
      <c r="E13" t="s">
        <v>41</v>
      </c>
      <c r="F13" t="s">
        <v>42</v>
      </c>
      <c r="G13" t="s">
        <v>43</v>
      </c>
      <c r="H13" t="s">
        <v>44</v>
      </c>
      <c r="I13" t="s">
        <v>45</v>
      </c>
      <c r="J13" s="8">
        <v>43110</v>
      </c>
      <c r="K13" t="s">
        <v>46</v>
      </c>
      <c r="L13" t="s">
        <v>35</v>
      </c>
      <c r="M13" t="s">
        <v>47</v>
      </c>
      <c r="N13" t="s">
        <v>48</v>
      </c>
      <c r="O13" s="9">
        <v>128.79999999999998</v>
      </c>
      <c r="P13">
        <v>38</v>
      </c>
      <c r="Q13" s="10">
        <f>Tabla1[[#This Row],[Precio unitario]]*Tabla1[[#This Row],[Cantidad]]</f>
        <v>4894.3999999999996</v>
      </c>
      <c r="R13" s="9">
        <v>504.1232</v>
      </c>
    </row>
    <row r="14" spans="2:18" x14ac:dyDescent="0.3">
      <c r="B14" s="7">
        <v>1009</v>
      </c>
      <c r="C14" s="8">
        <v>43104</v>
      </c>
      <c r="D14" s="7">
        <v>4</v>
      </c>
      <c r="E14" t="s">
        <v>30</v>
      </c>
      <c r="F14" t="s">
        <v>31</v>
      </c>
      <c r="G14" t="s">
        <v>31</v>
      </c>
      <c r="H14" t="s">
        <v>32</v>
      </c>
      <c r="I14" t="s">
        <v>33</v>
      </c>
      <c r="J14" s="8">
        <v>43106</v>
      </c>
      <c r="K14" t="s">
        <v>46</v>
      </c>
      <c r="L14" t="s">
        <v>25</v>
      </c>
      <c r="M14" t="s">
        <v>47</v>
      </c>
      <c r="N14" t="s">
        <v>48</v>
      </c>
      <c r="O14" s="9">
        <v>128.79999999999998</v>
      </c>
      <c r="P14">
        <v>88</v>
      </c>
      <c r="Q14" s="10">
        <f>Tabla1[[#This Row],[Precio unitario]]*Tabla1[[#This Row],[Cantidad]]</f>
        <v>11334.399999999998</v>
      </c>
      <c r="R14" s="9">
        <v>1110.7711999999999</v>
      </c>
    </row>
    <row r="15" spans="2:18" x14ac:dyDescent="0.3">
      <c r="B15" s="7">
        <v>1010</v>
      </c>
      <c r="C15" s="8">
        <v>43129</v>
      </c>
      <c r="D15" s="7">
        <v>29</v>
      </c>
      <c r="E15" t="s">
        <v>49</v>
      </c>
      <c r="F15" t="s">
        <v>50</v>
      </c>
      <c r="G15" t="s">
        <v>51</v>
      </c>
      <c r="H15" t="s">
        <v>52</v>
      </c>
      <c r="I15" t="s">
        <v>23</v>
      </c>
      <c r="J15" s="8">
        <v>43131</v>
      </c>
      <c r="K15" t="s">
        <v>24</v>
      </c>
      <c r="L15" t="s">
        <v>25</v>
      </c>
      <c r="M15" t="s">
        <v>53</v>
      </c>
      <c r="N15" t="s">
        <v>54</v>
      </c>
      <c r="O15" s="9">
        <v>178.5</v>
      </c>
      <c r="P15">
        <v>94</v>
      </c>
      <c r="Q15" s="10">
        <f>Tabla1[[#This Row],[Precio unitario]]*Tabla1[[#This Row],[Cantidad]]</f>
        <v>16779</v>
      </c>
      <c r="R15" s="9">
        <v>1711.4580000000001</v>
      </c>
    </row>
    <row r="16" spans="2:18" x14ac:dyDescent="0.3">
      <c r="B16" s="7">
        <v>1011</v>
      </c>
      <c r="C16" s="8">
        <v>43103</v>
      </c>
      <c r="D16" s="7">
        <v>3</v>
      </c>
      <c r="E16" t="s">
        <v>55</v>
      </c>
      <c r="F16" t="s">
        <v>56</v>
      </c>
      <c r="G16" t="s">
        <v>57</v>
      </c>
      <c r="H16" t="s">
        <v>22</v>
      </c>
      <c r="I16" t="s">
        <v>23</v>
      </c>
      <c r="J16" s="8">
        <v>43105</v>
      </c>
      <c r="K16" t="s">
        <v>24</v>
      </c>
      <c r="L16" t="s">
        <v>58</v>
      </c>
      <c r="M16" t="s">
        <v>59</v>
      </c>
      <c r="N16" t="s">
        <v>60</v>
      </c>
      <c r="O16" s="9">
        <v>135.1</v>
      </c>
      <c r="P16">
        <v>91</v>
      </c>
      <c r="Q16" s="10">
        <f>Tabla1[[#This Row],[Precio unitario]]*Tabla1[[#This Row],[Cantidad]]</f>
        <v>12294.1</v>
      </c>
      <c r="R16" s="9">
        <v>1290.8805</v>
      </c>
    </row>
    <row r="17" spans="2:18" x14ac:dyDescent="0.3">
      <c r="B17" s="7">
        <v>1012</v>
      </c>
      <c r="C17" s="8">
        <v>43106</v>
      </c>
      <c r="D17" s="7">
        <v>6</v>
      </c>
      <c r="E17" t="s">
        <v>61</v>
      </c>
      <c r="F17" t="s">
        <v>62</v>
      </c>
      <c r="G17" t="s">
        <v>63</v>
      </c>
      <c r="H17" t="s">
        <v>64</v>
      </c>
      <c r="I17" t="s">
        <v>45</v>
      </c>
      <c r="J17" s="8">
        <v>43108</v>
      </c>
      <c r="K17" t="s">
        <v>24</v>
      </c>
      <c r="L17" t="s">
        <v>35</v>
      </c>
      <c r="M17" t="s">
        <v>65</v>
      </c>
      <c r="N17" t="s">
        <v>66</v>
      </c>
      <c r="O17" s="9">
        <v>560</v>
      </c>
      <c r="P17">
        <v>32</v>
      </c>
      <c r="Q17" s="10">
        <f>Tabla1[[#This Row],[Precio unitario]]*Tabla1[[#This Row],[Cantidad]]</f>
        <v>17920</v>
      </c>
      <c r="R17" s="9">
        <v>1863.68</v>
      </c>
    </row>
    <row r="18" spans="2:18" x14ac:dyDescent="0.3">
      <c r="B18" s="7">
        <v>1013</v>
      </c>
      <c r="C18" s="8">
        <v>43128</v>
      </c>
      <c r="D18" s="7">
        <v>28</v>
      </c>
      <c r="E18" t="s">
        <v>67</v>
      </c>
      <c r="F18" t="s">
        <v>68</v>
      </c>
      <c r="G18" t="s">
        <v>69</v>
      </c>
      <c r="H18" t="s">
        <v>70</v>
      </c>
      <c r="I18" t="s">
        <v>71</v>
      </c>
      <c r="J18" s="8">
        <v>43130</v>
      </c>
      <c r="K18" t="s">
        <v>46</v>
      </c>
      <c r="L18" t="s">
        <v>25</v>
      </c>
      <c r="M18" t="s">
        <v>40</v>
      </c>
      <c r="N18" t="s">
        <v>27</v>
      </c>
      <c r="O18" s="9">
        <v>644</v>
      </c>
      <c r="P18">
        <v>55</v>
      </c>
      <c r="Q18" s="10">
        <f>Tabla1[[#This Row],[Precio unitario]]*Tabla1[[#This Row],[Cantidad]]</f>
        <v>35420</v>
      </c>
      <c r="R18" s="9">
        <v>3542</v>
      </c>
    </row>
    <row r="19" spans="2:18" x14ac:dyDescent="0.3">
      <c r="B19" s="7">
        <v>1014</v>
      </c>
      <c r="C19" s="8">
        <v>43108</v>
      </c>
      <c r="D19" s="7">
        <v>8</v>
      </c>
      <c r="E19" t="s">
        <v>41</v>
      </c>
      <c r="F19" t="s">
        <v>42</v>
      </c>
      <c r="G19" t="s">
        <v>43</v>
      </c>
      <c r="H19" t="s">
        <v>44</v>
      </c>
      <c r="I19" t="s">
        <v>45</v>
      </c>
      <c r="J19" s="8">
        <v>43110</v>
      </c>
      <c r="K19" t="s">
        <v>46</v>
      </c>
      <c r="L19" t="s">
        <v>25</v>
      </c>
      <c r="M19" t="s">
        <v>53</v>
      </c>
      <c r="N19" t="s">
        <v>54</v>
      </c>
      <c r="O19" s="9">
        <v>178.5</v>
      </c>
      <c r="P19">
        <v>47</v>
      </c>
      <c r="Q19" s="10">
        <f>Tabla1[[#This Row],[Precio unitario]]*Tabla1[[#This Row],[Cantidad]]</f>
        <v>8389.5</v>
      </c>
      <c r="R19" s="9">
        <v>864.11850000000004</v>
      </c>
    </row>
    <row r="20" spans="2:18" x14ac:dyDescent="0.3">
      <c r="B20" s="7">
        <v>1015</v>
      </c>
      <c r="C20" s="8">
        <v>43110</v>
      </c>
      <c r="D20" s="7">
        <v>10</v>
      </c>
      <c r="E20" t="s">
        <v>72</v>
      </c>
      <c r="F20" t="s">
        <v>73</v>
      </c>
      <c r="G20" t="s">
        <v>74</v>
      </c>
      <c r="H20" t="s">
        <v>75</v>
      </c>
      <c r="I20" t="s">
        <v>33</v>
      </c>
      <c r="J20" s="8">
        <v>43112</v>
      </c>
      <c r="K20" t="s">
        <v>24</v>
      </c>
      <c r="L20" t="s">
        <v>35</v>
      </c>
      <c r="M20" t="s">
        <v>76</v>
      </c>
      <c r="N20" t="s">
        <v>27</v>
      </c>
      <c r="O20" s="9">
        <v>41.86</v>
      </c>
      <c r="P20">
        <v>90</v>
      </c>
      <c r="Q20" s="10">
        <f>Tabla1[[#This Row],[Precio unitario]]*Tabla1[[#This Row],[Cantidad]]</f>
        <v>3767.4</v>
      </c>
      <c r="R20" s="9">
        <v>388.04220000000009</v>
      </c>
    </row>
    <row r="21" spans="2:18" x14ac:dyDescent="0.3">
      <c r="B21" s="7">
        <v>1016</v>
      </c>
      <c r="C21" s="8">
        <v>43107</v>
      </c>
      <c r="D21" s="7">
        <v>7</v>
      </c>
      <c r="E21" t="s">
        <v>77</v>
      </c>
      <c r="F21" t="s">
        <v>78</v>
      </c>
      <c r="G21" t="s">
        <v>78</v>
      </c>
      <c r="H21" t="s">
        <v>44</v>
      </c>
      <c r="I21" t="s">
        <v>45</v>
      </c>
      <c r="J21" s="8"/>
      <c r="L21"/>
      <c r="M21" t="s">
        <v>40</v>
      </c>
      <c r="N21" t="s">
        <v>27</v>
      </c>
      <c r="O21" s="9">
        <v>644</v>
      </c>
      <c r="P21">
        <v>24</v>
      </c>
      <c r="Q21" s="10">
        <f>Tabla1[[#This Row],[Precio unitario]]*Tabla1[[#This Row],[Cantidad]]</f>
        <v>15456</v>
      </c>
      <c r="R21" s="9">
        <v>1545.6000000000001</v>
      </c>
    </row>
    <row r="22" spans="2:18" x14ac:dyDescent="0.3">
      <c r="B22" s="7">
        <v>1017</v>
      </c>
      <c r="C22" s="8">
        <v>43110</v>
      </c>
      <c r="D22" s="7">
        <v>10</v>
      </c>
      <c r="E22" t="s">
        <v>72</v>
      </c>
      <c r="F22" t="s">
        <v>73</v>
      </c>
      <c r="G22" t="s">
        <v>74</v>
      </c>
      <c r="H22" t="s">
        <v>75</v>
      </c>
      <c r="I22" t="s">
        <v>33</v>
      </c>
      <c r="J22" s="8">
        <v>43112</v>
      </c>
      <c r="K22" t="s">
        <v>34</v>
      </c>
      <c r="L22"/>
      <c r="M22" t="s">
        <v>79</v>
      </c>
      <c r="N22" t="s">
        <v>80</v>
      </c>
      <c r="O22" s="9">
        <v>350</v>
      </c>
      <c r="P22">
        <v>34</v>
      </c>
      <c r="Q22" s="10">
        <f>Tabla1[[#This Row],[Precio unitario]]*Tabla1[[#This Row],[Cantidad]]</f>
        <v>11900</v>
      </c>
      <c r="R22" s="9">
        <v>1130.5</v>
      </c>
    </row>
    <row r="23" spans="2:18" x14ac:dyDescent="0.3">
      <c r="B23" s="7">
        <v>1018</v>
      </c>
      <c r="C23" s="8">
        <v>43110</v>
      </c>
      <c r="D23" s="7">
        <v>10</v>
      </c>
      <c r="E23" t="s">
        <v>72</v>
      </c>
      <c r="F23" t="s">
        <v>73</v>
      </c>
      <c r="G23" t="s">
        <v>74</v>
      </c>
      <c r="H23" t="s">
        <v>75</v>
      </c>
      <c r="I23" t="s">
        <v>33</v>
      </c>
      <c r="J23" s="8">
        <v>43112</v>
      </c>
      <c r="K23" t="s">
        <v>34</v>
      </c>
      <c r="L23"/>
      <c r="M23" t="s">
        <v>81</v>
      </c>
      <c r="N23" t="s">
        <v>82</v>
      </c>
      <c r="O23" s="9">
        <v>308</v>
      </c>
      <c r="P23">
        <v>17</v>
      </c>
      <c r="Q23" s="10">
        <f>Tabla1[[#This Row],[Precio unitario]]*Tabla1[[#This Row],[Cantidad]]</f>
        <v>5236</v>
      </c>
      <c r="R23" s="9">
        <v>502.65599999999995</v>
      </c>
    </row>
    <row r="24" spans="2:18" x14ac:dyDescent="0.3">
      <c r="B24" s="7">
        <v>1019</v>
      </c>
      <c r="C24" s="8">
        <v>43110</v>
      </c>
      <c r="D24" s="7">
        <v>10</v>
      </c>
      <c r="E24" t="s">
        <v>72</v>
      </c>
      <c r="F24" t="s">
        <v>73</v>
      </c>
      <c r="G24" t="s">
        <v>74</v>
      </c>
      <c r="H24" t="s">
        <v>75</v>
      </c>
      <c r="I24" t="s">
        <v>33</v>
      </c>
      <c r="J24" s="8">
        <v>43112</v>
      </c>
      <c r="K24" t="s">
        <v>34</v>
      </c>
      <c r="L24"/>
      <c r="M24" t="s">
        <v>47</v>
      </c>
      <c r="N24" t="s">
        <v>48</v>
      </c>
      <c r="O24" s="9">
        <v>128.79999999999998</v>
      </c>
      <c r="P24">
        <v>44</v>
      </c>
      <c r="Q24" s="10">
        <f>Tabla1[[#This Row],[Precio unitario]]*Tabla1[[#This Row],[Cantidad]]</f>
        <v>5667.1999999999989</v>
      </c>
      <c r="R24" s="9">
        <v>589.38879999999995</v>
      </c>
    </row>
    <row r="25" spans="2:18" x14ac:dyDescent="0.3">
      <c r="B25" s="7">
        <v>1020</v>
      </c>
      <c r="C25" s="8">
        <v>43111</v>
      </c>
      <c r="D25" s="7">
        <v>11</v>
      </c>
      <c r="E25" t="s">
        <v>83</v>
      </c>
      <c r="F25" t="s">
        <v>84</v>
      </c>
      <c r="G25" t="s">
        <v>84</v>
      </c>
      <c r="H25" t="s">
        <v>70</v>
      </c>
      <c r="I25" t="s">
        <v>71</v>
      </c>
      <c r="J25" s="8"/>
      <c r="K25" t="s">
        <v>46</v>
      </c>
      <c r="L25"/>
      <c r="M25" t="s">
        <v>28</v>
      </c>
      <c r="N25" t="s">
        <v>29</v>
      </c>
      <c r="O25" s="9">
        <v>49</v>
      </c>
      <c r="P25">
        <v>81</v>
      </c>
      <c r="Q25" s="10">
        <f>Tabla1[[#This Row],[Precio unitario]]*Tabla1[[#This Row],[Cantidad]]</f>
        <v>3969</v>
      </c>
      <c r="R25" s="9">
        <v>384.99299999999999</v>
      </c>
    </row>
    <row r="26" spans="2:18" x14ac:dyDescent="0.3">
      <c r="B26" s="7">
        <v>1021</v>
      </c>
      <c r="C26" s="8">
        <v>43111</v>
      </c>
      <c r="D26" s="7">
        <v>11</v>
      </c>
      <c r="E26" t="s">
        <v>83</v>
      </c>
      <c r="F26" t="s">
        <v>84</v>
      </c>
      <c r="G26" t="s">
        <v>84</v>
      </c>
      <c r="H26" t="s">
        <v>70</v>
      </c>
      <c r="I26" t="s">
        <v>71</v>
      </c>
      <c r="J26" s="8"/>
      <c r="K26" t="s">
        <v>46</v>
      </c>
      <c r="L26"/>
      <c r="M26" t="s">
        <v>76</v>
      </c>
      <c r="N26" t="s">
        <v>27</v>
      </c>
      <c r="O26" s="9">
        <v>41.86</v>
      </c>
      <c r="P26">
        <v>49</v>
      </c>
      <c r="Q26" s="10">
        <f>Tabla1[[#This Row],[Precio unitario]]*Tabla1[[#This Row],[Cantidad]]</f>
        <v>2051.14</v>
      </c>
      <c r="R26" s="9">
        <v>211.26742000000007</v>
      </c>
    </row>
    <row r="27" spans="2:18" x14ac:dyDescent="0.3">
      <c r="B27" s="7">
        <v>1022</v>
      </c>
      <c r="C27" s="8">
        <v>43101</v>
      </c>
      <c r="D27" s="7">
        <v>1</v>
      </c>
      <c r="E27" t="s">
        <v>85</v>
      </c>
      <c r="F27" t="s">
        <v>86</v>
      </c>
      <c r="G27" t="s">
        <v>87</v>
      </c>
      <c r="H27" t="s">
        <v>44</v>
      </c>
      <c r="I27" t="s">
        <v>45</v>
      </c>
      <c r="J27" s="8"/>
      <c r="L27"/>
      <c r="M27" t="s">
        <v>39</v>
      </c>
      <c r="N27" t="s">
        <v>27</v>
      </c>
      <c r="O27" s="9">
        <v>252</v>
      </c>
      <c r="P27">
        <v>42</v>
      </c>
      <c r="Q27" s="10">
        <f>Tabla1[[#This Row],[Precio unitario]]*Tabla1[[#This Row],[Cantidad]]</f>
        <v>10584</v>
      </c>
      <c r="R27" s="9">
        <v>1058.4000000000001</v>
      </c>
    </row>
    <row r="28" spans="2:18" x14ac:dyDescent="0.3">
      <c r="B28" s="7">
        <v>1023</v>
      </c>
      <c r="C28" s="8">
        <v>43101</v>
      </c>
      <c r="D28" s="7">
        <v>1</v>
      </c>
      <c r="E28" t="s">
        <v>85</v>
      </c>
      <c r="F28" t="s">
        <v>86</v>
      </c>
      <c r="G28" t="s">
        <v>87</v>
      </c>
      <c r="H28" t="s">
        <v>44</v>
      </c>
      <c r="I28" t="s">
        <v>45</v>
      </c>
      <c r="J28" s="8"/>
      <c r="L28"/>
      <c r="M28" t="s">
        <v>40</v>
      </c>
      <c r="N28" t="s">
        <v>27</v>
      </c>
      <c r="O28" s="9">
        <v>644</v>
      </c>
      <c r="P28">
        <v>58</v>
      </c>
      <c r="Q28" s="10">
        <f>Tabla1[[#This Row],[Precio unitario]]*Tabla1[[#This Row],[Cantidad]]</f>
        <v>37352</v>
      </c>
      <c r="R28" s="9">
        <v>3772.5520000000001</v>
      </c>
    </row>
    <row r="29" spans="2:18" x14ac:dyDescent="0.3">
      <c r="B29" s="7">
        <v>1024</v>
      </c>
      <c r="C29" s="8">
        <v>43101</v>
      </c>
      <c r="D29" s="7">
        <v>1</v>
      </c>
      <c r="E29" t="s">
        <v>85</v>
      </c>
      <c r="F29" t="s">
        <v>86</v>
      </c>
      <c r="G29" t="s">
        <v>87</v>
      </c>
      <c r="H29" t="s">
        <v>44</v>
      </c>
      <c r="I29" t="s">
        <v>45</v>
      </c>
      <c r="J29" s="8"/>
      <c r="L29"/>
      <c r="M29" t="s">
        <v>76</v>
      </c>
      <c r="N29" t="s">
        <v>27</v>
      </c>
      <c r="O29" s="9">
        <v>41.86</v>
      </c>
      <c r="P29">
        <v>67</v>
      </c>
      <c r="Q29" s="10">
        <f>Tabla1[[#This Row],[Precio unitario]]*Tabla1[[#This Row],[Cantidad]]</f>
        <v>2804.62</v>
      </c>
      <c r="R29" s="9">
        <v>280.46199999999999</v>
      </c>
    </row>
    <row r="30" spans="2:18" x14ac:dyDescent="0.3">
      <c r="B30" s="7">
        <v>1025</v>
      </c>
      <c r="C30" s="8">
        <v>43128</v>
      </c>
      <c r="D30" s="7">
        <v>28</v>
      </c>
      <c r="E30" t="s">
        <v>67</v>
      </c>
      <c r="F30" t="s">
        <v>68</v>
      </c>
      <c r="G30" t="s">
        <v>69</v>
      </c>
      <c r="H30" t="s">
        <v>70</v>
      </c>
      <c r="I30" t="s">
        <v>71</v>
      </c>
      <c r="J30" s="8">
        <v>43130</v>
      </c>
      <c r="K30" t="s">
        <v>46</v>
      </c>
      <c r="L30" t="s">
        <v>35</v>
      </c>
      <c r="M30" t="s">
        <v>59</v>
      </c>
      <c r="N30" t="s">
        <v>60</v>
      </c>
      <c r="O30" s="9">
        <v>135.1</v>
      </c>
      <c r="P30">
        <v>100</v>
      </c>
      <c r="Q30" s="10">
        <f>Tabla1[[#This Row],[Precio unitario]]*Tabla1[[#This Row],[Cantidad]]</f>
        <v>13510</v>
      </c>
      <c r="R30" s="9">
        <v>1310.47</v>
      </c>
    </row>
    <row r="31" spans="2:18" x14ac:dyDescent="0.3">
      <c r="B31" s="7">
        <v>1026</v>
      </c>
      <c r="C31" s="8">
        <v>43128</v>
      </c>
      <c r="D31" s="7">
        <v>28</v>
      </c>
      <c r="E31" t="s">
        <v>67</v>
      </c>
      <c r="F31" t="s">
        <v>68</v>
      </c>
      <c r="G31" t="s">
        <v>69</v>
      </c>
      <c r="H31" t="s">
        <v>70</v>
      </c>
      <c r="I31" t="s">
        <v>71</v>
      </c>
      <c r="J31" s="8">
        <v>43130</v>
      </c>
      <c r="K31" t="s">
        <v>46</v>
      </c>
      <c r="L31" t="s">
        <v>35</v>
      </c>
      <c r="M31" t="s">
        <v>88</v>
      </c>
      <c r="N31" t="s">
        <v>89</v>
      </c>
      <c r="O31" s="9">
        <v>257.59999999999997</v>
      </c>
      <c r="P31">
        <v>63</v>
      </c>
      <c r="Q31" s="10">
        <f>Tabla1[[#This Row],[Precio unitario]]*Tabla1[[#This Row],[Cantidad]]</f>
        <v>16228.799999999997</v>
      </c>
      <c r="R31" s="9">
        <v>1606.6511999999998</v>
      </c>
    </row>
    <row r="32" spans="2:18" x14ac:dyDescent="0.3">
      <c r="B32" s="7">
        <v>1027</v>
      </c>
      <c r="C32" s="8">
        <v>43109</v>
      </c>
      <c r="D32" s="7">
        <v>9</v>
      </c>
      <c r="E32" t="s">
        <v>90</v>
      </c>
      <c r="F32" t="s">
        <v>91</v>
      </c>
      <c r="G32" t="s">
        <v>51</v>
      </c>
      <c r="H32" t="s">
        <v>92</v>
      </c>
      <c r="I32" t="s">
        <v>23</v>
      </c>
      <c r="J32" s="8">
        <v>43111</v>
      </c>
      <c r="K32" t="s">
        <v>34</v>
      </c>
      <c r="L32" t="s">
        <v>25</v>
      </c>
      <c r="M32" t="s">
        <v>93</v>
      </c>
      <c r="N32" t="s">
        <v>94</v>
      </c>
      <c r="O32" s="9">
        <v>273</v>
      </c>
      <c r="P32">
        <v>57</v>
      </c>
      <c r="Q32" s="10">
        <f>Tabla1[[#This Row],[Precio unitario]]*Tabla1[[#This Row],[Cantidad]]</f>
        <v>15561</v>
      </c>
      <c r="R32" s="9">
        <v>1540.539</v>
      </c>
    </row>
    <row r="33" spans="2:18" x14ac:dyDescent="0.3">
      <c r="B33" s="7">
        <v>1028</v>
      </c>
      <c r="C33" s="8">
        <v>43109</v>
      </c>
      <c r="D33" s="7">
        <v>9</v>
      </c>
      <c r="E33" t="s">
        <v>90</v>
      </c>
      <c r="F33" t="s">
        <v>91</v>
      </c>
      <c r="G33" t="s">
        <v>51</v>
      </c>
      <c r="H33" t="s">
        <v>92</v>
      </c>
      <c r="I33" t="s">
        <v>23</v>
      </c>
      <c r="J33" s="8">
        <v>43111</v>
      </c>
      <c r="K33" t="s">
        <v>34</v>
      </c>
      <c r="L33" t="s">
        <v>25</v>
      </c>
      <c r="M33" t="s">
        <v>95</v>
      </c>
      <c r="N33" t="s">
        <v>96</v>
      </c>
      <c r="O33" s="9">
        <v>487.19999999999993</v>
      </c>
      <c r="P33">
        <v>81</v>
      </c>
      <c r="Q33" s="10">
        <f>Tabla1[[#This Row],[Precio unitario]]*Tabla1[[#This Row],[Cantidad]]</f>
        <v>39463.199999999997</v>
      </c>
      <c r="R33" s="9">
        <v>4143.6359999999995</v>
      </c>
    </row>
    <row r="34" spans="2:18" x14ac:dyDescent="0.3">
      <c r="B34" s="7">
        <v>1029</v>
      </c>
      <c r="C34" s="8">
        <v>43106</v>
      </c>
      <c r="D34" s="7">
        <v>6</v>
      </c>
      <c r="E34" t="s">
        <v>61</v>
      </c>
      <c r="F34" t="s">
        <v>62</v>
      </c>
      <c r="G34" t="s">
        <v>63</v>
      </c>
      <c r="H34" t="s">
        <v>64</v>
      </c>
      <c r="I34" t="s">
        <v>45</v>
      </c>
      <c r="J34" s="8">
        <v>43108</v>
      </c>
      <c r="K34" t="s">
        <v>24</v>
      </c>
      <c r="L34" t="s">
        <v>35</v>
      </c>
      <c r="M34" t="s">
        <v>26</v>
      </c>
      <c r="N34" t="s">
        <v>27</v>
      </c>
      <c r="O34" s="9">
        <v>196</v>
      </c>
      <c r="P34">
        <v>71</v>
      </c>
      <c r="Q34" s="10">
        <f>Tabla1[[#This Row],[Precio unitario]]*Tabla1[[#This Row],[Cantidad]]</f>
        <v>13916</v>
      </c>
      <c r="R34" s="9">
        <v>1335.9360000000001</v>
      </c>
    </row>
    <row r="35" spans="2:18" x14ac:dyDescent="0.3">
      <c r="B35" s="7">
        <v>1030</v>
      </c>
      <c r="C35" s="8">
        <v>43139</v>
      </c>
      <c r="D35" s="7">
        <v>8</v>
      </c>
      <c r="E35" t="s">
        <v>41</v>
      </c>
      <c r="F35" t="s">
        <v>42</v>
      </c>
      <c r="G35" t="s">
        <v>43</v>
      </c>
      <c r="H35" t="s">
        <v>44</v>
      </c>
      <c r="I35" t="s">
        <v>45</v>
      </c>
      <c r="J35" s="8">
        <v>43141</v>
      </c>
      <c r="K35" t="s">
        <v>24</v>
      </c>
      <c r="L35" t="s">
        <v>25</v>
      </c>
      <c r="M35" t="s">
        <v>65</v>
      </c>
      <c r="N35" t="s">
        <v>66</v>
      </c>
      <c r="O35" s="9">
        <v>560</v>
      </c>
      <c r="P35">
        <v>32</v>
      </c>
      <c r="Q35" s="10">
        <f>Tabla1[[#This Row],[Precio unitario]]*Tabla1[[#This Row],[Cantidad]]</f>
        <v>17920</v>
      </c>
      <c r="R35" s="9">
        <v>1809.92</v>
      </c>
    </row>
    <row r="36" spans="2:18" x14ac:dyDescent="0.3">
      <c r="B36" s="7">
        <v>1031</v>
      </c>
      <c r="C36" s="8">
        <v>43134</v>
      </c>
      <c r="D36" s="7">
        <v>3</v>
      </c>
      <c r="E36" t="s">
        <v>55</v>
      </c>
      <c r="F36" t="s">
        <v>56</v>
      </c>
      <c r="G36" t="s">
        <v>57</v>
      </c>
      <c r="H36" t="s">
        <v>22</v>
      </c>
      <c r="I36" t="s">
        <v>23</v>
      </c>
      <c r="J36" s="8">
        <v>43136</v>
      </c>
      <c r="K36" t="s">
        <v>24</v>
      </c>
      <c r="L36" t="s">
        <v>58</v>
      </c>
      <c r="M36" t="s">
        <v>97</v>
      </c>
      <c r="N36" t="s">
        <v>82</v>
      </c>
      <c r="O36" s="9">
        <v>140</v>
      </c>
      <c r="P36">
        <v>63</v>
      </c>
      <c r="Q36" s="10">
        <f>Tabla1[[#This Row],[Precio unitario]]*Tabla1[[#This Row],[Cantidad]]</f>
        <v>8820</v>
      </c>
      <c r="R36" s="9">
        <v>917.28</v>
      </c>
    </row>
    <row r="37" spans="2:18" x14ac:dyDescent="0.3">
      <c r="B37" s="7">
        <v>1032</v>
      </c>
      <c r="C37" s="8">
        <v>43134</v>
      </c>
      <c r="D37" s="7">
        <v>3</v>
      </c>
      <c r="E37" t="s">
        <v>55</v>
      </c>
      <c r="F37" t="s">
        <v>56</v>
      </c>
      <c r="G37" t="s">
        <v>57</v>
      </c>
      <c r="H37" t="s">
        <v>22</v>
      </c>
      <c r="I37" t="s">
        <v>23</v>
      </c>
      <c r="J37" s="8">
        <v>43136</v>
      </c>
      <c r="K37" t="s">
        <v>24</v>
      </c>
      <c r="L37" t="s">
        <v>58</v>
      </c>
      <c r="M37" t="s">
        <v>65</v>
      </c>
      <c r="N37" t="s">
        <v>66</v>
      </c>
      <c r="O37" s="9">
        <v>560</v>
      </c>
      <c r="P37">
        <v>30</v>
      </c>
      <c r="Q37" s="10">
        <f>Tabla1[[#This Row],[Precio unitario]]*Tabla1[[#This Row],[Cantidad]]</f>
        <v>16800</v>
      </c>
      <c r="R37" s="9">
        <v>1680</v>
      </c>
    </row>
    <row r="38" spans="2:18" x14ac:dyDescent="0.3">
      <c r="B38" s="7">
        <v>1033</v>
      </c>
      <c r="C38" s="8">
        <v>43137</v>
      </c>
      <c r="D38" s="7">
        <v>6</v>
      </c>
      <c r="E38" t="s">
        <v>61</v>
      </c>
      <c r="F38" t="s">
        <v>62</v>
      </c>
      <c r="G38" t="s">
        <v>63</v>
      </c>
      <c r="H38" t="s">
        <v>64</v>
      </c>
      <c r="I38" t="s">
        <v>45</v>
      </c>
      <c r="J38" s="8">
        <v>43139</v>
      </c>
      <c r="K38" t="s">
        <v>24</v>
      </c>
      <c r="L38" t="s">
        <v>35</v>
      </c>
      <c r="N38" t="s">
        <v>18</v>
      </c>
      <c r="O38" s="9"/>
      <c r="Q38" s="10"/>
      <c r="R38" s="9">
        <v>602</v>
      </c>
    </row>
    <row r="39" spans="2:18" x14ac:dyDescent="0.3">
      <c r="B39" s="7">
        <v>1034</v>
      </c>
      <c r="C39" s="8">
        <v>43159</v>
      </c>
      <c r="D39" s="7">
        <v>28</v>
      </c>
      <c r="E39" t="s">
        <v>67</v>
      </c>
      <c r="F39" t="s">
        <v>68</v>
      </c>
      <c r="G39" t="s">
        <v>69</v>
      </c>
      <c r="H39" t="s">
        <v>70</v>
      </c>
      <c r="I39" t="s">
        <v>71</v>
      </c>
      <c r="J39" s="8">
        <v>43161</v>
      </c>
      <c r="K39" t="s">
        <v>46</v>
      </c>
      <c r="L39" t="s">
        <v>25</v>
      </c>
      <c r="N39" t="s">
        <v>18</v>
      </c>
      <c r="O39" s="9"/>
      <c r="Q39" s="10"/>
      <c r="R39" s="9">
        <v>434</v>
      </c>
    </row>
    <row r="40" spans="2:18" x14ac:dyDescent="0.3">
      <c r="B40" s="7">
        <v>1035</v>
      </c>
      <c r="C40" s="8">
        <v>43139</v>
      </c>
      <c r="D40" s="7">
        <v>8</v>
      </c>
      <c r="E40" t="s">
        <v>41</v>
      </c>
      <c r="F40" t="s">
        <v>42</v>
      </c>
      <c r="G40" t="s">
        <v>43</v>
      </c>
      <c r="H40" t="s">
        <v>44</v>
      </c>
      <c r="I40" t="s">
        <v>45</v>
      </c>
      <c r="J40" s="8">
        <v>43141</v>
      </c>
      <c r="K40" t="s">
        <v>46</v>
      </c>
      <c r="L40" t="s">
        <v>25</v>
      </c>
      <c r="N40" t="s">
        <v>18</v>
      </c>
      <c r="O40" s="9"/>
      <c r="Q40" s="10"/>
      <c r="R40" s="9">
        <v>644</v>
      </c>
    </row>
    <row r="41" spans="2:18" x14ac:dyDescent="0.3">
      <c r="B41" s="7">
        <v>1036</v>
      </c>
      <c r="C41" s="8">
        <v>43141</v>
      </c>
      <c r="D41" s="7">
        <v>10</v>
      </c>
      <c r="E41" t="s">
        <v>72</v>
      </c>
      <c r="F41" t="s">
        <v>73</v>
      </c>
      <c r="G41" t="s">
        <v>74</v>
      </c>
      <c r="H41" t="s">
        <v>75</v>
      </c>
      <c r="I41" t="s">
        <v>33</v>
      </c>
      <c r="J41" s="8">
        <v>43143</v>
      </c>
      <c r="K41" t="s">
        <v>24</v>
      </c>
      <c r="L41" t="s">
        <v>35</v>
      </c>
      <c r="M41" t="s">
        <v>98</v>
      </c>
      <c r="N41" t="s">
        <v>29</v>
      </c>
      <c r="O41" s="9">
        <v>140</v>
      </c>
      <c r="P41">
        <v>47</v>
      </c>
      <c r="Q41" s="10">
        <f>Tabla1[[#This Row],[Precio unitario]]*Tabla1[[#This Row],[Cantidad]]</f>
        <v>6580</v>
      </c>
      <c r="R41" s="9">
        <v>684.32</v>
      </c>
    </row>
    <row r="42" spans="2:18" x14ac:dyDescent="0.3">
      <c r="B42" s="7">
        <v>1038</v>
      </c>
      <c r="C42" s="8">
        <v>43141</v>
      </c>
      <c r="D42" s="7">
        <v>10</v>
      </c>
      <c r="E42" t="s">
        <v>72</v>
      </c>
      <c r="F42" t="s">
        <v>73</v>
      </c>
      <c r="G42" t="s">
        <v>74</v>
      </c>
      <c r="H42" t="s">
        <v>75</v>
      </c>
      <c r="I42" t="s">
        <v>33</v>
      </c>
      <c r="J42" s="8"/>
      <c r="K42" t="s">
        <v>34</v>
      </c>
      <c r="L42"/>
      <c r="M42" t="s">
        <v>28</v>
      </c>
      <c r="N42" t="s">
        <v>29</v>
      </c>
      <c r="O42" s="9">
        <v>49</v>
      </c>
      <c r="P42">
        <v>49</v>
      </c>
      <c r="Q42" s="10">
        <f>Tabla1[[#This Row],[Precio unitario]]*Tabla1[[#This Row],[Cantidad]]</f>
        <v>2401</v>
      </c>
      <c r="R42" s="9">
        <v>230.49600000000004</v>
      </c>
    </row>
    <row r="43" spans="2:18" x14ac:dyDescent="0.3">
      <c r="B43" s="7">
        <v>1039</v>
      </c>
      <c r="C43" s="8">
        <v>43142</v>
      </c>
      <c r="D43" s="7">
        <v>11</v>
      </c>
      <c r="E43" t="s">
        <v>83</v>
      </c>
      <c r="F43" t="s">
        <v>84</v>
      </c>
      <c r="G43" t="s">
        <v>84</v>
      </c>
      <c r="H43" t="s">
        <v>70</v>
      </c>
      <c r="I43" t="s">
        <v>71</v>
      </c>
      <c r="J43" s="8"/>
      <c r="K43" t="s">
        <v>46</v>
      </c>
      <c r="L43"/>
      <c r="M43" t="s">
        <v>65</v>
      </c>
      <c r="N43" t="s">
        <v>66</v>
      </c>
      <c r="O43" s="9">
        <v>560</v>
      </c>
      <c r="P43">
        <v>72</v>
      </c>
      <c r="Q43" s="10">
        <f>Tabla1[[#This Row],[Precio unitario]]*Tabla1[[#This Row],[Cantidad]]</f>
        <v>40320</v>
      </c>
      <c r="R43" s="9">
        <v>3991.6800000000003</v>
      </c>
    </row>
    <row r="44" spans="2:18" x14ac:dyDescent="0.3">
      <c r="B44" s="7">
        <v>1040</v>
      </c>
      <c r="C44" s="8">
        <v>43132</v>
      </c>
      <c r="D44" s="7">
        <v>1</v>
      </c>
      <c r="E44" t="s">
        <v>85</v>
      </c>
      <c r="F44" t="s">
        <v>86</v>
      </c>
      <c r="G44" t="s">
        <v>87</v>
      </c>
      <c r="H44" t="s">
        <v>44</v>
      </c>
      <c r="I44" t="s">
        <v>45</v>
      </c>
      <c r="J44" s="8"/>
      <c r="K44" t="s">
        <v>46</v>
      </c>
      <c r="L44"/>
      <c r="M44" t="s">
        <v>88</v>
      </c>
      <c r="N44" t="s">
        <v>89</v>
      </c>
      <c r="O44" s="9">
        <v>257.59999999999997</v>
      </c>
      <c r="P44">
        <v>13</v>
      </c>
      <c r="Q44" s="10">
        <f>Tabla1[[#This Row],[Precio unitario]]*Tabla1[[#This Row],[Cantidad]]</f>
        <v>3348.7999999999997</v>
      </c>
      <c r="R44" s="9">
        <v>331.53120000000001</v>
      </c>
    </row>
    <row r="45" spans="2:18" x14ac:dyDescent="0.3">
      <c r="B45" s="7">
        <v>1041</v>
      </c>
      <c r="C45" s="8">
        <v>43159</v>
      </c>
      <c r="D45" s="7">
        <v>28</v>
      </c>
      <c r="E45" t="s">
        <v>67</v>
      </c>
      <c r="F45" t="s">
        <v>68</v>
      </c>
      <c r="G45" t="s">
        <v>69</v>
      </c>
      <c r="H45" t="s">
        <v>70</v>
      </c>
      <c r="I45" t="s">
        <v>71</v>
      </c>
      <c r="J45" s="8">
        <v>43161</v>
      </c>
      <c r="K45" t="s">
        <v>46</v>
      </c>
      <c r="L45" t="s">
        <v>35</v>
      </c>
      <c r="M45" t="s">
        <v>40</v>
      </c>
      <c r="N45" t="s">
        <v>27</v>
      </c>
      <c r="O45" s="9">
        <v>644</v>
      </c>
      <c r="P45">
        <v>32</v>
      </c>
      <c r="Q45" s="10">
        <f>Tabla1[[#This Row],[Precio unitario]]*Tabla1[[#This Row],[Cantidad]]</f>
        <v>20608</v>
      </c>
      <c r="R45" s="9">
        <v>2081.4080000000004</v>
      </c>
    </row>
    <row r="46" spans="2:18" x14ac:dyDescent="0.3">
      <c r="B46" s="7">
        <v>1042</v>
      </c>
      <c r="C46" s="8">
        <v>43140</v>
      </c>
      <c r="D46" s="7">
        <v>9</v>
      </c>
      <c r="E46" t="s">
        <v>90</v>
      </c>
      <c r="F46" t="s">
        <v>91</v>
      </c>
      <c r="G46" t="s">
        <v>51</v>
      </c>
      <c r="H46" t="s">
        <v>92</v>
      </c>
      <c r="I46" t="s">
        <v>23</v>
      </c>
      <c r="J46" s="8">
        <v>43142</v>
      </c>
      <c r="K46" t="s">
        <v>34</v>
      </c>
      <c r="L46" t="s">
        <v>25</v>
      </c>
      <c r="M46" t="s">
        <v>59</v>
      </c>
      <c r="N46" t="s">
        <v>60</v>
      </c>
      <c r="O46" s="9">
        <v>135.1</v>
      </c>
      <c r="P46">
        <v>27</v>
      </c>
      <c r="Q46" s="10">
        <f>Tabla1[[#This Row],[Precio unitario]]*Tabla1[[#This Row],[Cantidad]]</f>
        <v>3647.7</v>
      </c>
      <c r="R46" s="9">
        <v>346.53150000000005</v>
      </c>
    </row>
    <row r="47" spans="2:18" x14ac:dyDescent="0.3">
      <c r="B47" s="7">
        <v>1043</v>
      </c>
      <c r="C47" s="8">
        <v>43137</v>
      </c>
      <c r="D47" s="7">
        <v>6</v>
      </c>
      <c r="E47" t="s">
        <v>61</v>
      </c>
      <c r="F47" t="s">
        <v>62</v>
      </c>
      <c r="G47" t="s">
        <v>63</v>
      </c>
      <c r="H47" t="s">
        <v>64</v>
      </c>
      <c r="I47" t="s">
        <v>45</v>
      </c>
      <c r="J47" s="8">
        <v>43139</v>
      </c>
      <c r="K47" t="s">
        <v>24</v>
      </c>
      <c r="L47" t="s">
        <v>35</v>
      </c>
      <c r="M47" t="s">
        <v>53</v>
      </c>
      <c r="N47" t="s">
        <v>54</v>
      </c>
      <c r="O47" s="9">
        <v>178.5</v>
      </c>
      <c r="P47">
        <v>71</v>
      </c>
      <c r="Q47" s="10">
        <f>Tabla1[[#This Row],[Precio unitario]]*Tabla1[[#This Row],[Cantidad]]</f>
        <v>12673.5</v>
      </c>
      <c r="R47" s="9">
        <v>1280.0235</v>
      </c>
    </row>
    <row r="48" spans="2:18" x14ac:dyDescent="0.3">
      <c r="B48" s="7">
        <v>1044</v>
      </c>
      <c r="C48" s="8">
        <v>43139</v>
      </c>
      <c r="D48" s="7">
        <v>8</v>
      </c>
      <c r="E48" t="s">
        <v>41</v>
      </c>
      <c r="F48" t="s">
        <v>42</v>
      </c>
      <c r="G48" t="s">
        <v>43</v>
      </c>
      <c r="H48" t="s">
        <v>44</v>
      </c>
      <c r="I48" t="s">
        <v>45</v>
      </c>
      <c r="J48" s="8">
        <v>43141</v>
      </c>
      <c r="K48" t="s">
        <v>24</v>
      </c>
      <c r="L48" t="s">
        <v>25</v>
      </c>
      <c r="M48" t="s">
        <v>53</v>
      </c>
      <c r="N48" t="s">
        <v>54</v>
      </c>
      <c r="O48" s="9">
        <v>178.5</v>
      </c>
      <c r="P48">
        <v>13</v>
      </c>
      <c r="Q48" s="10">
        <f>Tabla1[[#This Row],[Precio unitario]]*Tabla1[[#This Row],[Cantidad]]</f>
        <v>2320.5</v>
      </c>
      <c r="R48" s="9">
        <v>220.44749999999996</v>
      </c>
    </row>
    <row r="49" spans="2:18" x14ac:dyDescent="0.3">
      <c r="B49" s="7">
        <v>1045</v>
      </c>
      <c r="C49" s="8">
        <v>43156</v>
      </c>
      <c r="D49" s="7">
        <v>25</v>
      </c>
      <c r="E49" t="s">
        <v>99</v>
      </c>
      <c r="F49" t="s">
        <v>73</v>
      </c>
      <c r="G49" t="s">
        <v>74</v>
      </c>
      <c r="H49" t="s">
        <v>75</v>
      </c>
      <c r="I49" t="s">
        <v>33</v>
      </c>
      <c r="J49" s="8">
        <v>43158</v>
      </c>
      <c r="K49" t="s">
        <v>34</v>
      </c>
      <c r="L49" t="s">
        <v>58</v>
      </c>
      <c r="M49" t="s">
        <v>81</v>
      </c>
      <c r="N49" t="s">
        <v>82</v>
      </c>
      <c r="O49" s="9">
        <v>308</v>
      </c>
      <c r="P49">
        <v>98</v>
      </c>
      <c r="Q49" s="10">
        <f>Tabla1[[#This Row],[Precio unitario]]*Tabla1[[#This Row],[Cantidad]]</f>
        <v>30184</v>
      </c>
      <c r="R49" s="9">
        <v>2867.4800000000005</v>
      </c>
    </row>
    <row r="50" spans="2:18" x14ac:dyDescent="0.3">
      <c r="B50" s="7">
        <v>1046</v>
      </c>
      <c r="C50" s="8">
        <v>43157</v>
      </c>
      <c r="D50" s="7">
        <v>26</v>
      </c>
      <c r="E50" t="s">
        <v>100</v>
      </c>
      <c r="F50" t="s">
        <v>84</v>
      </c>
      <c r="G50" t="s">
        <v>84</v>
      </c>
      <c r="H50" t="s">
        <v>70</v>
      </c>
      <c r="I50" t="s">
        <v>71</v>
      </c>
      <c r="J50" s="8">
        <v>43159</v>
      </c>
      <c r="K50" t="s">
        <v>46</v>
      </c>
      <c r="L50" t="s">
        <v>35</v>
      </c>
      <c r="M50" t="s">
        <v>79</v>
      </c>
      <c r="N50" t="s">
        <v>80</v>
      </c>
      <c r="O50" s="9">
        <v>350</v>
      </c>
      <c r="P50">
        <v>21</v>
      </c>
      <c r="Q50" s="10">
        <f>Tabla1[[#This Row],[Precio unitario]]*Tabla1[[#This Row],[Cantidad]]</f>
        <v>7350</v>
      </c>
      <c r="R50" s="9">
        <v>749.7</v>
      </c>
    </row>
    <row r="51" spans="2:18" x14ac:dyDescent="0.3">
      <c r="B51" s="7">
        <v>1047</v>
      </c>
      <c r="C51" s="8">
        <v>43160</v>
      </c>
      <c r="D51" s="7">
        <v>29</v>
      </c>
      <c r="E51" t="s">
        <v>49</v>
      </c>
      <c r="F51" t="s">
        <v>50</v>
      </c>
      <c r="G51" t="s">
        <v>51</v>
      </c>
      <c r="H51" t="s">
        <v>52</v>
      </c>
      <c r="I51" t="s">
        <v>23</v>
      </c>
      <c r="J51" s="8">
        <v>43162</v>
      </c>
      <c r="K51" t="s">
        <v>24</v>
      </c>
      <c r="L51" t="s">
        <v>25</v>
      </c>
      <c r="M51" t="s">
        <v>101</v>
      </c>
      <c r="N51" t="s">
        <v>102</v>
      </c>
      <c r="O51" s="9">
        <v>546</v>
      </c>
      <c r="P51">
        <v>26</v>
      </c>
      <c r="Q51" s="10">
        <f>Tabla1[[#This Row],[Precio unitario]]*Tabla1[[#This Row],[Cantidad]]</f>
        <v>14196</v>
      </c>
      <c r="R51" s="9">
        <v>1490.5800000000002</v>
      </c>
    </row>
    <row r="52" spans="2:18" x14ac:dyDescent="0.3">
      <c r="B52" s="7">
        <v>1048</v>
      </c>
      <c r="C52" s="8">
        <v>43137</v>
      </c>
      <c r="D52" s="7">
        <v>6</v>
      </c>
      <c r="E52" t="s">
        <v>61</v>
      </c>
      <c r="F52" t="s">
        <v>62</v>
      </c>
      <c r="G52" t="s">
        <v>63</v>
      </c>
      <c r="H52" t="s">
        <v>64</v>
      </c>
      <c r="I52" t="s">
        <v>45</v>
      </c>
      <c r="J52" s="8">
        <v>43139</v>
      </c>
      <c r="K52" t="s">
        <v>46</v>
      </c>
      <c r="L52" t="s">
        <v>25</v>
      </c>
      <c r="M52" t="s">
        <v>36</v>
      </c>
      <c r="N52" t="s">
        <v>29</v>
      </c>
      <c r="O52" s="9">
        <v>420</v>
      </c>
      <c r="P52">
        <v>96</v>
      </c>
      <c r="Q52" s="10">
        <f>Tabla1[[#This Row],[Precio unitario]]*Tabla1[[#This Row],[Cantidad]]</f>
        <v>40320</v>
      </c>
      <c r="R52" s="9">
        <v>4152.96</v>
      </c>
    </row>
    <row r="53" spans="2:18" x14ac:dyDescent="0.3">
      <c r="B53" s="7">
        <v>1049</v>
      </c>
      <c r="C53" s="8">
        <v>43137</v>
      </c>
      <c r="D53" s="7">
        <v>6</v>
      </c>
      <c r="E53" t="s">
        <v>61</v>
      </c>
      <c r="F53" t="s">
        <v>62</v>
      </c>
      <c r="G53" t="s">
        <v>63</v>
      </c>
      <c r="H53" t="s">
        <v>64</v>
      </c>
      <c r="I53" t="s">
        <v>45</v>
      </c>
      <c r="J53" s="8">
        <v>43139</v>
      </c>
      <c r="K53" t="s">
        <v>46</v>
      </c>
      <c r="L53" t="s">
        <v>25</v>
      </c>
      <c r="M53" t="s">
        <v>37</v>
      </c>
      <c r="N53" t="s">
        <v>29</v>
      </c>
      <c r="O53" s="9">
        <v>742</v>
      </c>
      <c r="P53">
        <v>16</v>
      </c>
      <c r="Q53" s="10">
        <f>Tabla1[[#This Row],[Precio unitario]]*Tabla1[[#This Row],[Cantidad]]</f>
        <v>11872</v>
      </c>
      <c r="R53" s="9">
        <v>1234.6880000000003</v>
      </c>
    </row>
    <row r="54" spans="2:18" x14ac:dyDescent="0.3">
      <c r="B54" s="7">
        <v>1050</v>
      </c>
      <c r="C54" s="8">
        <v>43135</v>
      </c>
      <c r="D54" s="7">
        <v>4</v>
      </c>
      <c r="E54" t="s">
        <v>30</v>
      </c>
      <c r="F54" t="s">
        <v>31</v>
      </c>
      <c r="G54" t="s">
        <v>31</v>
      </c>
      <c r="H54" t="s">
        <v>32</v>
      </c>
      <c r="I54" t="s">
        <v>33</v>
      </c>
      <c r="J54" s="8"/>
      <c r="L54"/>
      <c r="M54" t="s">
        <v>103</v>
      </c>
      <c r="N54" t="s">
        <v>94</v>
      </c>
      <c r="O54" s="9">
        <v>532</v>
      </c>
      <c r="P54">
        <v>96</v>
      </c>
      <c r="Q54" s="10">
        <f>Tabla1[[#This Row],[Precio unitario]]*Tabla1[[#This Row],[Cantidad]]</f>
        <v>51072</v>
      </c>
      <c r="R54" s="9">
        <v>4851.84</v>
      </c>
    </row>
    <row r="55" spans="2:18" x14ac:dyDescent="0.3">
      <c r="B55" s="7">
        <v>1051</v>
      </c>
      <c r="C55" s="8">
        <v>43134</v>
      </c>
      <c r="D55" s="7">
        <v>3</v>
      </c>
      <c r="E55" t="s">
        <v>55</v>
      </c>
      <c r="F55" t="s">
        <v>56</v>
      </c>
      <c r="G55" t="s">
        <v>57</v>
      </c>
      <c r="H55" t="s">
        <v>22</v>
      </c>
      <c r="I55" t="s">
        <v>23</v>
      </c>
      <c r="J55" s="8"/>
      <c r="L55"/>
      <c r="M55" t="s">
        <v>76</v>
      </c>
      <c r="N55" t="s">
        <v>27</v>
      </c>
      <c r="O55" s="9">
        <v>41.86</v>
      </c>
      <c r="P55">
        <v>75</v>
      </c>
      <c r="Q55" s="10">
        <f>Tabla1[[#This Row],[Precio unitario]]*Tabla1[[#This Row],[Cantidad]]</f>
        <v>3139.5</v>
      </c>
      <c r="R55" s="9">
        <v>323.36850000000004</v>
      </c>
    </row>
    <row r="56" spans="2:18" x14ac:dyDescent="0.3">
      <c r="B56" s="7">
        <v>1052</v>
      </c>
      <c r="C56" s="8">
        <v>43168</v>
      </c>
      <c r="D56" s="7">
        <v>9</v>
      </c>
      <c r="E56" t="s">
        <v>90</v>
      </c>
      <c r="F56" t="s">
        <v>91</v>
      </c>
      <c r="G56" t="s">
        <v>51</v>
      </c>
      <c r="H56" t="s">
        <v>92</v>
      </c>
      <c r="I56" t="s">
        <v>23</v>
      </c>
      <c r="J56" s="8">
        <v>43170</v>
      </c>
      <c r="K56" t="s">
        <v>34</v>
      </c>
      <c r="L56" t="s">
        <v>25</v>
      </c>
      <c r="M56" t="s">
        <v>93</v>
      </c>
      <c r="N56" t="s">
        <v>94</v>
      </c>
      <c r="O56" s="9">
        <v>273</v>
      </c>
      <c r="P56">
        <v>55</v>
      </c>
      <c r="Q56" s="10">
        <f>Tabla1[[#This Row],[Precio unitario]]*Tabla1[[#This Row],[Cantidad]]</f>
        <v>15015</v>
      </c>
      <c r="R56" s="9">
        <v>1516.5150000000001</v>
      </c>
    </row>
    <row r="57" spans="2:18" x14ac:dyDescent="0.3">
      <c r="B57" s="7">
        <v>1053</v>
      </c>
      <c r="C57" s="8">
        <v>43168</v>
      </c>
      <c r="D57" s="7">
        <v>9</v>
      </c>
      <c r="E57" t="s">
        <v>90</v>
      </c>
      <c r="F57" t="s">
        <v>91</v>
      </c>
      <c r="G57" t="s">
        <v>51</v>
      </c>
      <c r="H57" t="s">
        <v>92</v>
      </c>
      <c r="I57" t="s">
        <v>23</v>
      </c>
      <c r="J57" s="8">
        <v>43170</v>
      </c>
      <c r="K57" t="s">
        <v>34</v>
      </c>
      <c r="L57" t="s">
        <v>25</v>
      </c>
      <c r="M57" t="s">
        <v>95</v>
      </c>
      <c r="N57" t="s">
        <v>96</v>
      </c>
      <c r="O57" s="9">
        <v>487.19999999999993</v>
      </c>
      <c r="P57">
        <v>11</v>
      </c>
      <c r="Q57" s="10">
        <f>Tabla1[[#This Row],[Precio unitario]]*Tabla1[[#This Row],[Cantidad]]</f>
        <v>5359.1999999999989</v>
      </c>
      <c r="R57" s="9">
        <v>514.4831999999999</v>
      </c>
    </row>
    <row r="58" spans="2:18" x14ac:dyDescent="0.3">
      <c r="B58" s="7">
        <v>1054</v>
      </c>
      <c r="C58" s="8">
        <v>43165</v>
      </c>
      <c r="D58" s="7">
        <v>6</v>
      </c>
      <c r="E58" t="s">
        <v>61</v>
      </c>
      <c r="F58" t="s">
        <v>62</v>
      </c>
      <c r="G58" t="s">
        <v>63</v>
      </c>
      <c r="H58" t="s">
        <v>64</v>
      </c>
      <c r="I58" t="s">
        <v>45</v>
      </c>
      <c r="J58" s="8">
        <v>43167</v>
      </c>
      <c r="K58" t="s">
        <v>24</v>
      </c>
      <c r="L58" t="s">
        <v>35</v>
      </c>
      <c r="M58" t="s">
        <v>26</v>
      </c>
      <c r="N58" t="s">
        <v>27</v>
      </c>
      <c r="O58" s="9">
        <v>196</v>
      </c>
      <c r="P58">
        <v>53</v>
      </c>
      <c r="Q58" s="10">
        <f>Tabla1[[#This Row],[Precio unitario]]*Tabla1[[#This Row],[Cantidad]]</f>
        <v>10388</v>
      </c>
      <c r="R58" s="9">
        <v>1007.6360000000001</v>
      </c>
    </row>
    <row r="59" spans="2:18" x14ac:dyDescent="0.3">
      <c r="B59" s="7">
        <v>1055</v>
      </c>
      <c r="C59" s="8">
        <v>43167</v>
      </c>
      <c r="D59" s="7">
        <v>8</v>
      </c>
      <c r="E59" t="s">
        <v>41</v>
      </c>
      <c r="F59" t="s">
        <v>42</v>
      </c>
      <c r="G59" t="s">
        <v>43</v>
      </c>
      <c r="H59" t="s">
        <v>44</v>
      </c>
      <c r="I59" t="s">
        <v>45</v>
      </c>
      <c r="J59" s="8">
        <v>43169</v>
      </c>
      <c r="K59" t="s">
        <v>24</v>
      </c>
      <c r="L59" t="s">
        <v>25</v>
      </c>
      <c r="M59" t="s">
        <v>65</v>
      </c>
      <c r="N59" t="s">
        <v>66</v>
      </c>
      <c r="O59" s="9">
        <v>560</v>
      </c>
      <c r="P59">
        <v>85</v>
      </c>
      <c r="Q59" s="10">
        <f>Tabla1[[#This Row],[Precio unitario]]*Tabla1[[#This Row],[Cantidad]]</f>
        <v>47600</v>
      </c>
      <c r="R59" s="9">
        <v>4998</v>
      </c>
    </row>
    <row r="60" spans="2:18" x14ac:dyDescent="0.3">
      <c r="B60" s="7">
        <v>1056</v>
      </c>
      <c r="C60" s="8">
        <v>43167</v>
      </c>
      <c r="D60" s="7">
        <v>8</v>
      </c>
      <c r="E60" t="s">
        <v>41</v>
      </c>
      <c r="F60" t="s">
        <v>42</v>
      </c>
      <c r="G60" t="s">
        <v>43</v>
      </c>
      <c r="H60" t="s">
        <v>44</v>
      </c>
      <c r="I60" t="s">
        <v>45</v>
      </c>
      <c r="J60" s="8">
        <v>43169</v>
      </c>
      <c r="K60" t="s">
        <v>24</v>
      </c>
      <c r="L60" t="s">
        <v>25</v>
      </c>
      <c r="M60" t="s">
        <v>47</v>
      </c>
      <c r="N60" t="s">
        <v>48</v>
      </c>
      <c r="O60" s="9">
        <v>128.79999999999998</v>
      </c>
      <c r="P60">
        <v>97</v>
      </c>
      <c r="Q60" s="10">
        <f>Tabla1[[#This Row],[Precio unitario]]*Tabla1[[#This Row],[Cantidad]]</f>
        <v>12493.599999999999</v>
      </c>
      <c r="R60" s="9">
        <v>1274.3472000000002</v>
      </c>
    </row>
    <row r="61" spans="2:18" x14ac:dyDescent="0.3">
      <c r="B61" s="7">
        <v>1057</v>
      </c>
      <c r="C61" s="8">
        <v>43184</v>
      </c>
      <c r="D61" s="7">
        <v>25</v>
      </c>
      <c r="E61" t="s">
        <v>99</v>
      </c>
      <c r="F61" t="s">
        <v>73</v>
      </c>
      <c r="G61" t="s">
        <v>74</v>
      </c>
      <c r="H61" t="s">
        <v>75</v>
      </c>
      <c r="I61" t="s">
        <v>33</v>
      </c>
      <c r="J61" s="8">
        <v>43186</v>
      </c>
      <c r="K61" t="s">
        <v>34</v>
      </c>
      <c r="L61" t="s">
        <v>58</v>
      </c>
      <c r="M61" t="s">
        <v>104</v>
      </c>
      <c r="N61" t="s">
        <v>48</v>
      </c>
      <c r="O61" s="9">
        <v>140</v>
      </c>
      <c r="P61">
        <v>46</v>
      </c>
      <c r="Q61" s="10">
        <f>Tabla1[[#This Row],[Precio unitario]]*Tabla1[[#This Row],[Cantidad]]</f>
        <v>6440</v>
      </c>
      <c r="R61" s="9">
        <v>650.44000000000005</v>
      </c>
    </row>
    <row r="62" spans="2:18" x14ac:dyDescent="0.3">
      <c r="B62" s="7">
        <v>1058</v>
      </c>
      <c r="C62" s="8">
        <v>43185</v>
      </c>
      <c r="D62" s="7">
        <v>26</v>
      </c>
      <c r="E62" t="s">
        <v>100</v>
      </c>
      <c r="F62" t="s">
        <v>84</v>
      </c>
      <c r="G62" t="s">
        <v>84</v>
      </c>
      <c r="H62" t="s">
        <v>70</v>
      </c>
      <c r="I62" t="s">
        <v>71</v>
      </c>
      <c r="J62" s="8">
        <v>43187</v>
      </c>
      <c r="K62" t="s">
        <v>46</v>
      </c>
      <c r="L62" t="s">
        <v>35</v>
      </c>
      <c r="M62" t="s">
        <v>105</v>
      </c>
      <c r="N62" t="s">
        <v>106</v>
      </c>
      <c r="O62" s="9">
        <v>298.90000000000003</v>
      </c>
      <c r="P62">
        <v>97</v>
      </c>
      <c r="Q62" s="10">
        <f>Tabla1[[#This Row],[Precio unitario]]*Tabla1[[#This Row],[Cantidad]]</f>
        <v>28993.300000000003</v>
      </c>
      <c r="R62" s="9">
        <v>2754.3634999999999</v>
      </c>
    </row>
    <row r="63" spans="2:18" x14ac:dyDescent="0.3">
      <c r="B63" s="7">
        <v>1059</v>
      </c>
      <c r="C63" s="8">
        <v>43185</v>
      </c>
      <c r="D63" s="7">
        <v>26</v>
      </c>
      <c r="E63" t="s">
        <v>100</v>
      </c>
      <c r="F63" t="s">
        <v>84</v>
      </c>
      <c r="G63" t="s">
        <v>84</v>
      </c>
      <c r="H63" t="s">
        <v>70</v>
      </c>
      <c r="I63" t="s">
        <v>71</v>
      </c>
      <c r="J63" s="8">
        <v>43187</v>
      </c>
      <c r="K63" t="s">
        <v>46</v>
      </c>
      <c r="L63" t="s">
        <v>35</v>
      </c>
      <c r="M63" t="s">
        <v>59</v>
      </c>
      <c r="N63" t="s">
        <v>60</v>
      </c>
      <c r="O63" s="9">
        <v>135.1</v>
      </c>
      <c r="P63">
        <v>97</v>
      </c>
      <c r="Q63" s="10">
        <f>Tabla1[[#This Row],[Precio unitario]]*Tabla1[[#This Row],[Cantidad]]</f>
        <v>13104.699999999999</v>
      </c>
      <c r="R63" s="9">
        <v>1336.6794000000002</v>
      </c>
    </row>
    <row r="64" spans="2:18" x14ac:dyDescent="0.3">
      <c r="B64" s="7">
        <v>1060</v>
      </c>
      <c r="C64" s="8">
        <v>43185</v>
      </c>
      <c r="D64" s="7">
        <v>26</v>
      </c>
      <c r="E64" t="s">
        <v>100</v>
      </c>
      <c r="F64" t="s">
        <v>84</v>
      </c>
      <c r="G64" t="s">
        <v>84</v>
      </c>
      <c r="H64" t="s">
        <v>70</v>
      </c>
      <c r="I64" t="s">
        <v>71</v>
      </c>
      <c r="J64" s="8">
        <v>43187</v>
      </c>
      <c r="K64" t="s">
        <v>46</v>
      </c>
      <c r="L64" t="s">
        <v>35</v>
      </c>
      <c r="M64" t="s">
        <v>88</v>
      </c>
      <c r="N64" t="s">
        <v>89</v>
      </c>
      <c r="O64" s="9">
        <v>257.59999999999997</v>
      </c>
      <c r="P64">
        <v>65</v>
      </c>
      <c r="Q64" s="10">
        <f>Tabla1[[#This Row],[Precio unitario]]*Tabla1[[#This Row],[Cantidad]]</f>
        <v>16743.999999999996</v>
      </c>
      <c r="R64" s="9">
        <v>1724.6320000000003</v>
      </c>
    </row>
    <row r="65" spans="2:18" x14ac:dyDescent="0.3">
      <c r="B65" s="7">
        <v>1061</v>
      </c>
      <c r="C65" s="8">
        <v>43188</v>
      </c>
      <c r="D65" s="7">
        <v>29</v>
      </c>
      <c r="E65" t="s">
        <v>49</v>
      </c>
      <c r="F65" t="s">
        <v>50</v>
      </c>
      <c r="G65" t="s">
        <v>51</v>
      </c>
      <c r="H65" t="s">
        <v>52</v>
      </c>
      <c r="I65" t="s">
        <v>23</v>
      </c>
      <c r="J65" s="8">
        <v>43190</v>
      </c>
      <c r="K65" t="s">
        <v>24</v>
      </c>
      <c r="L65" t="s">
        <v>25</v>
      </c>
      <c r="M65" t="s">
        <v>26</v>
      </c>
      <c r="N65" t="s">
        <v>27</v>
      </c>
      <c r="O65" s="9">
        <v>196</v>
      </c>
      <c r="P65">
        <v>72</v>
      </c>
      <c r="Q65" s="10">
        <f>Tabla1[[#This Row],[Precio unitario]]*Tabla1[[#This Row],[Cantidad]]</f>
        <v>14112</v>
      </c>
      <c r="R65" s="9">
        <v>1411.2000000000003</v>
      </c>
    </row>
    <row r="66" spans="2:18" x14ac:dyDescent="0.3">
      <c r="B66" s="7">
        <v>1062</v>
      </c>
      <c r="C66" s="8">
        <v>43165</v>
      </c>
      <c r="D66" s="7">
        <v>6</v>
      </c>
      <c r="E66" t="s">
        <v>61</v>
      </c>
      <c r="F66" t="s">
        <v>62</v>
      </c>
      <c r="G66" t="s">
        <v>63</v>
      </c>
      <c r="H66" t="s">
        <v>64</v>
      </c>
      <c r="I66" t="s">
        <v>45</v>
      </c>
      <c r="J66" s="8">
        <v>43167</v>
      </c>
      <c r="K66" t="s">
        <v>46</v>
      </c>
      <c r="L66" t="s">
        <v>25</v>
      </c>
      <c r="M66" t="s">
        <v>53</v>
      </c>
      <c r="N66" t="s">
        <v>54</v>
      </c>
      <c r="O66" s="9">
        <v>178.5</v>
      </c>
      <c r="P66">
        <v>16</v>
      </c>
      <c r="Q66" s="10">
        <f>Tabla1[[#This Row],[Precio unitario]]*Tabla1[[#This Row],[Cantidad]]</f>
        <v>2856</v>
      </c>
      <c r="R66" s="9">
        <v>282.74400000000003</v>
      </c>
    </row>
    <row r="67" spans="2:18" x14ac:dyDescent="0.3">
      <c r="B67" s="7">
        <v>1064</v>
      </c>
      <c r="C67" s="8">
        <v>43163</v>
      </c>
      <c r="D67" s="7">
        <v>4</v>
      </c>
      <c r="E67" t="s">
        <v>30</v>
      </c>
      <c r="F67" t="s">
        <v>31</v>
      </c>
      <c r="G67" t="s">
        <v>31</v>
      </c>
      <c r="H67" t="s">
        <v>32</v>
      </c>
      <c r="I67" t="s">
        <v>33</v>
      </c>
      <c r="J67" s="8">
        <v>43165</v>
      </c>
      <c r="K67" t="s">
        <v>34</v>
      </c>
      <c r="L67" t="s">
        <v>35</v>
      </c>
      <c r="M67" t="s">
        <v>107</v>
      </c>
      <c r="N67" t="s">
        <v>80</v>
      </c>
      <c r="O67" s="9">
        <v>1134</v>
      </c>
      <c r="P67">
        <v>77</v>
      </c>
      <c r="Q67" s="10">
        <f>Tabla1[[#This Row],[Precio unitario]]*Tabla1[[#This Row],[Cantidad]]</f>
        <v>87318</v>
      </c>
      <c r="R67" s="9">
        <v>8993.7540000000008</v>
      </c>
    </row>
    <row r="68" spans="2:18" x14ac:dyDescent="0.3">
      <c r="B68" s="7">
        <v>1065</v>
      </c>
      <c r="C68" s="8">
        <v>43163</v>
      </c>
      <c r="D68" s="7">
        <v>4</v>
      </c>
      <c r="E68" t="s">
        <v>30</v>
      </c>
      <c r="F68" t="s">
        <v>31</v>
      </c>
      <c r="G68" t="s">
        <v>31</v>
      </c>
      <c r="H68" t="s">
        <v>32</v>
      </c>
      <c r="I68" t="s">
        <v>33</v>
      </c>
      <c r="J68" s="8">
        <v>43165</v>
      </c>
      <c r="K68" t="s">
        <v>34</v>
      </c>
      <c r="L68" t="s">
        <v>35</v>
      </c>
      <c r="M68" t="s">
        <v>108</v>
      </c>
      <c r="N68" t="s">
        <v>109</v>
      </c>
      <c r="O68" s="9">
        <v>98</v>
      </c>
      <c r="P68">
        <v>37</v>
      </c>
      <c r="Q68" s="10">
        <f>Tabla1[[#This Row],[Precio unitario]]*Tabla1[[#This Row],[Cantidad]]</f>
        <v>3626</v>
      </c>
      <c r="R68" s="9">
        <v>344.47</v>
      </c>
    </row>
    <row r="69" spans="2:18" x14ac:dyDescent="0.3">
      <c r="B69" s="7">
        <v>1067</v>
      </c>
      <c r="C69" s="8">
        <v>43167</v>
      </c>
      <c r="D69" s="7">
        <v>8</v>
      </c>
      <c r="E69" t="s">
        <v>41</v>
      </c>
      <c r="F69" t="s">
        <v>42</v>
      </c>
      <c r="G69" t="s">
        <v>43</v>
      </c>
      <c r="H69" t="s">
        <v>44</v>
      </c>
      <c r="I69" t="s">
        <v>45</v>
      </c>
      <c r="J69" s="8">
        <v>43169</v>
      </c>
      <c r="K69" t="s">
        <v>46</v>
      </c>
      <c r="L69" t="s">
        <v>35</v>
      </c>
      <c r="M69" t="s">
        <v>95</v>
      </c>
      <c r="N69" t="s">
        <v>96</v>
      </c>
      <c r="O69" s="9">
        <v>487.19999999999993</v>
      </c>
      <c r="P69">
        <v>63</v>
      </c>
      <c r="Q69" s="10">
        <f>Tabla1[[#This Row],[Precio unitario]]*Tabla1[[#This Row],[Cantidad]]</f>
        <v>30693.599999999995</v>
      </c>
      <c r="R69" s="9">
        <v>3038.6664000000001</v>
      </c>
    </row>
    <row r="70" spans="2:18" x14ac:dyDescent="0.3">
      <c r="B70" s="7">
        <v>1070</v>
      </c>
      <c r="C70" s="8">
        <v>43162</v>
      </c>
      <c r="D70" s="7">
        <v>3</v>
      </c>
      <c r="E70" t="s">
        <v>55</v>
      </c>
      <c r="F70" t="s">
        <v>56</v>
      </c>
      <c r="G70" t="s">
        <v>57</v>
      </c>
      <c r="H70" t="s">
        <v>22</v>
      </c>
      <c r="I70" t="s">
        <v>23</v>
      </c>
      <c r="J70" s="8">
        <v>43164</v>
      </c>
      <c r="K70" t="s">
        <v>24</v>
      </c>
      <c r="L70" t="s">
        <v>58</v>
      </c>
      <c r="M70" t="s">
        <v>97</v>
      </c>
      <c r="N70" t="s">
        <v>82</v>
      </c>
      <c r="O70" s="9">
        <v>140</v>
      </c>
      <c r="P70">
        <v>48</v>
      </c>
      <c r="Q70" s="10">
        <f>Tabla1[[#This Row],[Precio unitario]]*Tabla1[[#This Row],[Cantidad]]</f>
        <v>6720</v>
      </c>
      <c r="R70" s="9">
        <v>672</v>
      </c>
    </row>
    <row r="71" spans="2:18" x14ac:dyDescent="0.3">
      <c r="B71" s="7">
        <v>1071</v>
      </c>
      <c r="C71" s="8">
        <v>43162</v>
      </c>
      <c r="D71" s="7">
        <v>3</v>
      </c>
      <c r="E71" t="s">
        <v>55</v>
      </c>
      <c r="F71" t="s">
        <v>56</v>
      </c>
      <c r="G71" t="s">
        <v>57</v>
      </c>
      <c r="H71" t="s">
        <v>22</v>
      </c>
      <c r="I71" t="s">
        <v>23</v>
      </c>
      <c r="J71" s="8">
        <v>43164</v>
      </c>
      <c r="K71" t="s">
        <v>24</v>
      </c>
      <c r="L71" t="s">
        <v>58</v>
      </c>
      <c r="M71" t="s">
        <v>65</v>
      </c>
      <c r="N71" t="s">
        <v>66</v>
      </c>
      <c r="O71" s="9">
        <v>560</v>
      </c>
      <c r="P71">
        <v>71</v>
      </c>
      <c r="Q71" s="10">
        <f>Tabla1[[#This Row],[Precio unitario]]*Tabla1[[#This Row],[Cantidad]]</f>
        <v>39760</v>
      </c>
      <c r="R71" s="9">
        <v>4135.04</v>
      </c>
    </row>
    <row r="72" spans="2:18" x14ac:dyDescent="0.3">
      <c r="B72" s="7">
        <v>1075</v>
      </c>
      <c r="C72" s="8">
        <v>43169</v>
      </c>
      <c r="D72" s="7">
        <v>10</v>
      </c>
      <c r="E72" t="s">
        <v>72</v>
      </c>
      <c r="F72" t="s">
        <v>73</v>
      </c>
      <c r="G72" t="s">
        <v>74</v>
      </c>
      <c r="H72" t="s">
        <v>75</v>
      </c>
      <c r="I72" t="s">
        <v>33</v>
      </c>
      <c r="J72" s="8">
        <v>43171</v>
      </c>
      <c r="K72" t="s">
        <v>24</v>
      </c>
      <c r="L72" t="s">
        <v>35</v>
      </c>
      <c r="M72" t="s">
        <v>98</v>
      </c>
      <c r="N72" t="s">
        <v>29</v>
      </c>
      <c r="O72" s="9">
        <v>140</v>
      </c>
      <c r="P72">
        <v>55</v>
      </c>
      <c r="Q72" s="10">
        <f>Tabla1[[#This Row],[Precio unitario]]*Tabla1[[#This Row],[Cantidad]]</f>
        <v>7700</v>
      </c>
      <c r="R72" s="9">
        <v>770</v>
      </c>
    </row>
    <row r="73" spans="2:18" x14ac:dyDescent="0.3">
      <c r="B73" s="7">
        <v>1077</v>
      </c>
      <c r="C73" s="8">
        <v>43169</v>
      </c>
      <c r="D73" s="7">
        <v>10</v>
      </c>
      <c r="E73" t="s">
        <v>72</v>
      </c>
      <c r="F73" t="s">
        <v>73</v>
      </c>
      <c r="G73" t="s">
        <v>74</v>
      </c>
      <c r="H73" t="s">
        <v>75</v>
      </c>
      <c r="I73" t="s">
        <v>33</v>
      </c>
      <c r="J73" s="8"/>
      <c r="K73" t="s">
        <v>34</v>
      </c>
      <c r="L73"/>
      <c r="M73" t="s">
        <v>28</v>
      </c>
      <c r="N73" t="s">
        <v>29</v>
      </c>
      <c r="O73" s="9">
        <v>49</v>
      </c>
      <c r="P73">
        <v>21</v>
      </c>
      <c r="Q73" s="10">
        <f>Tabla1[[#This Row],[Precio unitario]]*Tabla1[[#This Row],[Cantidad]]</f>
        <v>1029</v>
      </c>
      <c r="R73" s="9">
        <v>102.9</v>
      </c>
    </row>
    <row r="74" spans="2:18" x14ac:dyDescent="0.3">
      <c r="B74" s="7">
        <v>1078</v>
      </c>
      <c r="C74" s="8">
        <v>43170</v>
      </c>
      <c r="D74" s="7">
        <v>11</v>
      </c>
      <c r="E74" t="s">
        <v>83</v>
      </c>
      <c r="F74" t="s">
        <v>84</v>
      </c>
      <c r="G74" t="s">
        <v>84</v>
      </c>
      <c r="H74" t="s">
        <v>70</v>
      </c>
      <c r="I74" t="s">
        <v>71</v>
      </c>
      <c r="J74" s="8"/>
      <c r="K74" t="s">
        <v>46</v>
      </c>
      <c r="L74"/>
      <c r="M74" t="s">
        <v>65</v>
      </c>
      <c r="N74" t="s">
        <v>66</v>
      </c>
      <c r="O74" s="9">
        <v>560</v>
      </c>
      <c r="P74">
        <v>67</v>
      </c>
      <c r="Q74" s="10">
        <f>Tabla1[[#This Row],[Precio unitario]]*Tabla1[[#This Row],[Cantidad]]</f>
        <v>37520</v>
      </c>
      <c r="R74" s="9">
        <v>3789.52</v>
      </c>
    </row>
    <row r="75" spans="2:18" x14ac:dyDescent="0.3">
      <c r="B75" s="7">
        <v>1079</v>
      </c>
      <c r="C75" s="8">
        <v>43160</v>
      </c>
      <c r="D75" s="7">
        <v>1</v>
      </c>
      <c r="E75" t="s">
        <v>85</v>
      </c>
      <c r="F75" t="s">
        <v>86</v>
      </c>
      <c r="G75" t="s">
        <v>87</v>
      </c>
      <c r="H75" t="s">
        <v>44</v>
      </c>
      <c r="I75" t="s">
        <v>45</v>
      </c>
      <c r="J75" s="8"/>
      <c r="K75" t="s">
        <v>46</v>
      </c>
      <c r="L75"/>
      <c r="M75" t="s">
        <v>88</v>
      </c>
      <c r="N75" t="s">
        <v>89</v>
      </c>
      <c r="O75" s="9">
        <v>257.59999999999997</v>
      </c>
      <c r="P75">
        <v>75</v>
      </c>
      <c r="Q75" s="10">
        <f>Tabla1[[#This Row],[Precio unitario]]*Tabla1[[#This Row],[Cantidad]]</f>
        <v>19319.999999999996</v>
      </c>
      <c r="R75" s="9">
        <v>1932</v>
      </c>
    </row>
    <row r="76" spans="2:18" x14ac:dyDescent="0.3">
      <c r="B76" s="7">
        <v>1080</v>
      </c>
      <c r="C76" s="8">
        <v>43187</v>
      </c>
      <c r="D76" s="7">
        <v>28</v>
      </c>
      <c r="E76" t="s">
        <v>67</v>
      </c>
      <c r="F76" t="s">
        <v>68</v>
      </c>
      <c r="G76" t="s">
        <v>69</v>
      </c>
      <c r="H76" t="s">
        <v>70</v>
      </c>
      <c r="I76" t="s">
        <v>71</v>
      </c>
      <c r="J76" s="8">
        <v>43189</v>
      </c>
      <c r="K76" t="s">
        <v>46</v>
      </c>
      <c r="L76" t="s">
        <v>35</v>
      </c>
      <c r="M76" t="s">
        <v>40</v>
      </c>
      <c r="N76" t="s">
        <v>27</v>
      </c>
      <c r="O76" s="9">
        <v>644</v>
      </c>
      <c r="P76">
        <v>17</v>
      </c>
      <c r="Q76" s="10">
        <f>Tabla1[[#This Row],[Precio unitario]]*Tabla1[[#This Row],[Cantidad]]</f>
        <v>10948</v>
      </c>
      <c r="R76" s="9">
        <v>1127.644</v>
      </c>
    </row>
    <row r="77" spans="2:18" x14ac:dyDescent="0.3">
      <c r="B77" s="7">
        <v>1081</v>
      </c>
      <c r="C77" s="8">
        <v>43194</v>
      </c>
      <c r="D77" s="7">
        <v>4</v>
      </c>
      <c r="E77" t="s">
        <v>30</v>
      </c>
      <c r="F77" t="s">
        <v>31</v>
      </c>
      <c r="G77" t="s">
        <v>31</v>
      </c>
      <c r="H77" t="s">
        <v>32</v>
      </c>
      <c r="I77" t="s">
        <v>33</v>
      </c>
      <c r="J77" s="8">
        <v>43196</v>
      </c>
      <c r="K77" t="s">
        <v>34</v>
      </c>
      <c r="L77" t="s">
        <v>35</v>
      </c>
      <c r="M77" t="s">
        <v>28</v>
      </c>
      <c r="N77" t="s">
        <v>29</v>
      </c>
      <c r="O77" s="9">
        <v>49</v>
      </c>
      <c r="P77">
        <v>48</v>
      </c>
      <c r="Q77" s="10">
        <f>Tabla1[[#This Row],[Precio unitario]]*Tabla1[[#This Row],[Cantidad]]</f>
        <v>2352</v>
      </c>
      <c r="R77" s="9">
        <v>228.14400000000001</v>
      </c>
    </row>
    <row r="78" spans="2:18" x14ac:dyDescent="0.3">
      <c r="B78" s="7">
        <v>1082</v>
      </c>
      <c r="C78" s="8">
        <v>43202</v>
      </c>
      <c r="D78" s="7">
        <v>12</v>
      </c>
      <c r="E78" t="s">
        <v>38</v>
      </c>
      <c r="F78" t="s">
        <v>20</v>
      </c>
      <c r="G78" t="s">
        <v>21</v>
      </c>
      <c r="H78" t="s">
        <v>22</v>
      </c>
      <c r="I78" t="s">
        <v>23</v>
      </c>
      <c r="J78" s="8">
        <v>43204</v>
      </c>
      <c r="K78" t="s">
        <v>24</v>
      </c>
      <c r="L78" t="s">
        <v>35</v>
      </c>
      <c r="M78" t="s">
        <v>39</v>
      </c>
      <c r="N78" t="s">
        <v>27</v>
      </c>
      <c r="O78" s="9">
        <v>252</v>
      </c>
      <c r="P78">
        <v>74</v>
      </c>
      <c r="Q78" s="10">
        <f>Tabla1[[#This Row],[Precio unitario]]*Tabla1[[#This Row],[Cantidad]]</f>
        <v>18648</v>
      </c>
      <c r="R78" s="9">
        <v>1920.7440000000004</v>
      </c>
    </row>
    <row r="79" spans="2:18" x14ac:dyDescent="0.3">
      <c r="B79" s="7">
        <v>1083</v>
      </c>
      <c r="C79" s="8">
        <v>43202</v>
      </c>
      <c r="D79" s="7">
        <v>12</v>
      </c>
      <c r="E79" t="s">
        <v>38</v>
      </c>
      <c r="F79" t="s">
        <v>20</v>
      </c>
      <c r="G79" t="s">
        <v>21</v>
      </c>
      <c r="H79" t="s">
        <v>22</v>
      </c>
      <c r="I79" t="s">
        <v>23</v>
      </c>
      <c r="J79" s="8">
        <v>43204</v>
      </c>
      <c r="K79" t="s">
        <v>24</v>
      </c>
      <c r="L79" t="s">
        <v>35</v>
      </c>
      <c r="M79" t="s">
        <v>40</v>
      </c>
      <c r="N79" t="s">
        <v>27</v>
      </c>
      <c r="O79" s="9">
        <v>644</v>
      </c>
      <c r="P79">
        <v>96</v>
      </c>
      <c r="Q79" s="10">
        <f>Tabla1[[#This Row],[Precio unitario]]*Tabla1[[#This Row],[Cantidad]]</f>
        <v>61824</v>
      </c>
      <c r="R79" s="9">
        <v>5996.9280000000008</v>
      </c>
    </row>
    <row r="80" spans="2:18" x14ac:dyDescent="0.3">
      <c r="B80" s="7">
        <v>1084</v>
      </c>
      <c r="C80" s="8">
        <v>43198</v>
      </c>
      <c r="D80" s="7">
        <v>8</v>
      </c>
      <c r="E80" t="s">
        <v>41</v>
      </c>
      <c r="F80" t="s">
        <v>42</v>
      </c>
      <c r="G80" t="s">
        <v>43</v>
      </c>
      <c r="H80" t="s">
        <v>44</v>
      </c>
      <c r="I80" t="s">
        <v>45</v>
      </c>
      <c r="J80" s="8">
        <v>43200</v>
      </c>
      <c r="K80" t="s">
        <v>46</v>
      </c>
      <c r="L80" t="s">
        <v>35</v>
      </c>
      <c r="M80" t="s">
        <v>47</v>
      </c>
      <c r="N80" t="s">
        <v>48</v>
      </c>
      <c r="O80" s="9">
        <v>128.79999999999998</v>
      </c>
      <c r="P80">
        <v>12</v>
      </c>
      <c r="Q80" s="10">
        <f>Tabla1[[#This Row],[Precio unitario]]*Tabla1[[#This Row],[Cantidad]]</f>
        <v>1545.6</v>
      </c>
      <c r="R80" s="9">
        <v>159.1968</v>
      </c>
    </row>
    <row r="81" spans="2:18" x14ac:dyDescent="0.3">
      <c r="B81" s="7">
        <v>1085</v>
      </c>
      <c r="C81" s="8">
        <v>43194</v>
      </c>
      <c r="D81" s="7">
        <v>4</v>
      </c>
      <c r="E81" t="s">
        <v>30</v>
      </c>
      <c r="F81" t="s">
        <v>31</v>
      </c>
      <c r="G81" t="s">
        <v>31</v>
      </c>
      <c r="H81" t="s">
        <v>32</v>
      </c>
      <c r="I81" t="s">
        <v>33</v>
      </c>
      <c r="J81" s="8">
        <v>43196</v>
      </c>
      <c r="K81" t="s">
        <v>46</v>
      </c>
      <c r="L81" t="s">
        <v>25</v>
      </c>
      <c r="M81" t="s">
        <v>47</v>
      </c>
      <c r="N81" t="s">
        <v>48</v>
      </c>
      <c r="O81" s="9">
        <v>128.79999999999998</v>
      </c>
      <c r="P81">
        <v>62</v>
      </c>
      <c r="Q81" s="10">
        <f>Tabla1[[#This Row],[Precio unitario]]*Tabla1[[#This Row],[Cantidad]]</f>
        <v>7985.5999999999985</v>
      </c>
      <c r="R81" s="9">
        <v>822.51679999999999</v>
      </c>
    </row>
    <row r="82" spans="2:18" x14ac:dyDescent="0.3">
      <c r="B82" s="7">
        <v>1086</v>
      </c>
      <c r="C82" s="8">
        <v>43219</v>
      </c>
      <c r="D82" s="7">
        <v>29</v>
      </c>
      <c r="E82" t="s">
        <v>49</v>
      </c>
      <c r="F82" t="s">
        <v>50</v>
      </c>
      <c r="G82" t="s">
        <v>51</v>
      </c>
      <c r="H82" t="s">
        <v>52</v>
      </c>
      <c r="I82" t="s">
        <v>23</v>
      </c>
      <c r="J82" s="8">
        <v>43221</v>
      </c>
      <c r="K82" t="s">
        <v>24</v>
      </c>
      <c r="L82" t="s">
        <v>25</v>
      </c>
      <c r="M82" t="s">
        <v>53</v>
      </c>
      <c r="N82" t="s">
        <v>54</v>
      </c>
      <c r="O82" s="9">
        <v>178.5</v>
      </c>
      <c r="P82">
        <v>35</v>
      </c>
      <c r="Q82" s="10">
        <f>Tabla1[[#This Row],[Precio unitario]]*Tabla1[[#This Row],[Cantidad]]</f>
        <v>6247.5</v>
      </c>
      <c r="R82" s="9">
        <v>643.49250000000006</v>
      </c>
    </row>
    <row r="83" spans="2:18" x14ac:dyDescent="0.3">
      <c r="B83" s="7">
        <v>1087</v>
      </c>
      <c r="C83" s="8">
        <v>43193</v>
      </c>
      <c r="D83" s="7">
        <v>3</v>
      </c>
      <c r="E83" t="s">
        <v>55</v>
      </c>
      <c r="F83" t="s">
        <v>56</v>
      </c>
      <c r="G83" t="s">
        <v>57</v>
      </c>
      <c r="H83" t="s">
        <v>22</v>
      </c>
      <c r="I83" t="s">
        <v>23</v>
      </c>
      <c r="J83" s="8">
        <v>43195</v>
      </c>
      <c r="K83" t="s">
        <v>24</v>
      </c>
      <c r="L83" t="s">
        <v>58</v>
      </c>
      <c r="M83" t="s">
        <v>59</v>
      </c>
      <c r="N83" t="s">
        <v>60</v>
      </c>
      <c r="O83" s="9">
        <v>135.1</v>
      </c>
      <c r="P83">
        <v>95</v>
      </c>
      <c r="Q83" s="10">
        <f>Tabla1[[#This Row],[Precio unitario]]*Tabla1[[#This Row],[Cantidad]]</f>
        <v>12834.5</v>
      </c>
      <c r="R83" s="9">
        <v>1283.4500000000003</v>
      </c>
    </row>
    <row r="84" spans="2:18" x14ac:dyDescent="0.3">
      <c r="B84" s="7">
        <v>1088</v>
      </c>
      <c r="C84" s="8">
        <v>43196</v>
      </c>
      <c r="D84" s="7">
        <v>6</v>
      </c>
      <c r="E84" t="s">
        <v>61</v>
      </c>
      <c r="F84" t="s">
        <v>62</v>
      </c>
      <c r="G84" t="s">
        <v>63</v>
      </c>
      <c r="H84" t="s">
        <v>64</v>
      </c>
      <c r="I84" t="s">
        <v>45</v>
      </c>
      <c r="J84" s="8">
        <v>43198</v>
      </c>
      <c r="K84" t="s">
        <v>24</v>
      </c>
      <c r="L84" t="s">
        <v>35</v>
      </c>
      <c r="M84" t="s">
        <v>65</v>
      </c>
      <c r="N84" t="s">
        <v>66</v>
      </c>
      <c r="O84" s="9">
        <v>560</v>
      </c>
      <c r="P84">
        <v>17</v>
      </c>
      <c r="Q84" s="10">
        <f>Tabla1[[#This Row],[Precio unitario]]*Tabla1[[#This Row],[Cantidad]]</f>
        <v>9520</v>
      </c>
      <c r="R84" s="9">
        <v>961.5200000000001</v>
      </c>
    </row>
    <row r="85" spans="2:18" x14ac:dyDescent="0.3">
      <c r="B85" s="7">
        <v>1089</v>
      </c>
      <c r="C85" s="8">
        <v>43218</v>
      </c>
      <c r="D85" s="7">
        <v>28</v>
      </c>
      <c r="E85" t="s">
        <v>67</v>
      </c>
      <c r="F85" t="s">
        <v>68</v>
      </c>
      <c r="G85" t="s">
        <v>69</v>
      </c>
      <c r="H85" t="s">
        <v>70</v>
      </c>
      <c r="I85" t="s">
        <v>71</v>
      </c>
      <c r="J85" s="8">
        <v>43220</v>
      </c>
      <c r="K85" t="s">
        <v>46</v>
      </c>
      <c r="L85" t="s">
        <v>25</v>
      </c>
      <c r="M85" t="s">
        <v>40</v>
      </c>
      <c r="N85" t="s">
        <v>27</v>
      </c>
      <c r="O85" s="9">
        <v>644</v>
      </c>
      <c r="P85">
        <v>96</v>
      </c>
      <c r="Q85" s="10">
        <f>Tabla1[[#This Row],[Precio unitario]]*Tabla1[[#This Row],[Cantidad]]</f>
        <v>61824</v>
      </c>
      <c r="R85" s="9">
        <v>6491.52</v>
      </c>
    </row>
    <row r="86" spans="2:18" x14ac:dyDescent="0.3">
      <c r="B86" s="7">
        <v>1090</v>
      </c>
      <c r="C86" s="8">
        <v>43198</v>
      </c>
      <c r="D86" s="7">
        <v>8</v>
      </c>
      <c r="E86" t="s">
        <v>41</v>
      </c>
      <c r="F86" t="s">
        <v>42</v>
      </c>
      <c r="G86" t="s">
        <v>43</v>
      </c>
      <c r="H86" t="s">
        <v>44</v>
      </c>
      <c r="I86" t="s">
        <v>45</v>
      </c>
      <c r="J86" s="8">
        <v>43200</v>
      </c>
      <c r="K86" t="s">
        <v>46</v>
      </c>
      <c r="L86" t="s">
        <v>25</v>
      </c>
      <c r="M86" t="s">
        <v>53</v>
      </c>
      <c r="N86" t="s">
        <v>54</v>
      </c>
      <c r="O86" s="9">
        <v>178.5</v>
      </c>
      <c r="P86">
        <v>83</v>
      </c>
      <c r="Q86" s="10">
        <f>Tabla1[[#This Row],[Precio unitario]]*Tabla1[[#This Row],[Cantidad]]</f>
        <v>14815.5</v>
      </c>
      <c r="R86" s="9">
        <v>1437.1034999999999</v>
      </c>
    </row>
    <row r="87" spans="2:18" x14ac:dyDescent="0.3">
      <c r="B87" s="7">
        <v>1091</v>
      </c>
      <c r="C87" s="8">
        <v>43200</v>
      </c>
      <c r="D87" s="7">
        <v>10</v>
      </c>
      <c r="E87" t="s">
        <v>72</v>
      </c>
      <c r="F87" t="s">
        <v>73</v>
      </c>
      <c r="G87" t="s">
        <v>74</v>
      </c>
      <c r="H87" t="s">
        <v>75</v>
      </c>
      <c r="I87" t="s">
        <v>33</v>
      </c>
      <c r="J87" s="8">
        <v>43202</v>
      </c>
      <c r="K87" t="s">
        <v>24</v>
      </c>
      <c r="L87" t="s">
        <v>35</v>
      </c>
      <c r="M87" t="s">
        <v>76</v>
      </c>
      <c r="N87" t="s">
        <v>27</v>
      </c>
      <c r="O87" s="9">
        <v>41.86</v>
      </c>
      <c r="P87">
        <v>88</v>
      </c>
      <c r="Q87" s="10">
        <f>Tabla1[[#This Row],[Precio unitario]]*Tabla1[[#This Row],[Cantidad]]</f>
        <v>3683.68</v>
      </c>
      <c r="R87" s="9">
        <v>364.68432000000001</v>
      </c>
    </row>
    <row r="88" spans="2:18" x14ac:dyDescent="0.3">
      <c r="B88" s="7">
        <v>1092</v>
      </c>
      <c r="C88" s="8">
        <v>43197</v>
      </c>
      <c r="D88" s="7">
        <v>7</v>
      </c>
      <c r="E88" t="s">
        <v>77</v>
      </c>
      <c r="F88" t="s">
        <v>78</v>
      </c>
      <c r="G88" t="s">
        <v>78</v>
      </c>
      <c r="H88" t="s">
        <v>44</v>
      </c>
      <c r="I88" t="s">
        <v>45</v>
      </c>
      <c r="J88" s="8"/>
      <c r="L88"/>
      <c r="M88" t="s">
        <v>40</v>
      </c>
      <c r="N88" t="s">
        <v>27</v>
      </c>
      <c r="O88" s="9">
        <v>644</v>
      </c>
      <c r="P88">
        <v>59</v>
      </c>
      <c r="Q88" s="10">
        <f>Tabla1[[#This Row],[Precio unitario]]*Tabla1[[#This Row],[Cantidad]]</f>
        <v>37996</v>
      </c>
      <c r="R88" s="9">
        <v>3989.5800000000004</v>
      </c>
    </row>
    <row r="89" spans="2:18" x14ac:dyDescent="0.3">
      <c r="B89" s="7">
        <v>1093</v>
      </c>
      <c r="C89" s="8">
        <v>43200</v>
      </c>
      <c r="D89" s="7">
        <v>10</v>
      </c>
      <c r="E89" t="s">
        <v>72</v>
      </c>
      <c r="F89" t="s">
        <v>73</v>
      </c>
      <c r="G89" t="s">
        <v>74</v>
      </c>
      <c r="H89" t="s">
        <v>75</v>
      </c>
      <c r="I89" t="s">
        <v>33</v>
      </c>
      <c r="J89" s="8">
        <v>43202</v>
      </c>
      <c r="K89" t="s">
        <v>34</v>
      </c>
      <c r="L89"/>
      <c r="M89" t="s">
        <v>79</v>
      </c>
      <c r="N89" t="s">
        <v>80</v>
      </c>
      <c r="O89" s="9">
        <v>350</v>
      </c>
      <c r="P89">
        <v>27</v>
      </c>
      <c r="Q89" s="10">
        <f>Tabla1[[#This Row],[Precio unitario]]*Tabla1[[#This Row],[Cantidad]]</f>
        <v>9450</v>
      </c>
      <c r="R89" s="9">
        <v>963.89999999999986</v>
      </c>
    </row>
    <row r="90" spans="2:18" x14ac:dyDescent="0.3">
      <c r="B90" s="7">
        <v>1094</v>
      </c>
      <c r="C90" s="8">
        <v>43200</v>
      </c>
      <c r="D90" s="7">
        <v>10</v>
      </c>
      <c r="E90" t="s">
        <v>72</v>
      </c>
      <c r="F90" t="s">
        <v>73</v>
      </c>
      <c r="G90" t="s">
        <v>74</v>
      </c>
      <c r="H90" t="s">
        <v>75</v>
      </c>
      <c r="I90" t="s">
        <v>33</v>
      </c>
      <c r="J90" s="8">
        <v>43202</v>
      </c>
      <c r="K90" t="s">
        <v>34</v>
      </c>
      <c r="L90"/>
      <c r="M90" t="s">
        <v>81</v>
      </c>
      <c r="N90" t="s">
        <v>82</v>
      </c>
      <c r="O90" s="9">
        <v>308</v>
      </c>
      <c r="P90">
        <v>37</v>
      </c>
      <c r="Q90" s="10">
        <f>Tabla1[[#This Row],[Precio unitario]]*Tabla1[[#This Row],[Cantidad]]</f>
        <v>11396</v>
      </c>
      <c r="R90" s="9">
        <v>1196.5800000000002</v>
      </c>
    </row>
    <row r="91" spans="2:18" x14ac:dyDescent="0.3">
      <c r="B91" s="7">
        <v>1095</v>
      </c>
      <c r="C91" s="8">
        <v>43200</v>
      </c>
      <c r="D91" s="7">
        <v>10</v>
      </c>
      <c r="E91" t="s">
        <v>72</v>
      </c>
      <c r="F91" t="s">
        <v>73</v>
      </c>
      <c r="G91" t="s">
        <v>74</v>
      </c>
      <c r="H91" t="s">
        <v>75</v>
      </c>
      <c r="I91" t="s">
        <v>33</v>
      </c>
      <c r="J91" s="8">
        <v>43202</v>
      </c>
      <c r="K91" t="s">
        <v>34</v>
      </c>
      <c r="L91"/>
      <c r="M91" t="s">
        <v>47</v>
      </c>
      <c r="N91" t="s">
        <v>48</v>
      </c>
      <c r="O91" s="9">
        <v>128.79999999999998</v>
      </c>
      <c r="P91">
        <v>75</v>
      </c>
      <c r="Q91" s="10">
        <f>Tabla1[[#This Row],[Precio unitario]]*Tabla1[[#This Row],[Cantidad]]</f>
        <v>9659.9999999999982</v>
      </c>
      <c r="R91" s="9">
        <v>966</v>
      </c>
    </row>
    <row r="92" spans="2:18" x14ac:dyDescent="0.3">
      <c r="B92" s="7">
        <v>1096</v>
      </c>
      <c r="C92" s="8">
        <v>43201</v>
      </c>
      <c r="D92" s="7">
        <v>11</v>
      </c>
      <c r="E92" t="s">
        <v>83</v>
      </c>
      <c r="F92" t="s">
        <v>84</v>
      </c>
      <c r="G92" t="s">
        <v>84</v>
      </c>
      <c r="H92" t="s">
        <v>70</v>
      </c>
      <c r="I92" t="s">
        <v>71</v>
      </c>
      <c r="J92" s="8"/>
      <c r="K92" t="s">
        <v>46</v>
      </c>
      <c r="L92"/>
      <c r="M92" t="s">
        <v>28</v>
      </c>
      <c r="N92" t="s">
        <v>29</v>
      </c>
      <c r="O92" s="9">
        <v>49</v>
      </c>
      <c r="P92">
        <v>71</v>
      </c>
      <c r="Q92" s="10">
        <f>Tabla1[[#This Row],[Precio unitario]]*Tabla1[[#This Row],[Cantidad]]</f>
        <v>3479</v>
      </c>
      <c r="R92" s="9">
        <v>337.46300000000002</v>
      </c>
    </row>
    <row r="93" spans="2:18" x14ac:dyDescent="0.3">
      <c r="B93" s="7">
        <v>1097</v>
      </c>
      <c r="C93" s="8">
        <v>43201</v>
      </c>
      <c r="D93" s="7">
        <v>11</v>
      </c>
      <c r="E93" t="s">
        <v>83</v>
      </c>
      <c r="F93" t="s">
        <v>84</v>
      </c>
      <c r="G93" t="s">
        <v>84</v>
      </c>
      <c r="H93" t="s">
        <v>70</v>
      </c>
      <c r="I93" t="s">
        <v>71</v>
      </c>
      <c r="J93" s="8"/>
      <c r="K93" t="s">
        <v>46</v>
      </c>
      <c r="L93"/>
      <c r="M93" t="s">
        <v>76</v>
      </c>
      <c r="N93" t="s">
        <v>27</v>
      </c>
      <c r="O93" s="9">
        <v>41.86</v>
      </c>
      <c r="P93">
        <v>88</v>
      </c>
      <c r="Q93" s="10">
        <f>Tabla1[[#This Row],[Precio unitario]]*Tabla1[[#This Row],[Cantidad]]</f>
        <v>3683.68</v>
      </c>
      <c r="R93" s="9">
        <v>364.68432000000001</v>
      </c>
    </row>
    <row r="94" spans="2:18" x14ac:dyDescent="0.3">
      <c r="B94" s="7">
        <v>1098</v>
      </c>
      <c r="C94" s="8">
        <v>43191</v>
      </c>
      <c r="D94" s="7">
        <v>1</v>
      </c>
      <c r="E94" t="s">
        <v>85</v>
      </c>
      <c r="F94" t="s">
        <v>86</v>
      </c>
      <c r="G94" t="s">
        <v>87</v>
      </c>
      <c r="H94" t="s">
        <v>44</v>
      </c>
      <c r="I94" t="s">
        <v>45</v>
      </c>
      <c r="J94" s="8"/>
      <c r="L94"/>
      <c r="M94" t="s">
        <v>39</v>
      </c>
      <c r="N94" t="s">
        <v>27</v>
      </c>
      <c r="O94" s="9">
        <v>252</v>
      </c>
      <c r="P94">
        <v>55</v>
      </c>
      <c r="Q94" s="10">
        <f>Tabla1[[#This Row],[Precio unitario]]*Tabla1[[#This Row],[Cantidad]]</f>
        <v>13860</v>
      </c>
      <c r="R94" s="9">
        <v>1358.28</v>
      </c>
    </row>
    <row r="95" spans="2:18" x14ac:dyDescent="0.3">
      <c r="B95" s="7">
        <v>1099</v>
      </c>
      <c r="C95" s="8">
        <v>43249</v>
      </c>
      <c r="D95" s="7">
        <v>29</v>
      </c>
      <c r="E95" t="s">
        <v>49</v>
      </c>
      <c r="F95" t="s">
        <v>50</v>
      </c>
      <c r="G95" t="s">
        <v>51</v>
      </c>
      <c r="H95" t="s">
        <v>52</v>
      </c>
      <c r="I95" t="s">
        <v>23</v>
      </c>
      <c r="J95" s="8">
        <v>43251</v>
      </c>
      <c r="K95" t="s">
        <v>24</v>
      </c>
      <c r="L95" t="s">
        <v>25</v>
      </c>
      <c r="M95" t="s">
        <v>53</v>
      </c>
      <c r="N95" t="s">
        <v>54</v>
      </c>
      <c r="O95" s="9">
        <v>178.5</v>
      </c>
      <c r="P95">
        <v>14</v>
      </c>
      <c r="Q95" s="10">
        <f>Tabla1[[#This Row],[Precio unitario]]*Tabla1[[#This Row],[Cantidad]]</f>
        <v>2499</v>
      </c>
      <c r="R95" s="9">
        <v>237.405</v>
      </c>
    </row>
    <row r="96" spans="2:18" x14ac:dyDescent="0.3">
      <c r="B96" s="7">
        <v>1100</v>
      </c>
      <c r="C96" s="8">
        <v>43223</v>
      </c>
      <c r="D96" s="7">
        <v>3</v>
      </c>
      <c r="E96" t="s">
        <v>55</v>
      </c>
      <c r="F96" t="s">
        <v>56</v>
      </c>
      <c r="G96" t="s">
        <v>57</v>
      </c>
      <c r="H96" t="s">
        <v>22</v>
      </c>
      <c r="I96" t="s">
        <v>23</v>
      </c>
      <c r="J96" s="8">
        <v>43225</v>
      </c>
      <c r="K96" t="s">
        <v>24</v>
      </c>
      <c r="L96" t="s">
        <v>58</v>
      </c>
      <c r="M96" t="s">
        <v>59</v>
      </c>
      <c r="N96" t="s">
        <v>60</v>
      </c>
      <c r="O96" s="9">
        <v>135.1</v>
      </c>
      <c r="P96">
        <v>43</v>
      </c>
      <c r="Q96" s="10">
        <f>Tabla1[[#This Row],[Precio unitario]]*Tabla1[[#This Row],[Cantidad]]</f>
        <v>5809.3</v>
      </c>
      <c r="R96" s="9">
        <v>592.54860000000008</v>
      </c>
    </row>
    <row r="97" spans="2:18" x14ac:dyDescent="0.3">
      <c r="B97" s="7">
        <v>1101</v>
      </c>
      <c r="C97" s="8">
        <v>43226</v>
      </c>
      <c r="D97" s="7">
        <v>6</v>
      </c>
      <c r="E97" t="s">
        <v>61</v>
      </c>
      <c r="F97" t="s">
        <v>62</v>
      </c>
      <c r="G97" t="s">
        <v>63</v>
      </c>
      <c r="H97" t="s">
        <v>64</v>
      </c>
      <c r="I97" t="s">
        <v>45</v>
      </c>
      <c r="J97" s="8">
        <v>43228</v>
      </c>
      <c r="K97" t="s">
        <v>24</v>
      </c>
      <c r="L97" t="s">
        <v>35</v>
      </c>
      <c r="M97" t="s">
        <v>65</v>
      </c>
      <c r="N97" t="s">
        <v>66</v>
      </c>
      <c r="O97" s="9">
        <v>560</v>
      </c>
      <c r="P97">
        <v>63</v>
      </c>
      <c r="Q97" s="10">
        <f>Tabla1[[#This Row],[Precio unitario]]*Tabla1[[#This Row],[Cantidad]]</f>
        <v>35280</v>
      </c>
      <c r="R97" s="9">
        <v>3563.28</v>
      </c>
    </row>
    <row r="98" spans="2:18" x14ac:dyDescent="0.3">
      <c r="B98" s="7">
        <v>1102</v>
      </c>
      <c r="C98" s="8">
        <v>43248</v>
      </c>
      <c r="D98" s="7">
        <v>28</v>
      </c>
      <c r="E98" t="s">
        <v>67</v>
      </c>
      <c r="F98" t="s">
        <v>68</v>
      </c>
      <c r="G98" t="s">
        <v>69</v>
      </c>
      <c r="H98" t="s">
        <v>70</v>
      </c>
      <c r="I98" t="s">
        <v>71</v>
      </c>
      <c r="J98" s="8">
        <v>43250</v>
      </c>
      <c r="K98" t="s">
        <v>46</v>
      </c>
      <c r="L98" t="s">
        <v>25</v>
      </c>
      <c r="M98" t="s">
        <v>40</v>
      </c>
      <c r="N98" t="s">
        <v>27</v>
      </c>
      <c r="O98" s="9">
        <v>644</v>
      </c>
      <c r="P98">
        <v>36</v>
      </c>
      <c r="Q98" s="10">
        <f>Tabla1[[#This Row],[Precio unitario]]*Tabla1[[#This Row],[Cantidad]]</f>
        <v>23184</v>
      </c>
      <c r="R98" s="9">
        <v>2318.4000000000005</v>
      </c>
    </row>
    <row r="99" spans="2:18" x14ac:dyDescent="0.3">
      <c r="B99" s="7">
        <v>1103</v>
      </c>
      <c r="C99" s="8">
        <v>43228</v>
      </c>
      <c r="D99" s="7">
        <v>8</v>
      </c>
      <c r="E99" t="s">
        <v>41</v>
      </c>
      <c r="F99" t="s">
        <v>42</v>
      </c>
      <c r="G99" t="s">
        <v>43</v>
      </c>
      <c r="H99" t="s">
        <v>44</v>
      </c>
      <c r="I99" t="s">
        <v>45</v>
      </c>
      <c r="J99" s="8">
        <v>43230</v>
      </c>
      <c r="K99" t="s">
        <v>46</v>
      </c>
      <c r="L99" t="s">
        <v>25</v>
      </c>
      <c r="M99" t="s">
        <v>53</v>
      </c>
      <c r="N99" t="s">
        <v>54</v>
      </c>
      <c r="O99" s="9">
        <v>178.5</v>
      </c>
      <c r="P99">
        <v>41</v>
      </c>
      <c r="Q99" s="10">
        <f>Tabla1[[#This Row],[Precio unitario]]*Tabla1[[#This Row],[Cantidad]]</f>
        <v>7318.5</v>
      </c>
      <c r="R99" s="9">
        <v>761.12400000000014</v>
      </c>
    </row>
    <row r="100" spans="2:18" x14ac:dyDescent="0.3">
      <c r="B100" s="7">
        <v>1104</v>
      </c>
      <c r="C100" s="8">
        <v>43230</v>
      </c>
      <c r="D100" s="7">
        <v>10</v>
      </c>
      <c r="E100" t="s">
        <v>72</v>
      </c>
      <c r="F100" t="s">
        <v>73</v>
      </c>
      <c r="G100" t="s">
        <v>74</v>
      </c>
      <c r="H100" t="s">
        <v>75</v>
      </c>
      <c r="I100" t="s">
        <v>33</v>
      </c>
      <c r="J100" s="8">
        <v>43232</v>
      </c>
      <c r="K100" t="s">
        <v>24</v>
      </c>
      <c r="L100" t="s">
        <v>35</v>
      </c>
      <c r="M100" t="s">
        <v>76</v>
      </c>
      <c r="N100" t="s">
        <v>27</v>
      </c>
      <c r="O100" s="9">
        <v>41.86</v>
      </c>
      <c r="P100">
        <v>35</v>
      </c>
      <c r="Q100" s="10">
        <f>Tabla1[[#This Row],[Precio unitario]]*Tabla1[[#This Row],[Cantidad]]</f>
        <v>1465.1</v>
      </c>
      <c r="R100" s="9">
        <v>143.57980000000001</v>
      </c>
    </row>
    <row r="101" spans="2:18" x14ac:dyDescent="0.3">
      <c r="B101" s="7">
        <v>1105</v>
      </c>
      <c r="C101" s="8">
        <v>43227</v>
      </c>
      <c r="D101" s="7">
        <v>7</v>
      </c>
      <c r="E101" t="s">
        <v>77</v>
      </c>
      <c r="F101" t="s">
        <v>78</v>
      </c>
      <c r="G101" t="s">
        <v>78</v>
      </c>
      <c r="H101" t="s">
        <v>44</v>
      </c>
      <c r="I101" t="s">
        <v>45</v>
      </c>
      <c r="J101" s="8"/>
      <c r="L101"/>
      <c r="M101" t="s">
        <v>40</v>
      </c>
      <c r="N101" t="s">
        <v>27</v>
      </c>
      <c r="O101" s="9">
        <v>644</v>
      </c>
      <c r="P101">
        <v>31</v>
      </c>
      <c r="Q101" s="10">
        <f>Tabla1[[#This Row],[Precio unitario]]*Tabla1[[#This Row],[Cantidad]]</f>
        <v>19964</v>
      </c>
      <c r="R101" s="9">
        <v>1916.5439999999999</v>
      </c>
    </row>
    <row r="102" spans="2:18" x14ac:dyDescent="0.3">
      <c r="B102" s="7">
        <v>1106</v>
      </c>
      <c r="C102" s="8">
        <v>43230</v>
      </c>
      <c r="D102" s="7">
        <v>10</v>
      </c>
      <c r="E102" t="s">
        <v>72</v>
      </c>
      <c r="F102" t="s">
        <v>73</v>
      </c>
      <c r="G102" t="s">
        <v>74</v>
      </c>
      <c r="H102" t="s">
        <v>75</v>
      </c>
      <c r="I102" t="s">
        <v>33</v>
      </c>
      <c r="J102" s="8">
        <v>43232</v>
      </c>
      <c r="K102" t="s">
        <v>34</v>
      </c>
      <c r="L102"/>
      <c r="M102" t="s">
        <v>79</v>
      </c>
      <c r="N102" t="s">
        <v>80</v>
      </c>
      <c r="O102" s="9">
        <v>350</v>
      </c>
      <c r="P102">
        <v>52</v>
      </c>
      <c r="Q102" s="10">
        <f>Tabla1[[#This Row],[Precio unitario]]*Tabla1[[#This Row],[Cantidad]]</f>
        <v>18200</v>
      </c>
      <c r="R102" s="9">
        <v>1729</v>
      </c>
    </row>
    <row r="103" spans="2:18" x14ac:dyDescent="0.3">
      <c r="B103" s="7">
        <v>1107</v>
      </c>
      <c r="C103" s="8">
        <v>43230</v>
      </c>
      <c r="D103" s="7">
        <v>10</v>
      </c>
      <c r="E103" t="s">
        <v>72</v>
      </c>
      <c r="F103" t="s">
        <v>73</v>
      </c>
      <c r="G103" t="s">
        <v>74</v>
      </c>
      <c r="H103" t="s">
        <v>75</v>
      </c>
      <c r="I103" t="s">
        <v>33</v>
      </c>
      <c r="J103" s="8">
        <v>43232</v>
      </c>
      <c r="K103" t="s">
        <v>34</v>
      </c>
      <c r="L103"/>
      <c r="M103" t="s">
        <v>81</v>
      </c>
      <c r="N103" t="s">
        <v>82</v>
      </c>
      <c r="O103" s="9">
        <v>308</v>
      </c>
      <c r="P103">
        <v>30</v>
      </c>
      <c r="Q103" s="10">
        <f>Tabla1[[#This Row],[Precio unitario]]*Tabla1[[#This Row],[Cantidad]]</f>
        <v>9240</v>
      </c>
      <c r="R103" s="9">
        <v>942.48000000000013</v>
      </c>
    </row>
    <row r="104" spans="2:18" x14ac:dyDescent="0.3">
      <c r="B104" s="7">
        <v>1108</v>
      </c>
      <c r="C104" s="8">
        <v>43230</v>
      </c>
      <c r="D104" s="7">
        <v>10</v>
      </c>
      <c r="E104" t="s">
        <v>72</v>
      </c>
      <c r="F104" t="s">
        <v>73</v>
      </c>
      <c r="G104" t="s">
        <v>74</v>
      </c>
      <c r="H104" t="s">
        <v>75</v>
      </c>
      <c r="I104" t="s">
        <v>33</v>
      </c>
      <c r="J104" s="8">
        <v>43232</v>
      </c>
      <c r="K104" t="s">
        <v>34</v>
      </c>
      <c r="L104"/>
      <c r="M104" t="s">
        <v>47</v>
      </c>
      <c r="N104" t="s">
        <v>48</v>
      </c>
      <c r="O104" s="9">
        <v>128.79999999999998</v>
      </c>
      <c r="P104">
        <v>41</v>
      </c>
      <c r="Q104" s="10">
        <f>Tabla1[[#This Row],[Precio unitario]]*Tabla1[[#This Row],[Cantidad]]</f>
        <v>5280.7999999999993</v>
      </c>
      <c r="R104" s="9">
        <v>538.64160000000004</v>
      </c>
    </row>
    <row r="105" spans="2:18" x14ac:dyDescent="0.3">
      <c r="B105" s="7">
        <v>1109</v>
      </c>
      <c r="C105" s="8">
        <v>43231</v>
      </c>
      <c r="D105" s="7">
        <v>11</v>
      </c>
      <c r="E105" t="s">
        <v>83</v>
      </c>
      <c r="F105" t="s">
        <v>84</v>
      </c>
      <c r="G105" t="s">
        <v>84</v>
      </c>
      <c r="H105" t="s">
        <v>70</v>
      </c>
      <c r="I105" t="s">
        <v>71</v>
      </c>
      <c r="J105" s="8"/>
      <c r="K105" t="s">
        <v>46</v>
      </c>
      <c r="L105"/>
      <c r="M105" t="s">
        <v>28</v>
      </c>
      <c r="N105" t="s">
        <v>29</v>
      </c>
      <c r="O105" s="9">
        <v>49</v>
      </c>
      <c r="P105">
        <v>44</v>
      </c>
      <c r="Q105" s="10">
        <f>Tabla1[[#This Row],[Precio unitario]]*Tabla1[[#This Row],[Cantidad]]</f>
        <v>2156</v>
      </c>
      <c r="R105" s="9">
        <v>213.44400000000002</v>
      </c>
    </row>
    <row r="106" spans="2:18" x14ac:dyDescent="0.3">
      <c r="B106" s="7">
        <v>1110</v>
      </c>
      <c r="C106" s="8">
        <v>43231</v>
      </c>
      <c r="D106" s="7">
        <v>11</v>
      </c>
      <c r="E106" t="s">
        <v>83</v>
      </c>
      <c r="F106" t="s">
        <v>84</v>
      </c>
      <c r="G106" t="s">
        <v>84</v>
      </c>
      <c r="H106" t="s">
        <v>70</v>
      </c>
      <c r="I106" t="s">
        <v>71</v>
      </c>
      <c r="J106" s="8"/>
      <c r="K106" t="s">
        <v>46</v>
      </c>
      <c r="L106"/>
      <c r="M106" t="s">
        <v>76</v>
      </c>
      <c r="N106" t="s">
        <v>27</v>
      </c>
      <c r="O106" s="9">
        <v>41.86</v>
      </c>
      <c r="P106">
        <v>77</v>
      </c>
      <c r="Q106" s="10">
        <f>Tabla1[[#This Row],[Precio unitario]]*Tabla1[[#This Row],[Cantidad]]</f>
        <v>3223.22</v>
      </c>
      <c r="R106" s="9">
        <v>322.32200000000006</v>
      </c>
    </row>
    <row r="107" spans="2:18" x14ac:dyDescent="0.3">
      <c r="B107" s="7">
        <v>1111</v>
      </c>
      <c r="C107" s="8">
        <v>43221</v>
      </c>
      <c r="D107" s="7">
        <v>1</v>
      </c>
      <c r="E107" t="s">
        <v>85</v>
      </c>
      <c r="F107" t="s">
        <v>86</v>
      </c>
      <c r="G107" t="s">
        <v>87</v>
      </c>
      <c r="H107" t="s">
        <v>44</v>
      </c>
      <c r="I107" t="s">
        <v>45</v>
      </c>
      <c r="J107" s="8"/>
      <c r="L107"/>
      <c r="M107" t="s">
        <v>39</v>
      </c>
      <c r="N107" t="s">
        <v>27</v>
      </c>
      <c r="O107" s="9">
        <v>252</v>
      </c>
      <c r="P107">
        <v>29</v>
      </c>
      <c r="Q107" s="10">
        <f>Tabla1[[#This Row],[Precio unitario]]*Tabla1[[#This Row],[Cantidad]]</f>
        <v>7308</v>
      </c>
      <c r="R107" s="9">
        <v>738.10800000000006</v>
      </c>
    </row>
    <row r="108" spans="2:18" x14ac:dyDescent="0.3">
      <c r="B108" s="7">
        <v>1112</v>
      </c>
      <c r="C108" s="8">
        <v>43221</v>
      </c>
      <c r="D108" s="7">
        <v>1</v>
      </c>
      <c r="E108" t="s">
        <v>85</v>
      </c>
      <c r="F108" t="s">
        <v>86</v>
      </c>
      <c r="G108" t="s">
        <v>87</v>
      </c>
      <c r="H108" t="s">
        <v>44</v>
      </c>
      <c r="I108" t="s">
        <v>45</v>
      </c>
      <c r="J108" s="8"/>
      <c r="L108"/>
      <c r="M108" t="s">
        <v>40</v>
      </c>
      <c r="N108" t="s">
        <v>27</v>
      </c>
      <c r="O108" s="9">
        <v>644</v>
      </c>
      <c r="P108">
        <v>77</v>
      </c>
      <c r="Q108" s="10">
        <f>Tabla1[[#This Row],[Precio unitario]]*Tabla1[[#This Row],[Cantidad]]</f>
        <v>49588</v>
      </c>
      <c r="R108" s="9">
        <v>5157.152000000001</v>
      </c>
    </row>
    <row r="109" spans="2:18" x14ac:dyDescent="0.3">
      <c r="B109" s="7">
        <v>1113</v>
      </c>
      <c r="C109" s="8">
        <v>43221</v>
      </c>
      <c r="D109" s="7">
        <v>1</v>
      </c>
      <c r="E109" t="s">
        <v>85</v>
      </c>
      <c r="F109" t="s">
        <v>86</v>
      </c>
      <c r="G109" t="s">
        <v>87</v>
      </c>
      <c r="H109" t="s">
        <v>44</v>
      </c>
      <c r="I109" t="s">
        <v>45</v>
      </c>
      <c r="J109" s="8"/>
      <c r="L109"/>
      <c r="M109" t="s">
        <v>76</v>
      </c>
      <c r="N109" t="s">
        <v>27</v>
      </c>
      <c r="O109" s="9">
        <v>41.86</v>
      </c>
      <c r="P109">
        <v>73</v>
      </c>
      <c r="Q109" s="10">
        <f>Tabla1[[#This Row],[Precio unitario]]*Tabla1[[#This Row],[Cantidad]]</f>
        <v>3055.7799999999997</v>
      </c>
      <c r="R109" s="9">
        <v>305.57800000000003</v>
      </c>
    </row>
    <row r="110" spans="2:18" x14ac:dyDescent="0.3">
      <c r="B110" s="7">
        <v>1114</v>
      </c>
      <c r="C110" s="8">
        <v>43248</v>
      </c>
      <c r="D110" s="7">
        <v>28</v>
      </c>
      <c r="E110" t="s">
        <v>67</v>
      </c>
      <c r="F110" t="s">
        <v>68</v>
      </c>
      <c r="G110" t="s">
        <v>69</v>
      </c>
      <c r="H110" t="s">
        <v>70</v>
      </c>
      <c r="I110" t="s">
        <v>71</v>
      </c>
      <c r="J110" s="8">
        <v>43250</v>
      </c>
      <c r="K110" t="s">
        <v>46</v>
      </c>
      <c r="L110" t="s">
        <v>35</v>
      </c>
      <c r="M110" t="s">
        <v>59</v>
      </c>
      <c r="N110" t="s">
        <v>60</v>
      </c>
      <c r="O110" s="9">
        <v>135.1</v>
      </c>
      <c r="P110">
        <v>74</v>
      </c>
      <c r="Q110" s="10">
        <f>Tabla1[[#This Row],[Precio unitario]]*Tabla1[[#This Row],[Cantidad]]</f>
        <v>9997.4</v>
      </c>
      <c r="R110" s="9">
        <v>949.75300000000004</v>
      </c>
    </row>
    <row r="111" spans="2:18" x14ac:dyDescent="0.3">
      <c r="B111" s="7">
        <v>1115</v>
      </c>
      <c r="C111" s="8">
        <v>43248</v>
      </c>
      <c r="D111" s="7">
        <v>28</v>
      </c>
      <c r="E111" t="s">
        <v>67</v>
      </c>
      <c r="F111" t="s">
        <v>68</v>
      </c>
      <c r="G111" t="s">
        <v>69</v>
      </c>
      <c r="H111" t="s">
        <v>70</v>
      </c>
      <c r="I111" t="s">
        <v>71</v>
      </c>
      <c r="J111" s="8">
        <v>43250</v>
      </c>
      <c r="K111" t="s">
        <v>46</v>
      </c>
      <c r="L111" t="s">
        <v>35</v>
      </c>
      <c r="M111" t="s">
        <v>88</v>
      </c>
      <c r="N111" t="s">
        <v>89</v>
      </c>
      <c r="O111" s="9">
        <v>257.59999999999997</v>
      </c>
      <c r="P111">
        <v>25</v>
      </c>
      <c r="Q111" s="10">
        <f>Tabla1[[#This Row],[Precio unitario]]*Tabla1[[#This Row],[Cantidad]]</f>
        <v>6439.9999999999991</v>
      </c>
      <c r="R111" s="9">
        <v>650.44000000000005</v>
      </c>
    </row>
    <row r="112" spans="2:18" x14ac:dyDescent="0.3">
      <c r="B112" s="7">
        <v>1116</v>
      </c>
      <c r="C112" s="8">
        <v>43229</v>
      </c>
      <c r="D112" s="7">
        <v>9</v>
      </c>
      <c r="E112" t="s">
        <v>90</v>
      </c>
      <c r="F112" t="s">
        <v>91</v>
      </c>
      <c r="G112" t="s">
        <v>51</v>
      </c>
      <c r="H112" t="s">
        <v>92</v>
      </c>
      <c r="I112" t="s">
        <v>23</v>
      </c>
      <c r="J112" s="8">
        <v>43231</v>
      </c>
      <c r="K112" t="s">
        <v>34</v>
      </c>
      <c r="L112" t="s">
        <v>25</v>
      </c>
      <c r="M112" t="s">
        <v>93</v>
      </c>
      <c r="N112" t="s">
        <v>94</v>
      </c>
      <c r="O112" s="9">
        <v>273</v>
      </c>
      <c r="P112">
        <v>82</v>
      </c>
      <c r="Q112" s="10">
        <f>Tabla1[[#This Row],[Precio unitario]]*Tabla1[[#This Row],[Cantidad]]</f>
        <v>22386</v>
      </c>
      <c r="R112" s="9">
        <v>2149.056</v>
      </c>
    </row>
    <row r="113" spans="2:18" x14ac:dyDescent="0.3">
      <c r="B113" s="7">
        <v>1117</v>
      </c>
      <c r="C113" s="8">
        <v>43229</v>
      </c>
      <c r="D113" s="7">
        <v>9</v>
      </c>
      <c r="E113" t="s">
        <v>90</v>
      </c>
      <c r="F113" t="s">
        <v>91</v>
      </c>
      <c r="G113" t="s">
        <v>51</v>
      </c>
      <c r="H113" t="s">
        <v>92</v>
      </c>
      <c r="I113" t="s">
        <v>23</v>
      </c>
      <c r="J113" s="8">
        <v>43231</v>
      </c>
      <c r="K113" t="s">
        <v>34</v>
      </c>
      <c r="L113" t="s">
        <v>25</v>
      </c>
      <c r="M113" t="s">
        <v>95</v>
      </c>
      <c r="N113" t="s">
        <v>96</v>
      </c>
      <c r="O113" s="9">
        <v>487.19999999999993</v>
      </c>
      <c r="P113">
        <v>37</v>
      </c>
      <c r="Q113" s="10">
        <f>Tabla1[[#This Row],[Precio unitario]]*Tabla1[[#This Row],[Cantidad]]</f>
        <v>18026.399999999998</v>
      </c>
      <c r="R113" s="9">
        <v>1856.7191999999998</v>
      </c>
    </row>
    <row r="114" spans="2:18" x14ac:dyDescent="0.3">
      <c r="B114" s="7">
        <v>1118</v>
      </c>
      <c r="C114" s="8">
        <v>43226</v>
      </c>
      <c r="D114" s="7">
        <v>6</v>
      </c>
      <c r="E114" t="s">
        <v>61</v>
      </c>
      <c r="F114" t="s">
        <v>62</v>
      </c>
      <c r="G114" t="s">
        <v>63</v>
      </c>
      <c r="H114" t="s">
        <v>64</v>
      </c>
      <c r="I114" t="s">
        <v>45</v>
      </c>
      <c r="J114" s="8">
        <v>43228</v>
      </c>
      <c r="K114" t="s">
        <v>24</v>
      </c>
      <c r="L114" t="s">
        <v>35</v>
      </c>
      <c r="M114" t="s">
        <v>26</v>
      </c>
      <c r="N114" t="s">
        <v>27</v>
      </c>
      <c r="O114" s="9">
        <v>196</v>
      </c>
      <c r="P114">
        <v>84</v>
      </c>
      <c r="Q114" s="10">
        <f>Tabla1[[#This Row],[Precio unitario]]*Tabla1[[#This Row],[Cantidad]]</f>
        <v>16464</v>
      </c>
      <c r="R114" s="9">
        <v>1580.5440000000001</v>
      </c>
    </row>
    <row r="115" spans="2:18" x14ac:dyDescent="0.3">
      <c r="B115" s="7">
        <v>1119</v>
      </c>
      <c r="C115" s="8">
        <v>43228</v>
      </c>
      <c r="D115" s="7">
        <v>8</v>
      </c>
      <c r="E115" t="s">
        <v>41</v>
      </c>
      <c r="F115" t="s">
        <v>42</v>
      </c>
      <c r="G115" t="s">
        <v>43</v>
      </c>
      <c r="H115" t="s">
        <v>44</v>
      </c>
      <c r="I115" t="s">
        <v>45</v>
      </c>
      <c r="J115" s="8">
        <v>43230</v>
      </c>
      <c r="K115" t="s">
        <v>24</v>
      </c>
      <c r="L115" t="s">
        <v>25</v>
      </c>
      <c r="M115" t="s">
        <v>65</v>
      </c>
      <c r="N115" t="s">
        <v>66</v>
      </c>
      <c r="O115" s="9">
        <v>560</v>
      </c>
      <c r="P115">
        <v>73</v>
      </c>
      <c r="Q115" s="10">
        <f>Tabla1[[#This Row],[Precio unitario]]*Tabla1[[#This Row],[Cantidad]]</f>
        <v>40880</v>
      </c>
      <c r="R115" s="9">
        <v>3965.36</v>
      </c>
    </row>
    <row r="116" spans="2:18" x14ac:dyDescent="0.3">
      <c r="B116" s="7">
        <v>1120</v>
      </c>
      <c r="C116" s="8">
        <v>43228</v>
      </c>
      <c r="D116" s="7">
        <v>8</v>
      </c>
      <c r="E116" t="s">
        <v>41</v>
      </c>
      <c r="F116" t="s">
        <v>42</v>
      </c>
      <c r="G116" t="s">
        <v>43</v>
      </c>
      <c r="H116" t="s">
        <v>44</v>
      </c>
      <c r="I116" t="s">
        <v>45</v>
      </c>
      <c r="J116" s="8">
        <v>43230</v>
      </c>
      <c r="K116" t="s">
        <v>24</v>
      </c>
      <c r="L116" t="s">
        <v>25</v>
      </c>
      <c r="M116" t="s">
        <v>47</v>
      </c>
      <c r="N116" t="s">
        <v>48</v>
      </c>
      <c r="O116" s="9">
        <v>128.79999999999998</v>
      </c>
      <c r="P116">
        <v>51</v>
      </c>
      <c r="Q116" s="10">
        <f>Tabla1[[#This Row],[Precio unitario]]*Tabla1[[#This Row],[Cantidad]]</f>
        <v>6568.7999999999993</v>
      </c>
      <c r="R116" s="9">
        <v>624.03599999999994</v>
      </c>
    </row>
    <row r="117" spans="2:18" x14ac:dyDescent="0.3">
      <c r="B117" s="7">
        <v>1121</v>
      </c>
      <c r="C117" s="8">
        <v>43245</v>
      </c>
      <c r="D117" s="7">
        <v>25</v>
      </c>
      <c r="E117" t="s">
        <v>99</v>
      </c>
      <c r="F117" t="s">
        <v>73</v>
      </c>
      <c r="G117" t="s">
        <v>74</v>
      </c>
      <c r="H117" t="s">
        <v>75</v>
      </c>
      <c r="I117" t="s">
        <v>33</v>
      </c>
      <c r="J117" s="8">
        <v>43247</v>
      </c>
      <c r="K117" t="s">
        <v>34</v>
      </c>
      <c r="L117" t="s">
        <v>58</v>
      </c>
      <c r="M117" t="s">
        <v>104</v>
      </c>
      <c r="N117" t="s">
        <v>48</v>
      </c>
      <c r="O117" s="9">
        <v>140</v>
      </c>
      <c r="P117">
        <v>66</v>
      </c>
      <c r="Q117" s="10">
        <f>Tabla1[[#This Row],[Precio unitario]]*Tabla1[[#This Row],[Cantidad]]</f>
        <v>9240</v>
      </c>
      <c r="R117" s="9">
        <v>960.96</v>
      </c>
    </row>
    <row r="118" spans="2:18" x14ac:dyDescent="0.3">
      <c r="B118" s="7">
        <v>1122</v>
      </c>
      <c r="C118" s="8">
        <v>43246</v>
      </c>
      <c r="D118" s="7">
        <v>26</v>
      </c>
      <c r="E118" t="s">
        <v>100</v>
      </c>
      <c r="F118" t="s">
        <v>84</v>
      </c>
      <c r="G118" t="s">
        <v>84</v>
      </c>
      <c r="H118" t="s">
        <v>70</v>
      </c>
      <c r="I118" t="s">
        <v>71</v>
      </c>
      <c r="J118" s="8">
        <v>43248</v>
      </c>
      <c r="K118" t="s">
        <v>46</v>
      </c>
      <c r="L118" t="s">
        <v>35</v>
      </c>
      <c r="M118" t="s">
        <v>105</v>
      </c>
      <c r="N118" t="s">
        <v>106</v>
      </c>
      <c r="O118" s="9">
        <v>298.90000000000003</v>
      </c>
      <c r="P118">
        <v>36</v>
      </c>
      <c r="Q118" s="10">
        <f>Tabla1[[#This Row],[Precio unitario]]*Tabla1[[#This Row],[Cantidad]]</f>
        <v>10760.400000000001</v>
      </c>
      <c r="R118" s="9">
        <v>1043.7588000000001</v>
      </c>
    </row>
    <row r="119" spans="2:18" x14ac:dyDescent="0.3">
      <c r="B119" s="7">
        <v>1123</v>
      </c>
      <c r="C119" s="8">
        <v>43246</v>
      </c>
      <c r="D119" s="7">
        <v>26</v>
      </c>
      <c r="E119" t="s">
        <v>100</v>
      </c>
      <c r="F119" t="s">
        <v>84</v>
      </c>
      <c r="G119" t="s">
        <v>84</v>
      </c>
      <c r="H119" t="s">
        <v>70</v>
      </c>
      <c r="I119" t="s">
        <v>71</v>
      </c>
      <c r="J119" s="8">
        <v>43248</v>
      </c>
      <c r="K119" t="s">
        <v>46</v>
      </c>
      <c r="L119" t="s">
        <v>35</v>
      </c>
      <c r="M119" t="s">
        <v>59</v>
      </c>
      <c r="N119" t="s">
        <v>60</v>
      </c>
      <c r="O119" s="9">
        <v>135.1</v>
      </c>
      <c r="P119">
        <v>87</v>
      </c>
      <c r="Q119" s="10">
        <f>Tabla1[[#This Row],[Precio unitario]]*Tabla1[[#This Row],[Cantidad]]</f>
        <v>11753.699999999999</v>
      </c>
      <c r="R119" s="9">
        <v>1222.3848</v>
      </c>
    </row>
    <row r="120" spans="2:18" x14ac:dyDescent="0.3">
      <c r="B120" s="7">
        <v>1124</v>
      </c>
      <c r="C120" s="8">
        <v>43246</v>
      </c>
      <c r="D120" s="7">
        <v>26</v>
      </c>
      <c r="E120" t="s">
        <v>100</v>
      </c>
      <c r="F120" t="s">
        <v>84</v>
      </c>
      <c r="G120" t="s">
        <v>84</v>
      </c>
      <c r="H120" t="s">
        <v>70</v>
      </c>
      <c r="I120" t="s">
        <v>71</v>
      </c>
      <c r="J120" s="8">
        <v>43248</v>
      </c>
      <c r="K120" t="s">
        <v>46</v>
      </c>
      <c r="L120" t="s">
        <v>35</v>
      </c>
      <c r="M120" t="s">
        <v>88</v>
      </c>
      <c r="N120" t="s">
        <v>89</v>
      </c>
      <c r="O120" s="9">
        <v>257.59999999999997</v>
      </c>
      <c r="P120">
        <v>64</v>
      </c>
      <c r="Q120" s="10">
        <f>Tabla1[[#This Row],[Precio unitario]]*Tabla1[[#This Row],[Cantidad]]</f>
        <v>16486.399999999998</v>
      </c>
      <c r="R120" s="9">
        <v>1615.6671999999999</v>
      </c>
    </row>
    <row r="121" spans="2:18" x14ac:dyDescent="0.3">
      <c r="B121" s="7">
        <v>1125</v>
      </c>
      <c r="C121" s="8">
        <v>43249</v>
      </c>
      <c r="D121" s="7">
        <v>29</v>
      </c>
      <c r="E121" t="s">
        <v>49</v>
      </c>
      <c r="F121" t="s">
        <v>50</v>
      </c>
      <c r="G121" t="s">
        <v>51</v>
      </c>
      <c r="H121" t="s">
        <v>52</v>
      </c>
      <c r="I121" t="s">
        <v>23</v>
      </c>
      <c r="J121" s="8">
        <v>43251</v>
      </c>
      <c r="K121" t="s">
        <v>24</v>
      </c>
      <c r="L121" t="s">
        <v>25</v>
      </c>
      <c r="M121" t="s">
        <v>26</v>
      </c>
      <c r="N121" t="s">
        <v>27</v>
      </c>
      <c r="O121" s="9">
        <v>196</v>
      </c>
      <c r="P121">
        <v>21</v>
      </c>
      <c r="Q121" s="10">
        <f>Tabla1[[#This Row],[Precio unitario]]*Tabla1[[#This Row],[Cantidad]]</f>
        <v>4116</v>
      </c>
      <c r="R121" s="9">
        <v>432.18000000000006</v>
      </c>
    </row>
    <row r="122" spans="2:18" x14ac:dyDescent="0.3">
      <c r="B122" s="7">
        <v>1126</v>
      </c>
      <c r="C122" s="8">
        <v>43226</v>
      </c>
      <c r="D122" s="7">
        <v>6</v>
      </c>
      <c r="E122" t="s">
        <v>61</v>
      </c>
      <c r="F122" t="s">
        <v>62</v>
      </c>
      <c r="G122" t="s">
        <v>63</v>
      </c>
      <c r="H122" t="s">
        <v>64</v>
      </c>
      <c r="I122" t="s">
        <v>45</v>
      </c>
      <c r="J122" s="8">
        <v>43228</v>
      </c>
      <c r="K122" t="s">
        <v>46</v>
      </c>
      <c r="L122" t="s">
        <v>25</v>
      </c>
      <c r="M122" t="s">
        <v>53</v>
      </c>
      <c r="N122" t="s">
        <v>54</v>
      </c>
      <c r="O122" s="9">
        <v>178.5</v>
      </c>
      <c r="P122">
        <v>19</v>
      </c>
      <c r="Q122" s="10">
        <f>Tabla1[[#This Row],[Precio unitario]]*Tabla1[[#This Row],[Cantidad]]</f>
        <v>3391.5</v>
      </c>
      <c r="R122" s="9">
        <v>342.54149999999998</v>
      </c>
    </row>
    <row r="123" spans="2:18" x14ac:dyDescent="0.3">
      <c r="B123" s="7">
        <v>1128</v>
      </c>
      <c r="C123" s="8">
        <v>43224</v>
      </c>
      <c r="D123" s="7">
        <v>4</v>
      </c>
      <c r="E123" t="s">
        <v>30</v>
      </c>
      <c r="F123" t="s">
        <v>31</v>
      </c>
      <c r="G123" t="s">
        <v>31</v>
      </c>
      <c r="H123" t="s">
        <v>32</v>
      </c>
      <c r="I123" t="s">
        <v>33</v>
      </c>
      <c r="J123" s="8">
        <v>43226</v>
      </c>
      <c r="K123" t="s">
        <v>34</v>
      </c>
      <c r="L123" t="s">
        <v>35</v>
      </c>
      <c r="M123" t="s">
        <v>107</v>
      </c>
      <c r="N123" t="s">
        <v>80</v>
      </c>
      <c r="O123" s="9">
        <v>1134</v>
      </c>
      <c r="P123">
        <v>23</v>
      </c>
      <c r="Q123" s="10">
        <f>Tabla1[[#This Row],[Precio unitario]]*Tabla1[[#This Row],[Cantidad]]</f>
        <v>26082</v>
      </c>
      <c r="R123" s="9">
        <v>2738.61</v>
      </c>
    </row>
    <row r="124" spans="2:18" x14ac:dyDescent="0.3">
      <c r="B124" s="7">
        <v>1129</v>
      </c>
      <c r="C124" s="8">
        <v>43224</v>
      </c>
      <c r="D124" s="7">
        <v>4</v>
      </c>
      <c r="E124" t="s">
        <v>30</v>
      </c>
      <c r="F124" t="s">
        <v>31</v>
      </c>
      <c r="G124" t="s">
        <v>31</v>
      </c>
      <c r="H124" t="s">
        <v>32</v>
      </c>
      <c r="I124" t="s">
        <v>33</v>
      </c>
      <c r="J124" s="8">
        <v>43226</v>
      </c>
      <c r="K124" t="s">
        <v>34</v>
      </c>
      <c r="L124" t="s">
        <v>35</v>
      </c>
      <c r="M124" t="s">
        <v>108</v>
      </c>
      <c r="N124" t="s">
        <v>109</v>
      </c>
      <c r="O124" s="9">
        <v>98</v>
      </c>
      <c r="P124">
        <v>72</v>
      </c>
      <c r="Q124" s="10">
        <f>Tabla1[[#This Row],[Precio unitario]]*Tabla1[[#This Row],[Cantidad]]</f>
        <v>7056</v>
      </c>
      <c r="R124" s="9">
        <v>726.76800000000003</v>
      </c>
    </row>
    <row r="125" spans="2:18" x14ac:dyDescent="0.3">
      <c r="B125" s="7">
        <v>1131</v>
      </c>
      <c r="C125" s="8">
        <v>43228</v>
      </c>
      <c r="D125" s="7">
        <v>8</v>
      </c>
      <c r="E125" t="s">
        <v>41</v>
      </c>
      <c r="F125" t="s">
        <v>42</v>
      </c>
      <c r="G125" t="s">
        <v>43</v>
      </c>
      <c r="H125" t="s">
        <v>44</v>
      </c>
      <c r="I125" t="s">
        <v>45</v>
      </c>
      <c r="J125" s="8">
        <v>43230</v>
      </c>
      <c r="K125" t="s">
        <v>46</v>
      </c>
      <c r="L125" t="s">
        <v>35</v>
      </c>
      <c r="M125" t="s">
        <v>95</v>
      </c>
      <c r="N125" t="s">
        <v>96</v>
      </c>
      <c r="O125" s="9">
        <v>487.19999999999993</v>
      </c>
      <c r="P125">
        <v>22</v>
      </c>
      <c r="Q125" s="10">
        <f>Tabla1[[#This Row],[Precio unitario]]*Tabla1[[#This Row],[Cantidad]]</f>
        <v>10718.399999999998</v>
      </c>
      <c r="R125" s="9">
        <v>1050.4031999999997</v>
      </c>
    </row>
    <row r="126" spans="2:18" x14ac:dyDescent="0.3">
      <c r="B126" s="7">
        <v>1134</v>
      </c>
      <c r="C126" s="8">
        <v>43223</v>
      </c>
      <c r="D126" s="7">
        <v>3</v>
      </c>
      <c r="E126" t="s">
        <v>55</v>
      </c>
      <c r="F126" t="s">
        <v>56</v>
      </c>
      <c r="G126" t="s">
        <v>57</v>
      </c>
      <c r="H126" t="s">
        <v>22</v>
      </c>
      <c r="I126" t="s">
        <v>23</v>
      </c>
      <c r="J126" s="8">
        <v>43225</v>
      </c>
      <c r="K126" t="s">
        <v>24</v>
      </c>
      <c r="L126" t="s">
        <v>58</v>
      </c>
      <c r="M126" t="s">
        <v>97</v>
      </c>
      <c r="N126" t="s">
        <v>82</v>
      </c>
      <c r="O126" s="9">
        <v>140</v>
      </c>
      <c r="P126">
        <v>82</v>
      </c>
      <c r="Q126" s="10">
        <f>Tabla1[[#This Row],[Precio unitario]]*Tabla1[[#This Row],[Cantidad]]</f>
        <v>11480</v>
      </c>
      <c r="R126" s="9">
        <v>1193.92</v>
      </c>
    </row>
    <row r="127" spans="2:18" x14ac:dyDescent="0.3">
      <c r="B127" s="7">
        <v>1135</v>
      </c>
      <c r="C127" s="8">
        <v>43223</v>
      </c>
      <c r="D127" s="7">
        <v>3</v>
      </c>
      <c r="E127" t="s">
        <v>55</v>
      </c>
      <c r="F127" t="s">
        <v>56</v>
      </c>
      <c r="G127" t="s">
        <v>57</v>
      </c>
      <c r="H127" t="s">
        <v>22</v>
      </c>
      <c r="I127" t="s">
        <v>23</v>
      </c>
      <c r="J127" s="8">
        <v>43225</v>
      </c>
      <c r="K127" t="s">
        <v>24</v>
      </c>
      <c r="L127" t="s">
        <v>58</v>
      </c>
      <c r="M127" t="s">
        <v>65</v>
      </c>
      <c r="N127" t="s">
        <v>66</v>
      </c>
      <c r="O127" s="9">
        <v>560</v>
      </c>
      <c r="P127">
        <v>98</v>
      </c>
      <c r="Q127" s="10">
        <f>Tabla1[[#This Row],[Precio unitario]]*Tabla1[[#This Row],[Cantidad]]</f>
        <v>54880</v>
      </c>
      <c r="R127" s="9">
        <v>5762.4000000000005</v>
      </c>
    </row>
    <row r="128" spans="2:18" x14ac:dyDescent="0.3">
      <c r="B128" s="7">
        <v>1138</v>
      </c>
      <c r="C128" s="8">
        <v>43258</v>
      </c>
      <c r="D128" s="7">
        <v>7</v>
      </c>
      <c r="E128" t="s">
        <v>77</v>
      </c>
      <c r="F128" t="s">
        <v>78</v>
      </c>
      <c r="G128" t="s">
        <v>78</v>
      </c>
      <c r="H128" t="s">
        <v>44</v>
      </c>
      <c r="I128" t="s">
        <v>45</v>
      </c>
      <c r="J128" s="8"/>
      <c r="L128"/>
      <c r="M128" t="s">
        <v>40</v>
      </c>
      <c r="N128" t="s">
        <v>27</v>
      </c>
      <c r="O128" s="9">
        <v>644</v>
      </c>
      <c r="P128">
        <v>71</v>
      </c>
      <c r="Q128" s="10">
        <f>Tabla1[[#This Row],[Precio unitario]]*Tabla1[[#This Row],[Cantidad]]</f>
        <v>45724</v>
      </c>
      <c r="R128" s="9">
        <v>4343.78</v>
      </c>
    </row>
    <row r="129" spans="2:18" x14ac:dyDescent="0.3">
      <c r="B129" s="7">
        <v>1139</v>
      </c>
      <c r="C129" s="8">
        <v>43261</v>
      </c>
      <c r="D129" s="7">
        <v>10</v>
      </c>
      <c r="E129" t="s">
        <v>72</v>
      </c>
      <c r="F129" t="s">
        <v>73</v>
      </c>
      <c r="G129" t="s">
        <v>74</v>
      </c>
      <c r="H129" t="s">
        <v>75</v>
      </c>
      <c r="I129" t="s">
        <v>33</v>
      </c>
      <c r="J129" s="8">
        <v>43263</v>
      </c>
      <c r="K129" t="s">
        <v>34</v>
      </c>
      <c r="L129"/>
      <c r="M129" t="s">
        <v>79</v>
      </c>
      <c r="N129" t="s">
        <v>80</v>
      </c>
      <c r="O129" s="9">
        <v>350</v>
      </c>
      <c r="P129">
        <v>40</v>
      </c>
      <c r="Q129" s="10">
        <f>Tabla1[[#This Row],[Precio unitario]]*Tabla1[[#This Row],[Cantidad]]</f>
        <v>14000</v>
      </c>
      <c r="R129" s="9">
        <v>1470</v>
      </c>
    </row>
    <row r="130" spans="2:18" x14ac:dyDescent="0.3">
      <c r="B130" s="7">
        <v>1140</v>
      </c>
      <c r="C130" s="8">
        <v>43261</v>
      </c>
      <c r="D130" s="7">
        <v>10</v>
      </c>
      <c r="E130" t="s">
        <v>72</v>
      </c>
      <c r="F130" t="s">
        <v>73</v>
      </c>
      <c r="G130" t="s">
        <v>74</v>
      </c>
      <c r="H130" t="s">
        <v>75</v>
      </c>
      <c r="I130" t="s">
        <v>33</v>
      </c>
      <c r="J130" s="8">
        <v>43263</v>
      </c>
      <c r="K130" t="s">
        <v>34</v>
      </c>
      <c r="L130"/>
      <c r="M130" t="s">
        <v>81</v>
      </c>
      <c r="N130" t="s">
        <v>82</v>
      </c>
      <c r="O130" s="9">
        <v>308</v>
      </c>
      <c r="P130">
        <v>80</v>
      </c>
      <c r="Q130" s="10">
        <f>Tabla1[[#This Row],[Precio unitario]]*Tabla1[[#This Row],[Cantidad]]</f>
        <v>24640</v>
      </c>
      <c r="R130" s="9">
        <v>2414.7199999999998</v>
      </c>
    </row>
    <row r="131" spans="2:18" x14ac:dyDescent="0.3">
      <c r="B131" s="7">
        <v>1141</v>
      </c>
      <c r="C131" s="8">
        <v>43261</v>
      </c>
      <c r="D131" s="7">
        <v>10</v>
      </c>
      <c r="E131" t="s">
        <v>72</v>
      </c>
      <c r="F131" t="s">
        <v>73</v>
      </c>
      <c r="G131" t="s">
        <v>74</v>
      </c>
      <c r="H131" t="s">
        <v>75</v>
      </c>
      <c r="I131" t="s">
        <v>33</v>
      </c>
      <c r="J131" s="8">
        <v>43263</v>
      </c>
      <c r="K131" t="s">
        <v>34</v>
      </c>
      <c r="L131"/>
      <c r="M131" t="s">
        <v>47</v>
      </c>
      <c r="N131" t="s">
        <v>48</v>
      </c>
      <c r="O131" s="9">
        <v>128.79999999999998</v>
      </c>
      <c r="P131">
        <v>38</v>
      </c>
      <c r="Q131" s="10">
        <f>Tabla1[[#This Row],[Precio unitario]]*Tabla1[[#This Row],[Cantidad]]</f>
        <v>4894.3999999999996</v>
      </c>
      <c r="R131" s="9">
        <v>464.96799999999996</v>
      </c>
    </row>
    <row r="132" spans="2:18" x14ac:dyDescent="0.3">
      <c r="B132" s="7">
        <v>1142</v>
      </c>
      <c r="C132" s="8">
        <v>43262</v>
      </c>
      <c r="D132" s="7">
        <v>11</v>
      </c>
      <c r="E132" t="s">
        <v>83</v>
      </c>
      <c r="F132" t="s">
        <v>84</v>
      </c>
      <c r="G132" t="s">
        <v>84</v>
      </c>
      <c r="H132" t="s">
        <v>70</v>
      </c>
      <c r="I132" t="s">
        <v>71</v>
      </c>
      <c r="J132" s="8"/>
      <c r="K132" t="s">
        <v>46</v>
      </c>
      <c r="L132"/>
      <c r="M132" t="s">
        <v>28</v>
      </c>
      <c r="N132" t="s">
        <v>29</v>
      </c>
      <c r="O132" s="9">
        <v>49</v>
      </c>
      <c r="P132">
        <v>28</v>
      </c>
      <c r="Q132" s="10">
        <f>Tabla1[[#This Row],[Precio unitario]]*Tabla1[[#This Row],[Cantidad]]</f>
        <v>1372</v>
      </c>
      <c r="R132" s="9">
        <v>144.06</v>
      </c>
    </row>
    <row r="133" spans="2:18" x14ac:dyDescent="0.3">
      <c r="B133" s="7">
        <v>1143</v>
      </c>
      <c r="C133" s="8">
        <v>43262</v>
      </c>
      <c r="D133" s="7">
        <v>11</v>
      </c>
      <c r="E133" t="s">
        <v>83</v>
      </c>
      <c r="F133" t="s">
        <v>84</v>
      </c>
      <c r="G133" t="s">
        <v>84</v>
      </c>
      <c r="H133" t="s">
        <v>70</v>
      </c>
      <c r="I133" t="s">
        <v>71</v>
      </c>
      <c r="J133" s="8"/>
      <c r="K133" t="s">
        <v>46</v>
      </c>
      <c r="L133"/>
      <c r="M133" t="s">
        <v>76</v>
      </c>
      <c r="N133" t="s">
        <v>27</v>
      </c>
      <c r="O133" s="9">
        <v>41.86</v>
      </c>
      <c r="P133">
        <v>60</v>
      </c>
      <c r="Q133" s="10">
        <f>Tabla1[[#This Row],[Precio unitario]]*Tabla1[[#This Row],[Cantidad]]</f>
        <v>2511.6</v>
      </c>
      <c r="R133" s="9">
        <v>246.13680000000005</v>
      </c>
    </row>
    <row r="134" spans="2:18" x14ac:dyDescent="0.3">
      <c r="B134" s="7">
        <v>1144</v>
      </c>
      <c r="C134" s="8">
        <v>43252</v>
      </c>
      <c r="D134" s="7">
        <v>1</v>
      </c>
      <c r="E134" t="s">
        <v>85</v>
      </c>
      <c r="F134" t="s">
        <v>86</v>
      </c>
      <c r="G134" t="s">
        <v>87</v>
      </c>
      <c r="H134" t="s">
        <v>44</v>
      </c>
      <c r="I134" t="s">
        <v>45</v>
      </c>
      <c r="J134" s="8"/>
      <c r="L134"/>
      <c r="M134" t="s">
        <v>39</v>
      </c>
      <c r="N134" t="s">
        <v>27</v>
      </c>
      <c r="O134" s="9">
        <v>252</v>
      </c>
      <c r="P134">
        <v>33</v>
      </c>
      <c r="Q134" s="10">
        <f>Tabla1[[#This Row],[Precio unitario]]*Tabla1[[#This Row],[Cantidad]]</f>
        <v>8316</v>
      </c>
      <c r="R134" s="9">
        <v>814.96800000000007</v>
      </c>
    </row>
    <row r="135" spans="2:18" x14ac:dyDescent="0.3">
      <c r="B135" s="7">
        <v>1145</v>
      </c>
      <c r="C135" s="8">
        <v>43252</v>
      </c>
      <c r="D135" s="7">
        <v>1</v>
      </c>
      <c r="E135" t="s">
        <v>85</v>
      </c>
      <c r="F135" t="s">
        <v>86</v>
      </c>
      <c r="G135" t="s">
        <v>87</v>
      </c>
      <c r="H135" t="s">
        <v>44</v>
      </c>
      <c r="I135" t="s">
        <v>45</v>
      </c>
      <c r="J135" s="8"/>
      <c r="L135"/>
      <c r="M135" t="s">
        <v>40</v>
      </c>
      <c r="N135" t="s">
        <v>27</v>
      </c>
      <c r="O135" s="9">
        <v>644</v>
      </c>
      <c r="P135">
        <v>22</v>
      </c>
      <c r="Q135" s="10">
        <f>Tabla1[[#This Row],[Precio unitario]]*Tabla1[[#This Row],[Cantidad]]</f>
        <v>14168</v>
      </c>
      <c r="R135" s="9">
        <v>1416.8</v>
      </c>
    </row>
    <row r="136" spans="2:18" x14ac:dyDescent="0.3">
      <c r="B136" s="7">
        <v>1146</v>
      </c>
      <c r="C136" s="8">
        <v>43252</v>
      </c>
      <c r="D136" s="7">
        <v>1</v>
      </c>
      <c r="E136" t="s">
        <v>85</v>
      </c>
      <c r="F136" t="s">
        <v>86</v>
      </c>
      <c r="G136" t="s">
        <v>87</v>
      </c>
      <c r="H136" t="s">
        <v>44</v>
      </c>
      <c r="I136" t="s">
        <v>45</v>
      </c>
      <c r="J136" s="8"/>
      <c r="L136"/>
      <c r="M136" t="s">
        <v>76</v>
      </c>
      <c r="N136" t="s">
        <v>27</v>
      </c>
      <c r="O136" s="9">
        <v>41.86</v>
      </c>
      <c r="P136">
        <v>51</v>
      </c>
      <c r="Q136" s="10">
        <f>Tabla1[[#This Row],[Precio unitario]]*Tabla1[[#This Row],[Cantidad]]</f>
        <v>2134.86</v>
      </c>
      <c r="R136" s="9">
        <v>209.21628000000004</v>
      </c>
    </row>
    <row r="137" spans="2:18" x14ac:dyDescent="0.3">
      <c r="B137" s="7">
        <v>1147</v>
      </c>
      <c r="C137" s="8">
        <v>43279</v>
      </c>
      <c r="D137" s="7">
        <v>28</v>
      </c>
      <c r="E137" t="s">
        <v>67</v>
      </c>
      <c r="F137" t="s">
        <v>68</v>
      </c>
      <c r="G137" t="s">
        <v>69</v>
      </c>
      <c r="H137" t="s">
        <v>70</v>
      </c>
      <c r="I137" t="s">
        <v>71</v>
      </c>
      <c r="J137" s="8">
        <v>43281</v>
      </c>
      <c r="K137" t="s">
        <v>46</v>
      </c>
      <c r="L137" t="s">
        <v>35</v>
      </c>
      <c r="M137" t="s">
        <v>59</v>
      </c>
      <c r="N137" t="s">
        <v>60</v>
      </c>
      <c r="O137" s="9">
        <v>135.1</v>
      </c>
      <c r="P137">
        <v>60</v>
      </c>
      <c r="Q137" s="10">
        <f>Tabla1[[#This Row],[Precio unitario]]*Tabla1[[#This Row],[Cantidad]]</f>
        <v>8106</v>
      </c>
      <c r="R137" s="9">
        <v>802.49400000000003</v>
      </c>
    </row>
    <row r="138" spans="2:18" x14ac:dyDescent="0.3">
      <c r="B138" s="7">
        <v>1148</v>
      </c>
      <c r="C138" s="8">
        <v>43279</v>
      </c>
      <c r="D138" s="7">
        <v>28</v>
      </c>
      <c r="E138" t="s">
        <v>67</v>
      </c>
      <c r="F138" t="s">
        <v>68</v>
      </c>
      <c r="G138" t="s">
        <v>69</v>
      </c>
      <c r="H138" t="s">
        <v>70</v>
      </c>
      <c r="I138" t="s">
        <v>71</v>
      </c>
      <c r="J138" s="8">
        <v>43281</v>
      </c>
      <c r="K138" t="s">
        <v>46</v>
      </c>
      <c r="L138" t="s">
        <v>35</v>
      </c>
      <c r="M138" t="s">
        <v>88</v>
      </c>
      <c r="N138" t="s">
        <v>89</v>
      </c>
      <c r="O138" s="9">
        <v>257.59999999999997</v>
      </c>
      <c r="P138">
        <v>98</v>
      </c>
      <c r="Q138" s="10">
        <f>Tabla1[[#This Row],[Precio unitario]]*Tabla1[[#This Row],[Cantidad]]</f>
        <v>25244.799999999996</v>
      </c>
      <c r="R138" s="9">
        <v>2574.9695999999999</v>
      </c>
    </row>
    <row r="139" spans="2:18" x14ac:dyDescent="0.3">
      <c r="B139" s="7">
        <v>1149</v>
      </c>
      <c r="C139" s="8">
        <v>43260</v>
      </c>
      <c r="D139" s="7">
        <v>9</v>
      </c>
      <c r="E139" t="s">
        <v>90</v>
      </c>
      <c r="F139" t="s">
        <v>91</v>
      </c>
      <c r="G139" t="s">
        <v>51</v>
      </c>
      <c r="H139" t="s">
        <v>92</v>
      </c>
      <c r="I139" t="s">
        <v>23</v>
      </c>
      <c r="J139" s="8">
        <v>43262</v>
      </c>
      <c r="K139" t="s">
        <v>34</v>
      </c>
      <c r="L139" t="s">
        <v>25</v>
      </c>
      <c r="M139" t="s">
        <v>93</v>
      </c>
      <c r="N139" t="s">
        <v>94</v>
      </c>
      <c r="O139" s="9">
        <v>273</v>
      </c>
      <c r="P139">
        <v>27</v>
      </c>
      <c r="Q139" s="10">
        <f>Tabla1[[#This Row],[Precio unitario]]*Tabla1[[#This Row],[Cantidad]]</f>
        <v>7371</v>
      </c>
      <c r="R139" s="9">
        <v>714.98700000000008</v>
      </c>
    </row>
    <row r="140" spans="2:18" x14ac:dyDescent="0.3">
      <c r="B140" s="7">
        <v>1150</v>
      </c>
      <c r="C140" s="8">
        <v>43260</v>
      </c>
      <c r="D140" s="7">
        <v>9</v>
      </c>
      <c r="E140" t="s">
        <v>90</v>
      </c>
      <c r="F140" t="s">
        <v>91</v>
      </c>
      <c r="G140" t="s">
        <v>51</v>
      </c>
      <c r="H140" t="s">
        <v>92</v>
      </c>
      <c r="I140" t="s">
        <v>23</v>
      </c>
      <c r="J140" s="8">
        <v>43262</v>
      </c>
      <c r="K140" t="s">
        <v>34</v>
      </c>
      <c r="L140" t="s">
        <v>25</v>
      </c>
      <c r="M140" t="s">
        <v>95</v>
      </c>
      <c r="N140" t="s">
        <v>96</v>
      </c>
      <c r="O140" s="9">
        <v>487.19999999999993</v>
      </c>
      <c r="P140">
        <v>88</v>
      </c>
      <c r="Q140" s="10">
        <f>Tabla1[[#This Row],[Precio unitario]]*Tabla1[[#This Row],[Cantidad]]</f>
        <v>42873.599999999991</v>
      </c>
      <c r="R140" s="9">
        <v>4244.4863999999989</v>
      </c>
    </row>
    <row r="141" spans="2:18" x14ac:dyDescent="0.3">
      <c r="B141" s="7">
        <v>1151</v>
      </c>
      <c r="C141" s="8">
        <v>43257</v>
      </c>
      <c r="D141" s="7">
        <v>6</v>
      </c>
      <c r="E141" t="s">
        <v>61</v>
      </c>
      <c r="F141" t="s">
        <v>62</v>
      </c>
      <c r="G141" t="s">
        <v>63</v>
      </c>
      <c r="H141" t="s">
        <v>64</v>
      </c>
      <c r="I141" t="s">
        <v>45</v>
      </c>
      <c r="J141" s="8">
        <v>43259</v>
      </c>
      <c r="K141" t="s">
        <v>24</v>
      </c>
      <c r="L141" t="s">
        <v>35</v>
      </c>
      <c r="M141" t="s">
        <v>26</v>
      </c>
      <c r="N141" t="s">
        <v>27</v>
      </c>
      <c r="O141" s="9">
        <v>196</v>
      </c>
      <c r="P141">
        <v>65</v>
      </c>
      <c r="Q141" s="10">
        <f>Tabla1[[#This Row],[Precio unitario]]*Tabla1[[#This Row],[Cantidad]]</f>
        <v>12740</v>
      </c>
      <c r="R141" s="9">
        <v>1337.7</v>
      </c>
    </row>
    <row r="142" spans="2:18" x14ac:dyDescent="0.3">
      <c r="B142" s="7">
        <v>1152</v>
      </c>
      <c r="C142" s="8">
        <v>43259</v>
      </c>
      <c r="D142" s="7">
        <v>8</v>
      </c>
      <c r="E142" t="s">
        <v>41</v>
      </c>
      <c r="F142" t="s">
        <v>42</v>
      </c>
      <c r="G142" t="s">
        <v>43</v>
      </c>
      <c r="H142" t="s">
        <v>44</v>
      </c>
      <c r="I142" t="s">
        <v>45</v>
      </c>
      <c r="J142" s="8">
        <v>43261</v>
      </c>
      <c r="K142" t="s">
        <v>24</v>
      </c>
      <c r="L142" t="s">
        <v>25</v>
      </c>
      <c r="M142" t="s">
        <v>65</v>
      </c>
      <c r="N142" t="s">
        <v>66</v>
      </c>
      <c r="O142" s="9">
        <v>560</v>
      </c>
      <c r="P142">
        <v>38</v>
      </c>
      <c r="Q142" s="10">
        <f>Tabla1[[#This Row],[Precio unitario]]*Tabla1[[#This Row],[Cantidad]]</f>
        <v>21280</v>
      </c>
      <c r="R142" s="9">
        <v>2085.44</v>
      </c>
    </row>
    <row r="143" spans="2:18" x14ac:dyDescent="0.3">
      <c r="B143" s="7">
        <v>1153</v>
      </c>
      <c r="C143" s="8">
        <v>43259</v>
      </c>
      <c r="D143" s="7">
        <v>8</v>
      </c>
      <c r="E143" t="s">
        <v>41</v>
      </c>
      <c r="F143" t="s">
        <v>42</v>
      </c>
      <c r="G143" t="s">
        <v>43</v>
      </c>
      <c r="H143" t="s">
        <v>44</v>
      </c>
      <c r="I143" t="s">
        <v>45</v>
      </c>
      <c r="J143" s="8">
        <v>43261</v>
      </c>
      <c r="K143" t="s">
        <v>24</v>
      </c>
      <c r="L143" t="s">
        <v>25</v>
      </c>
      <c r="M143" t="s">
        <v>47</v>
      </c>
      <c r="N143" t="s">
        <v>48</v>
      </c>
      <c r="O143" s="9">
        <v>128.79999999999998</v>
      </c>
      <c r="P143">
        <v>80</v>
      </c>
      <c r="Q143" s="10">
        <f>Tabla1[[#This Row],[Precio unitario]]*Tabla1[[#This Row],[Cantidad]]</f>
        <v>10303.999999999998</v>
      </c>
      <c r="R143" s="9">
        <v>989.18400000000008</v>
      </c>
    </row>
    <row r="144" spans="2:18" x14ac:dyDescent="0.3">
      <c r="B144" s="7">
        <v>1154</v>
      </c>
      <c r="C144" s="8">
        <v>43276</v>
      </c>
      <c r="D144" s="7">
        <v>25</v>
      </c>
      <c r="E144" t="s">
        <v>99</v>
      </c>
      <c r="F144" t="s">
        <v>73</v>
      </c>
      <c r="G144" t="s">
        <v>74</v>
      </c>
      <c r="H144" t="s">
        <v>75</v>
      </c>
      <c r="I144" t="s">
        <v>33</v>
      </c>
      <c r="J144" s="8">
        <v>43278</v>
      </c>
      <c r="K144" t="s">
        <v>34</v>
      </c>
      <c r="L144" t="s">
        <v>58</v>
      </c>
      <c r="M144" t="s">
        <v>104</v>
      </c>
      <c r="N144" t="s">
        <v>48</v>
      </c>
      <c r="O144" s="9">
        <v>140</v>
      </c>
      <c r="P144">
        <v>49</v>
      </c>
      <c r="Q144" s="10">
        <f>Tabla1[[#This Row],[Precio unitario]]*Tabla1[[#This Row],[Cantidad]]</f>
        <v>6860</v>
      </c>
      <c r="R144" s="9">
        <v>658.56</v>
      </c>
    </row>
    <row r="145" spans="2:18" x14ac:dyDescent="0.3">
      <c r="B145" s="7">
        <v>1155</v>
      </c>
      <c r="C145" s="8">
        <v>43277</v>
      </c>
      <c r="D145" s="7">
        <v>26</v>
      </c>
      <c r="E145" t="s">
        <v>100</v>
      </c>
      <c r="F145" t="s">
        <v>84</v>
      </c>
      <c r="G145" t="s">
        <v>84</v>
      </c>
      <c r="H145" t="s">
        <v>70</v>
      </c>
      <c r="I145" t="s">
        <v>71</v>
      </c>
      <c r="J145" s="8">
        <v>43279</v>
      </c>
      <c r="K145" t="s">
        <v>46</v>
      </c>
      <c r="L145" t="s">
        <v>35</v>
      </c>
      <c r="M145" t="s">
        <v>105</v>
      </c>
      <c r="N145" t="s">
        <v>106</v>
      </c>
      <c r="O145" s="9">
        <v>298.90000000000003</v>
      </c>
      <c r="P145">
        <v>90</v>
      </c>
      <c r="Q145" s="10">
        <f>Tabla1[[#This Row],[Precio unitario]]*Tabla1[[#This Row],[Cantidad]]</f>
        <v>26901.000000000004</v>
      </c>
      <c r="R145" s="9">
        <v>2609.3970000000004</v>
      </c>
    </row>
    <row r="146" spans="2:18" x14ac:dyDescent="0.3">
      <c r="B146" s="7">
        <v>1156</v>
      </c>
      <c r="C146" s="8">
        <v>43277</v>
      </c>
      <c r="D146" s="7">
        <v>26</v>
      </c>
      <c r="E146" t="s">
        <v>100</v>
      </c>
      <c r="F146" t="s">
        <v>84</v>
      </c>
      <c r="G146" t="s">
        <v>84</v>
      </c>
      <c r="H146" t="s">
        <v>70</v>
      </c>
      <c r="I146" t="s">
        <v>71</v>
      </c>
      <c r="J146" s="8">
        <v>43279</v>
      </c>
      <c r="K146" t="s">
        <v>46</v>
      </c>
      <c r="L146" t="s">
        <v>35</v>
      </c>
      <c r="M146" t="s">
        <v>59</v>
      </c>
      <c r="N146" t="s">
        <v>60</v>
      </c>
      <c r="O146" s="9">
        <v>135.1</v>
      </c>
      <c r="P146">
        <v>60</v>
      </c>
      <c r="Q146" s="10">
        <f>Tabla1[[#This Row],[Precio unitario]]*Tabla1[[#This Row],[Cantidad]]</f>
        <v>8106</v>
      </c>
      <c r="R146" s="9">
        <v>834.91800000000012</v>
      </c>
    </row>
    <row r="147" spans="2:18" x14ac:dyDescent="0.3">
      <c r="B147" s="7">
        <v>1157</v>
      </c>
      <c r="C147" s="8">
        <v>43277</v>
      </c>
      <c r="D147" s="7">
        <v>26</v>
      </c>
      <c r="E147" t="s">
        <v>100</v>
      </c>
      <c r="F147" t="s">
        <v>84</v>
      </c>
      <c r="G147" t="s">
        <v>84</v>
      </c>
      <c r="H147" t="s">
        <v>70</v>
      </c>
      <c r="I147" t="s">
        <v>71</v>
      </c>
      <c r="J147" s="8">
        <v>43279</v>
      </c>
      <c r="K147" t="s">
        <v>46</v>
      </c>
      <c r="L147" t="s">
        <v>35</v>
      </c>
      <c r="M147" t="s">
        <v>88</v>
      </c>
      <c r="N147" t="s">
        <v>89</v>
      </c>
      <c r="O147" s="9">
        <v>257.59999999999997</v>
      </c>
      <c r="P147">
        <v>39</v>
      </c>
      <c r="Q147" s="10">
        <f>Tabla1[[#This Row],[Precio unitario]]*Tabla1[[#This Row],[Cantidad]]</f>
        <v>10046.399999999998</v>
      </c>
      <c r="R147" s="9">
        <v>1004.6399999999999</v>
      </c>
    </row>
    <row r="148" spans="2:18" x14ac:dyDescent="0.3">
      <c r="B148" s="7">
        <v>1158</v>
      </c>
      <c r="C148" s="8">
        <v>43280</v>
      </c>
      <c r="D148" s="7">
        <v>29</v>
      </c>
      <c r="E148" t="s">
        <v>49</v>
      </c>
      <c r="F148" t="s">
        <v>50</v>
      </c>
      <c r="G148" t="s">
        <v>51</v>
      </c>
      <c r="H148" t="s">
        <v>52</v>
      </c>
      <c r="I148" t="s">
        <v>23</v>
      </c>
      <c r="J148" s="8">
        <v>43282</v>
      </c>
      <c r="K148" t="s">
        <v>24</v>
      </c>
      <c r="L148" t="s">
        <v>25</v>
      </c>
      <c r="M148" t="s">
        <v>26</v>
      </c>
      <c r="N148" t="s">
        <v>27</v>
      </c>
      <c r="O148" s="9">
        <v>196</v>
      </c>
      <c r="P148">
        <v>79</v>
      </c>
      <c r="Q148" s="10">
        <f>Tabla1[[#This Row],[Precio unitario]]*Tabla1[[#This Row],[Cantidad]]</f>
        <v>15484</v>
      </c>
      <c r="R148" s="9">
        <v>1594.8520000000001</v>
      </c>
    </row>
    <row r="149" spans="2:18" x14ac:dyDescent="0.3">
      <c r="B149" s="7">
        <v>1159</v>
      </c>
      <c r="C149" s="8">
        <v>43257</v>
      </c>
      <c r="D149" s="7">
        <v>6</v>
      </c>
      <c r="E149" t="s">
        <v>61</v>
      </c>
      <c r="F149" t="s">
        <v>62</v>
      </c>
      <c r="G149" t="s">
        <v>63</v>
      </c>
      <c r="H149" t="s">
        <v>64</v>
      </c>
      <c r="I149" t="s">
        <v>45</v>
      </c>
      <c r="J149" s="8">
        <v>43259</v>
      </c>
      <c r="K149" t="s">
        <v>46</v>
      </c>
      <c r="L149" t="s">
        <v>25</v>
      </c>
      <c r="M149" t="s">
        <v>53</v>
      </c>
      <c r="N149" t="s">
        <v>54</v>
      </c>
      <c r="O149" s="9">
        <v>178.5</v>
      </c>
      <c r="P149">
        <v>44</v>
      </c>
      <c r="Q149" s="10">
        <f>Tabla1[[#This Row],[Precio unitario]]*Tabla1[[#This Row],[Cantidad]]</f>
        <v>7854</v>
      </c>
      <c r="R149" s="9">
        <v>801.10800000000006</v>
      </c>
    </row>
    <row r="150" spans="2:18" x14ac:dyDescent="0.3">
      <c r="B150" s="7">
        <v>1161</v>
      </c>
      <c r="C150" s="8">
        <v>43255</v>
      </c>
      <c r="D150" s="7">
        <v>4</v>
      </c>
      <c r="E150" t="s">
        <v>30</v>
      </c>
      <c r="F150" t="s">
        <v>31</v>
      </c>
      <c r="G150" t="s">
        <v>31</v>
      </c>
      <c r="H150" t="s">
        <v>32</v>
      </c>
      <c r="I150" t="s">
        <v>33</v>
      </c>
      <c r="J150" s="8">
        <v>43257</v>
      </c>
      <c r="K150" t="s">
        <v>34</v>
      </c>
      <c r="L150" t="s">
        <v>35</v>
      </c>
      <c r="M150" t="s">
        <v>107</v>
      </c>
      <c r="N150" t="s">
        <v>80</v>
      </c>
      <c r="O150" s="9">
        <v>1134</v>
      </c>
      <c r="P150">
        <v>98</v>
      </c>
      <c r="Q150" s="10">
        <f>Tabla1[[#This Row],[Precio unitario]]*Tabla1[[#This Row],[Cantidad]]</f>
        <v>111132</v>
      </c>
      <c r="R150" s="9">
        <v>10779.804</v>
      </c>
    </row>
    <row r="151" spans="2:18" x14ac:dyDescent="0.3">
      <c r="B151" s="7">
        <v>1162</v>
      </c>
      <c r="C151" s="8">
        <v>43255</v>
      </c>
      <c r="D151" s="7">
        <v>4</v>
      </c>
      <c r="E151" t="s">
        <v>30</v>
      </c>
      <c r="F151" t="s">
        <v>31</v>
      </c>
      <c r="G151" t="s">
        <v>31</v>
      </c>
      <c r="H151" t="s">
        <v>32</v>
      </c>
      <c r="I151" t="s">
        <v>33</v>
      </c>
      <c r="J151" s="8">
        <v>43257</v>
      </c>
      <c r="K151" t="s">
        <v>34</v>
      </c>
      <c r="L151" t="s">
        <v>35</v>
      </c>
      <c r="M151" t="s">
        <v>108</v>
      </c>
      <c r="N151" t="s">
        <v>109</v>
      </c>
      <c r="O151" s="9">
        <v>98</v>
      </c>
      <c r="P151">
        <v>61</v>
      </c>
      <c r="Q151" s="10">
        <f>Tabla1[[#This Row],[Precio unitario]]*Tabla1[[#This Row],[Cantidad]]</f>
        <v>5978</v>
      </c>
      <c r="R151" s="9">
        <v>591.822</v>
      </c>
    </row>
    <row r="152" spans="2:18" x14ac:dyDescent="0.3">
      <c r="B152" s="7">
        <v>1164</v>
      </c>
      <c r="C152" s="8">
        <v>43259</v>
      </c>
      <c r="D152" s="7">
        <v>8</v>
      </c>
      <c r="E152" t="s">
        <v>41</v>
      </c>
      <c r="F152" t="s">
        <v>42</v>
      </c>
      <c r="G152" t="s">
        <v>43</v>
      </c>
      <c r="H152" t="s">
        <v>44</v>
      </c>
      <c r="I152" t="s">
        <v>45</v>
      </c>
      <c r="J152" s="8">
        <v>43261</v>
      </c>
      <c r="K152" t="s">
        <v>46</v>
      </c>
      <c r="L152" t="s">
        <v>35</v>
      </c>
      <c r="M152" t="s">
        <v>95</v>
      </c>
      <c r="N152" t="s">
        <v>96</v>
      </c>
      <c r="O152" s="9">
        <v>487.19999999999993</v>
      </c>
      <c r="P152">
        <v>30</v>
      </c>
      <c r="Q152" s="10">
        <f>Tabla1[[#This Row],[Precio unitario]]*Tabla1[[#This Row],[Cantidad]]</f>
        <v>14615.999999999998</v>
      </c>
      <c r="R152" s="9">
        <v>1534.68</v>
      </c>
    </row>
    <row r="153" spans="2:18" x14ac:dyDescent="0.3">
      <c r="B153" s="7">
        <v>1167</v>
      </c>
      <c r="C153" s="8">
        <v>43254</v>
      </c>
      <c r="D153" s="7">
        <v>3</v>
      </c>
      <c r="E153" t="s">
        <v>55</v>
      </c>
      <c r="F153" t="s">
        <v>56</v>
      </c>
      <c r="G153" t="s">
        <v>57</v>
      </c>
      <c r="H153" t="s">
        <v>22</v>
      </c>
      <c r="I153" t="s">
        <v>23</v>
      </c>
      <c r="J153" s="8">
        <v>43256</v>
      </c>
      <c r="K153" t="s">
        <v>24</v>
      </c>
      <c r="L153" t="s">
        <v>58</v>
      </c>
      <c r="M153" t="s">
        <v>97</v>
      </c>
      <c r="N153" t="s">
        <v>82</v>
      </c>
      <c r="O153" s="9">
        <v>140</v>
      </c>
      <c r="P153">
        <v>24</v>
      </c>
      <c r="Q153" s="10">
        <f>Tabla1[[#This Row],[Precio unitario]]*Tabla1[[#This Row],[Cantidad]]</f>
        <v>3360</v>
      </c>
      <c r="R153" s="9">
        <v>352.80000000000007</v>
      </c>
    </row>
    <row r="154" spans="2:18" x14ac:dyDescent="0.3">
      <c r="B154" s="7">
        <v>1168</v>
      </c>
      <c r="C154" s="8">
        <v>43254</v>
      </c>
      <c r="D154" s="7">
        <v>3</v>
      </c>
      <c r="E154" t="s">
        <v>55</v>
      </c>
      <c r="F154" t="s">
        <v>56</v>
      </c>
      <c r="G154" t="s">
        <v>57</v>
      </c>
      <c r="H154" t="s">
        <v>22</v>
      </c>
      <c r="I154" t="s">
        <v>23</v>
      </c>
      <c r="J154" s="8">
        <v>43256</v>
      </c>
      <c r="K154" t="s">
        <v>24</v>
      </c>
      <c r="L154" t="s">
        <v>58</v>
      </c>
      <c r="M154" t="s">
        <v>65</v>
      </c>
      <c r="N154" t="s">
        <v>66</v>
      </c>
      <c r="O154" s="9">
        <v>560</v>
      </c>
      <c r="P154">
        <v>28</v>
      </c>
      <c r="Q154" s="10">
        <f>Tabla1[[#This Row],[Precio unitario]]*Tabla1[[#This Row],[Cantidad]]</f>
        <v>15680</v>
      </c>
      <c r="R154" s="9">
        <v>1536.6399999999999</v>
      </c>
    </row>
    <row r="155" spans="2:18" x14ac:dyDescent="0.3">
      <c r="B155" s="7">
        <v>1172</v>
      </c>
      <c r="C155" s="8">
        <v>43261</v>
      </c>
      <c r="D155" s="7">
        <v>10</v>
      </c>
      <c r="E155" t="s">
        <v>72</v>
      </c>
      <c r="F155" t="s">
        <v>73</v>
      </c>
      <c r="G155" t="s">
        <v>74</v>
      </c>
      <c r="H155" t="s">
        <v>75</v>
      </c>
      <c r="I155" t="s">
        <v>33</v>
      </c>
      <c r="J155" s="8">
        <v>43263</v>
      </c>
      <c r="K155" t="s">
        <v>24</v>
      </c>
      <c r="L155" t="s">
        <v>35</v>
      </c>
      <c r="M155" t="s">
        <v>98</v>
      </c>
      <c r="N155" t="s">
        <v>29</v>
      </c>
      <c r="O155" s="9">
        <v>140</v>
      </c>
      <c r="P155">
        <v>74</v>
      </c>
      <c r="Q155" s="10">
        <f>Tabla1[[#This Row],[Precio unitario]]*Tabla1[[#This Row],[Cantidad]]</f>
        <v>10360</v>
      </c>
      <c r="R155" s="9">
        <v>1004.9200000000001</v>
      </c>
    </row>
    <row r="156" spans="2:18" x14ac:dyDescent="0.3">
      <c r="B156" s="7">
        <v>1174</v>
      </c>
      <c r="C156" s="8">
        <v>43261</v>
      </c>
      <c r="D156" s="7">
        <v>10</v>
      </c>
      <c r="E156" t="s">
        <v>72</v>
      </c>
      <c r="F156" t="s">
        <v>73</v>
      </c>
      <c r="G156" t="s">
        <v>74</v>
      </c>
      <c r="H156" t="s">
        <v>75</v>
      </c>
      <c r="I156" t="s">
        <v>33</v>
      </c>
      <c r="J156" s="8"/>
      <c r="K156" t="s">
        <v>34</v>
      </c>
      <c r="L156"/>
      <c r="M156" t="s">
        <v>28</v>
      </c>
      <c r="N156" t="s">
        <v>29</v>
      </c>
      <c r="O156" s="9">
        <v>49</v>
      </c>
      <c r="P156">
        <v>90</v>
      </c>
      <c r="Q156" s="10">
        <f>Tabla1[[#This Row],[Precio unitario]]*Tabla1[[#This Row],[Cantidad]]</f>
        <v>4410</v>
      </c>
      <c r="R156" s="9">
        <v>423.35999999999996</v>
      </c>
    </row>
    <row r="157" spans="2:18" x14ac:dyDescent="0.3">
      <c r="B157" s="7">
        <v>1175</v>
      </c>
      <c r="C157" s="8">
        <v>43262</v>
      </c>
      <c r="D157" s="7">
        <v>11</v>
      </c>
      <c r="E157" t="s">
        <v>83</v>
      </c>
      <c r="F157" t="s">
        <v>84</v>
      </c>
      <c r="G157" t="s">
        <v>84</v>
      </c>
      <c r="H157" t="s">
        <v>70</v>
      </c>
      <c r="I157" t="s">
        <v>71</v>
      </c>
      <c r="J157" s="8"/>
      <c r="K157" t="s">
        <v>46</v>
      </c>
      <c r="L157"/>
      <c r="M157" t="s">
        <v>65</v>
      </c>
      <c r="N157" t="s">
        <v>66</v>
      </c>
      <c r="O157" s="9">
        <v>560</v>
      </c>
      <c r="P157">
        <v>27</v>
      </c>
      <c r="Q157" s="10">
        <f>Tabla1[[#This Row],[Precio unitario]]*Tabla1[[#This Row],[Cantidad]]</f>
        <v>15120</v>
      </c>
      <c r="R157" s="9">
        <v>1557.3600000000001</v>
      </c>
    </row>
    <row r="158" spans="2:18" x14ac:dyDescent="0.3">
      <c r="B158" s="7">
        <v>1176</v>
      </c>
      <c r="C158" s="8">
        <v>43252</v>
      </c>
      <c r="D158" s="7">
        <v>1</v>
      </c>
      <c r="E158" t="s">
        <v>85</v>
      </c>
      <c r="F158" t="s">
        <v>86</v>
      </c>
      <c r="G158" t="s">
        <v>87</v>
      </c>
      <c r="H158" t="s">
        <v>44</v>
      </c>
      <c r="I158" t="s">
        <v>45</v>
      </c>
      <c r="J158" s="8"/>
      <c r="K158" t="s">
        <v>46</v>
      </c>
      <c r="L158"/>
      <c r="M158" t="s">
        <v>88</v>
      </c>
      <c r="N158" t="s">
        <v>89</v>
      </c>
      <c r="O158" s="9">
        <v>257.59999999999997</v>
      </c>
      <c r="P158">
        <v>71</v>
      </c>
      <c r="Q158" s="10">
        <f>Tabla1[[#This Row],[Precio unitario]]*Tabla1[[#This Row],[Cantidad]]</f>
        <v>18289.599999999999</v>
      </c>
      <c r="R158" s="9">
        <v>1920.4079999999999</v>
      </c>
    </row>
    <row r="159" spans="2:18" x14ac:dyDescent="0.3">
      <c r="B159" s="7">
        <v>1177</v>
      </c>
      <c r="C159" s="8">
        <v>43279</v>
      </c>
      <c r="D159" s="7">
        <v>28</v>
      </c>
      <c r="E159" t="s">
        <v>67</v>
      </c>
      <c r="F159" t="s">
        <v>68</v>
      </c>
      <c r="G159" t="s">
        <v>69</v>
      </c>
      <c r="H159" t="s">
        <v>70</v>
      </c>
      <c r="I159" t="s">
        <v>71</v>
      </c>
      <c r="J159" s="8">
        <v>43281</v>
      </c>
      <c r="K159" t="s">
        <v>46</v>
      </c>
      <c r="L159" t="s">
        <v>35</v>
      </c>
      <c r="M159" t="s">
        <v>40</v>
      </c>
      <c r="N159" t="s">
        <v>27</v>
      </c>
      <c r="O159" s="9">
        <v>644</v>
      </c>
      <c r="P159">
        <v>74</v>
      </c>
      <c r="Q159" s="10">
        <f>Tabla1[[#This Row],[Precio unitario]]*Tabla1[[#This Row],[Cantidad]]</f>
        <v>47656</v>
      </c>
      <c r="R159" s="9">
        <v>4765.6000000000004</v>
      </c>
    </row>
    <row r="160" spans="2:18" x14ac:dyDescent="0.3">
      <c r="B160" s="7">
        <v>1178</v>
      </c>
      <c r="C160" s="8">
        <v>43260</v>
      </c>
      <c r="D160" s="7">
        <v>9</v>
      </c>
      <c r="E160" t="s">
        <v>90</v>
      </c>
      <c r="F160" t="s">
        <v>91</v>
      </c>
      <c r="G160" t="s">
        <v>51</v>
      </c>
      <c r="H160" t="s">
        <v>92</v>
      </c>
      <c r="I160" t="s">
        <v>23</v>
      </c>
      <c r="J160" s="8">
        <v>43262</v>
      </c>
      <c r="K160" t="s">
        <v>34</v>
      </c>
      <c r="L160" t="s">
        <v>25</v>
      </c>
      <c r="M160" t="s">
        <v>59</v>
      </c>
      <c r="N160" t="s">
        <v>60</v>
      </c>
      <c r="O160" s="9">
        <v>135.1</v>
      </c>
      <c r="P160">
        <v>76</v>
      </c>
      <c r="Q160" s="10">
        <f>Tabla1[[#This Row],[Precio unitario]]*Tabla1[[#This Row],[Cantidad]]</f>
        <v>10267.6</v>
      </c>
      <c r="R160" s="9">
        <v>1016.4924</v>
      </c>
    </row>
    <row r="161" spans="2:18" x14ac:dyDescent="0.3">
      <c r="B161" s="7">
        <v>1179</v>
      </c>
      <c r="C161" s="8">
        <v>43257</v>
      </c>
      <c r="D161" s="7">
        <v>6</v>
      </c>
      <c r="E161" t="s">
        <v>61</v>
      </c>
      <c r="F161" t="s">
        <v>62</v>
      </c>
      <c r="G161" t="s">
        <v>63</v>
      </c>
      <c r="H161" t="s">
        <v>64</v>
      </c>
      <c r="I161" t="s">
        <v>45</v>
      </c>
      <c r="J161" s="8">
        <v>43259</v>
      </c>
      <c r="K161" t="s">
        <v>24</v>
      </c>
      <c r="L161" t="s">
        <v>35</v>
      </c>
      <c r="M161" t="s">
        <v>53</v>
      </c>
      <c r="N161" t="s">
        <v>54</v>
      </c>
      <c r="O161" s="9">
        <v>178.5</v>
      </c>
      <c r="P161">
        <v>96</v>
      </c>
      <c r="Q161" s="10">
        <f>Tabla1[[#This Row],[Precio unitario]]*Tabla1[[#This Row],[Cantidad]]</f>
        <v>17136</v>
      </c>
      <c r="R161" s="9">
        <v>1730.7360000000001</v>
      </c>
    </row>
    <row r="162" spans="2:18" x14ac:dyDescent="0.3">
      <c r="B162" s="7">
        <v>1180</v>
      </c>
      <c r="C162" s="8">
        <v>43259</v>
      </c>
      <c r="D162" s="7">
        <v>8</v>
      </c>
      <c r="E162" t="s">
        <v>41</v>
      </c>
      <c r="F162" t="s">
        <v>42</v>
      </c>
      <c r="G162" t="s">
        <v>43</v>
      </c>
      <c r="H162" t="s">
        <v>44</v>
      </c>
      <c r="I162" t="s">
        <v>45</v>
      </c>
      <c r="J162" s="8">
        <v>43261</v>
      </c>
      <c r="K162" t="s">
        <v>24</v>
      </c>
      <c r="L162" t="s">
        <v>25</v>
      </c>
      <c r="M162" t="s">
        <v>53</v>
      </c>
      <c r="N162" t="s">
        <v>54</v>
      </c>
      <c r="O162" s="9">
        <v>178.5</v>
      </c>
      <c r="P162">
        <v>92</v>
      </c>
      <c r="Q162" s="10">
        <f>Tabla1[[#This Row],[Precio unitario]]*Tabla1[[#This Row],[Cantidad]]</f>
        <v>16422</v>
      </c>
      <c r="R162" s="9">
        <v>1625.7780000000002</v>
      </c>
    </row>
    <row r="163" spans="2:18" x14ac:dyDescent="0.3">
      <c r="B163" s="7">
        <v>1181</v>
      </c>
      <c r="C163" s="8">
        <v>43276</v>
      </c>
      <c r="D163" s="7">
        <v>25</v>
      </c>
      <c r="E163" t="s">
        <v>99</v>
      </c>
      <c r="F163" t="s">
        <v>73</v>
      </c>
      <c r="G163" t="s">
        <v>74</v>
      </c>
      <c r="H163" t="s">
        <v>75</v>
      </c>
      <c r="I163" t="s">
        <v>33</v>
      </c>
      <c r="J163" s="8">
        <v>43278</v>
      </c>
      <c r="K163" t="s">
        <v>34</v>
      </c>
      <c r="L163" t="s">
        <v>58</v>
      </c>
      <c r="M163" t="s">
        <v>81</v>
      </c>
      <c r="N163" t="s">
        <v>82</v>
      </c>
      <c r="O163" s="9">
        <v>308</v>
      </c>
      <c r="P163">
        <v>93</v>
      </c>
      <c r="Q163" s="10">
        <f>Tabla1[[#This Row],[Precio unitario]]*Tabla1[[#This Row],[Cantidad]]</f>
        <v>28644</v>
      </c>
      <c r="R163" s="9">
        <v>2807.1120000000001</v>
      </c>
    </row>
    <row r="164" spans="2:18" x14ac:dyDescent="0.3">
      <c r="B164" s="7">
        <v>1182</v>
      </c>
      <c r="C164" s="8">
        <v>43277</v>
      </c>
      <c r="D164" s="7">
        <v>26</v>
      </c>
      <c r="E164" t="s">
        <v>100</v>
      </c>
      <c r="F164" t="s">
        <v>84</v>
      </c>
      <c r="G164" t="s">
        <v>84</v>
      </c>
      <c r="H164" t="s">
        <v>70</v>
      </c>
      <c r="I164" t="s">
        <v>71</v>
      </c>
      <c r="J164" s="8">
        <v>43279</v>
      </c>
      <c r="K164" t="s">
        <v>46</v>
      </c>
      <c r="L164" t="s">
        <v>35</v>
      </c>
      <c r="M164" t="s">
        <v>79</v>
      </c>
      <c r="N164" t="s">
        <v>80</v>
      </c>
      <c r="O164" s="9">
        <v>350</v>
      </c>
      <c r="P164">
        <v>18</v>
      </c>
      <c r="Q164" s="10">
        <f>Tabla1[[#This Row],[Precio unitario]]*Tabla1[[#This Row],[Cantidad]]</f>
        <v>6300</v>
      </c>
      <c r="R164" s="9">
        <v>598.5</v>
      </c>
    </row>
    <row r="165" spans="2:18" x14ac:dyDescent="0.3">
      <c r="B165" s="7">
        <v>1183</v>
      </c>
      <c r="C165" s="8">
        <v>43280</v>
      </c>
      <c r="D165" s="7">
        <v>29</v>
      </c>
      <c r="E165" t="s">
        <v>49</v>
      </c>
      <c r="F165" t="s">
        <v>50</v>
      </c>
      <c r="G165" t="s">
        <v>51</v>
      </c>
      <c r="H165" t="s">
        <v>52</v>
      </c>
      <c r="I165" t="s">
        <v>23</v>
      </c>
      <c r="J165" s="8">
        <v>43282</v>
      </c>
      <c r="K165" t="s">
        <v>24</v>
      </c>
      <c r="L165" t="s">
        <v>25</v>
      </c>
      <c r="M165" t="s">
        <v>101</v>
      </c>
      <c r="N165" t="s">
        <v>102</v>
      </c>
      <c r="O165" s="9">
        <v>546</v>
      </c>
      <c r="P165">
        <v>98</v>
      </c>
      <c r="Q165" s="10">
        <f>Tabla1[[#This Row],[Precio unitario]]*Tabla1[[#This Row],[Cantidad]]</f>
        <v>53508</v>
      </c>
      <c r="R165" s="9">
        <v>5564.8320000000003</v>
      </c>
    </row>
    <row r="166" spans="2:18" x14ac:dyDescent="0.3">
      <c r="B166" s="7">
        <v>1184</v>
      </c>
      <c r="C166" s="8">
        <v>43257</v>
      </c>
      <c r="D166" s="7">
        <v>6</v>
      </c>
      <c r="E166" t="s">
        <v>61</v>
      </c>
      <c r="F166" t="s">
        <v>62</v>
      </c>
      <c r="G166" t="s">
        <v>63</v>
      </c>
      <c r="H166" t="s">
        <v>64</v>
      </c>
      <c r="I166" t="s">
        <v>45</v>
      </c>
      <c r="J166" s="8">
        <v>43259</v>
      </c>
      <c r="K166" t="s">
        <v>46</v>
      </c>
      <c r="L166" t="s">
        <v>25</v>
      </c>
      <c r="M166" t="s">
        <v>36</v>
      </c>
      <c r="N166" t="s">
        <v>29</v>
      </c>
      <c r="O166" s="9">
        <v>420</v>
      </c>
      <c r="P166">
        <v>46</v>
      </c>
      <c r="Q166" s="10">
        <f>Tabla1[[#This Row],[Precio unitario]]*Tabla1[[#This Row],[Cantidad]]</f>
        <v>19320</v>
      </c>
      <c r="R166" s="9">
        <v>1893.3600000000001</v>
      </c>
    </row>
    <row r="167" spans="2:18" x14ac:dyDescent="0.3">
      <c r="B167" s="7">
        <v>1185</v>
      </c>
      <c r="C167" s="8">
        <v>43257</v>
      </c>
      <c r="D167" s="7">
        <v>6</v>
      </c>
      <c r="E167" t="s">
        <v>61</v>
      </c>
      <c r="F167" t="s">
        <v>62</v>
      </c>
      <c r="G167" t="s">
        <v>63</v>
      </c>
      <c r="H167" t="s">
        <v>64</v>
      </c>
      <c r="I167" t="s">
        <v>45</v>
      </c>
      <c r="J167" s="8">
        <v>43259</v>
      </c>
      <c r="K167" t="s">
        <v>46</v>
      </c>
      <c r="L167" t="s">
        <v>25</v>
      </c>
      <c r="M167" t="s">
        <v>37</v>
      </c>
      <c r="N167" t="s">
        <v>29</v>
      </c>
      <c r="O167" s="9">
        <v>742</v>
      </c>
      <c r="P167">
        <v>14</v>
      </c>
      <c r="Q167" s="10">
        <f>Tabla1[[#This Row],[Precio unitario]]*Tabla1[[#This Row],[Cantidad]]</f>
        <v>10388</v>
      </c>
      <c r="R167" s="9">
        <v>1038.8</v>
      </c>
    </row>
    <row r="168" spans="2:18" x14ac:dyDescent="0.3">
      <c r="B168" s="7">
        <v>1186</v>
      </c>
      <c r="C168" s="8">
        <v>43255</v>
      </c>
      <c r="D168" s="7">
        <v>4</v>
      </c>
      <c r="E168" t="s">
        <v>30</v>
      </c>
      <c r="F168" t="s">
        <v>31</v>
      </c>
      <c r="G168" t="s">
        <v>31</v>
      </c>
      <c r="H168" t="s">
        <v>32</v>
      </c>
      <c r="I168" t="s">
        <v>33</v>
      </c>
      <c r="J168" s="8"/>
      <c r="L168"/>
      <c r="M168" t="s">
        <v>103</v>
      </c>
      <c r="N168" t="s">
        <v>94</v>
      </c>
      <c r="O168" s="9">
        <v>532</v>
      </c>
      <c r="P168">
        <v>85</v>
      </c>
      <c r="Q168" s="10">
        <f>Tabla1[[#This Row],[Precio unitario]]*Tabla1[[#This Row],[Cantidad]]</f>
        <v>45220</v>
      </c>
      <c r="R168" s="9">
        <v>4476.78</v>
      </c>
    </row>
    <row r="169" spans="2:18" x14ac:dyDescent="0.3">
      <c r="B169" s="7">
        <v>1187</v>
      </c>
      <c r="C169" s="8">
        <v>43254</v>
      </c>
      <c r="D169" s="7">
        <v>3</v>
      </c>
      <c r="E169" t="s">
        <v>55</v>
      </c>
      <c r="F169" t="s">
        <v>56</v>
      </c>
      <c r="G169" t="s">
        <v>57</v>
      </c>
      <c r="H169" t="s">
        <v>22</v>
      </c>
      <c r="I169" t="s">
        <v>23</v>
      </c>
      <c r="J169" s="8"/>
      <c r="L169"/>
      <c r="M169" t="s">
        <v>76</v>
      </c>
      <c r="N169" t="s">
        <v>27</v>
      </c>
      <c r="O169" s="9">
        <v>41.86</v>
      </c>
      <c r="P169">
        <v>88</v>
      </c>
      <c r="Q169" s="10">
        <f>Tabla1[[#This Row],[Precio unitario]]*Tabla1[[#This Row],[Cantidad]]</f>
        <v>3683.68</v>
      </c>
      <c r="R169" s="9">
        <v>357.31695999999999</v>
      </c>
    </row>
    <row r="170" spans="2:18" x14ac:dyDescent="0.3">
      <c r="B170" s="7">
        <v>1188</v>
      </c>
      <c r="C170" s="8">
        <v>43282</v>
      </c>
      <c r="D170" s="7">
        <v>1</v>
      </c>
      <c r="E170" t="s">
        <v>85</v>
      </c>
      <c r="F170" t="s">
        <v>86</v>
      </c>
      <c r="G170" t="s">
        <v>87</v>
      </c>
      <c r="H170" t="s">
        <v>44</v>
      </c>
      <c r="I170" t="s">
        <v>45</v>
      </c>
      <c r="J170" s="8"/>
      <c r="L170"/>
      <c r="M170" t="s">
        <v>76</v>
      </c>
      <c r="N170" t="s">
        <v>27</v>
      </c>
      <c r="O170" s="9">
        <v>41.86</v>
      </c>
      <c r="P170">
        <v>81</v>
      </c>
      <c r="Q170" s="10">
        <f>Tabla1[[#This Row],[Precio unitario]]*Tabla1[[#This Row],[Cantidad]]</f>
        <v>3390.66</v>
      </c>
      <c r="R170" s="9">
        <v>335.67534000000006</v>
      </c>
    </row>
    <row r="171" spans="2:18" x14ac:dyDescent="0.3">
      <c r="B171" s="7">
        <v>1189</v>
      </c>
      <c r="C171" s="8">
        <v>43309</v>
      </c>
      <c r="D171" s="7">
        <v>28</v>
      </c>
      <c r="E171" t="s">
        <v>67</v>
      </c>
      <c r="F171" t="s">
        <v>68</v>
      </c>
      <c r="G171" t="s">
        <v>69</v>
      </c>
      <c r="H171" t="s">
        <v>70</v>
      </c>
      <c r="I171" t="s">
        <v>71</v>
      </c>
      <c r="J171" s="8">
        <v>43311</v>
      </c>
      <c r="K171" t="s">
        <v>46</v>
      </c>
      <c r="L171" t="s">
        <v>35</v>
      </c>
      <c r="M171" t="s">
        <v>59</v>
      </c>
      <c r="N171" t="s">
        <v>60</v>
      </c>
      <c r="O171" s="9">
        <v>135.1</v>
      </c>
      <c r="P171">
        <v>33</v>
      </c>
      <c r="Q171" s="10">
        <f>Tabla1[[#This Row],[Precio unitario]]*Tabla1[[#This Row],[Cantidad]]</f>
        <v>4458.3</v>
      </c>
      <c r="R171" s="9">
        <v>423.5385</v>
      </c>
    </row>
    <row r="172" spans="2:18" x14ac:dyDescent="0.3">
      <c r="B172" s="7">
        <v>1190</v>
      </c>
      <c r="C172" s="8">
        <v>43309</v>
      </c>
      <c r="D172" s="7">
        <v>28</v>
      </c>
      <c r="E172" t="s">
        <v>67</v>
      </c>
      <c r="F172" t="s">
        <v>68</v>
      </c>
      <c r="G172" t="s">
        <v>69</v>
      </c>
      <c r="H172" t="s">
        <v>70</v>
      </c>
      <c r="I172" t="s">
        <v>71</v>
      </c>
      <c r="J172" s="8">
        <v>43311</v>
      </c>
      <c r="K172" t="s">
        <v>46</v>
      </c>
      <c r="L172" t="s">
        <v>35</v>
      </c>
      <c r="M172" t="s">
        <v>88</v>
      </c>
      <c r="N172" t="s">
        <v>89</v>
      </c>
      <c r="O172" s="9">
        <v>257.59999999999997</v>
      </c>
      <c r="P172">
        <v>47</v>
      </c>
      <c r="Q172" s="10">
        <f>Tabla1[[#This Row],[Precio unitario]]*Tabla1[[#This Row],[Cantidad]]</f>
        <v>12107.199999999999</v>
      </c>
      <c r="R172" s="9">
        <v>1271.2560000000001</v>
      </c>
    </row>
    <row r="173" spans="2:18" x14ac:dyDescent="0.3">
      <c r="B173" s="7">
        <v>1191</v>
      </c>
      <c r="C173" s="8">
        <v>43290</v>
      </c>
      <c r="D173" s="7">
        <v>9</v>
      </c>
      <c r="E173" t="s">
        <v>90</v>
      </c>
      <c r="F173" t="s">
        <v>91</v>
      </c>
      <c r="G173" t="s">
        <v>51</v>
      </c>
      <c r="H173" t="s">
        <v>92</v>
      </c>
      <c r="I173" t="s">
        <v>23</v>
      </c>
      <c r="J173" s="8">
        <v>43292</v>
      </c>
      <c r="K173" t="s">
        <v>34</v>
      </c>
      <c r="L173" t="s">
        <v>25</v>
      </c>
      <c r="M173" t="s">
        <v>93</v>
      </c>
      <c r="N173" t="s">
        <v>94</v>
      </c>
      <c r="O173" s="9">
        <v>273</v>
      </c>
      <c r="P173">
        <v>61</v>
      </c>
      <c r="Q173" s="10">
        <f>Tabla1[[#This Row],[Precio unitario]]*Tabla1[[#This Row],[Cantidad]]</f>
        <v>16653</v>
      </c>
      <c r="R173" s="9">
        <v>1731.9120000000003</v>
      </c>
    </row>
    <row r="174" spans="2:18" x14ac:dyDescent="0.3">
      <c r="B174" s="7">
        <v>1192</v>
      </c>
      <c r="C174" s="8">
        <v>43290</v>
      </c>
      <c r="D174" s="7">
        <v>9</v>
      </c>
      <c r="E174" t="s">
        <v>90</v>
      </c>
      <c r="F174" t="s">
        <v>91</v>
      </c>
      <c r="G174" t="s">
        <v>51</v>
      </c>
      <c r="H174" t="s">
        <v>92</v>
      </c>
      <c r="I174" t="s">
        <v>23</v>
      </c>
      <c r="J174" s="8">
        <v>43292</v>
      </c>
      <c r="K174" t="s">
        <v>34</v>
      </c>
      <c r="L174" t="s">
        <v>25</v>
      </c>
      <c r="M174" t="s">
        <v>95</v>
      </c>
      <c r="N174" t="s">
        <v>96</v>
      </c>
      <c r="O174" s="9">
        <v>487.19999999999993</v>
      </c>
      <c r="P174">
        <v>27</v>
      </c>
      <c r="Q174" s="10">
        <f>Tabla1[[#This Row],[Precio unitario]]*Tabla1[[#This Row],[Cantidad]]</f>
        <v>13154.399999999998</v>
      </c>
      <c r="R174" s="9">
        <v>1341.7487999999998</v>
      </c>
    </row>
    <row r="175" spans="2:18" x14ac:dyDescent="0.3">
      <c r="B175" s="7">
        <v>1193</v>
      </c>
      <c r="C175" s="8">
        <v>43287</v>
      </c>
      <c r="D175" s="7">
        <v>6</v>
      </c>
      <c r="E175" t="s">
        <v>61</v>
      </c>
      <c r="F175" t="s">
        <v>62</v>
      </c>
      <c r="G175" t="s">
        <v>63</v>
      </c>
      <c r="H175" t="s">
        <v>64</v>
      </c>
      <c r="I175" t="s">
        <v>45</v>
      </c>
      <c r="J175" s="8">
        <v>43289</v>
      </c>
      <c r="K175" t="s">
        <v>24</v>
      </c>
      <c r="L175" t="s">
        <v>35</v>
      </c>
      <c r="M175" t="s">
        <v>26</v>
      </c>
      <c r="N175" t="s">
        <v>27</v>
      </c>
      <c r="O175" s="9">
        <v>196</v>
      </c>
      <c r="P175">
        <v>84</v>
      </c>
      <c r="Q175" s="10">
        <f>Tabla1[[#This Row],[Precio unitario]]*Tabla1[[#This Row],[Cantidad]]</f>
        <v>16464</v>
      </c>
      <c r="R175" s="9">
        <v>1662.864</v>
      </c>
    </row>
    <row r="176" spans="2:18" x14ac:dyDescent="0.3">
      <c r="B176" s="7">
        <v>1194</v>
      </c>
      <c r="C176" s="8">
        <v>43289</v>
      </c>
      <c r="D176" s="7">
        <v>8</v>
      </c>
      <c r="E176" t="s">
        <v>41</v>
      </c>
      <c r="F176" t="s">
        <v>42</v>
      </c>
      <c r="G176" t="s">
        <v>43</v>
      </c>
      <c r="H176" t="s">
        <v>44</v>
      </c>
      <c r="I176" t="s">
        <v>45</v>
      </c>
      <c r="J176" s="8">
        <v>43291</v>
      </c>
      <c r="K176" t="s">
        <v>24</v>
      </c>
      <c r="L176" t="s">
        <v>25</v>
      </c>
      <c r="M176" t="s">
        <v>65</v>
      </c>
      <c r="N176" t="s">
        <v>66</v>
      </c>
      <c r="O176" s="9">
        <v>560</v>
      </c>
      <c r="P176">
        <v>91</v>
      </c>
      <c r="Q176" s="10">
        <f>Tabla1[[#This Row],[Precio unitario]]*Tabla1[[#This Row],[Cantidad]]</f>
        <v>50960</v>
      </c>
      <c r="R176" s="9">
        <v>5045.04</v>
      </c>
    </row>
    <row r="177" spans="2:18" x14ac:dyDescent="0.3">
      <c r="B177" s="7">
        <v>1195</v>
      </c>
      <c r="C177" s="8">
        <v>43289</v>
      </c>
      <c r="D177" s="7">
        <v>8</v>
      </c>
      <c r="E177" t="s">
        <v>41</v>
      </c>
      <c r="F177" t="s">
        <v>42</v>
      </c>
      <c r="G177" t="s">
        <v>43</v>
      </c>
      <c r="H177" t="s">
        <v>44</v>
      </c>
      <c r="I177" t="s">
        <v>45</v>
      </c>
      <c r="J177" s="8">
        <v>43291</v>
      </c>
      <c r="K177" t="s">
        <v>24</v>
      </c>
      <c r="L177" t="s">
        <v>25</v>
      </c>
      <c r="M177" t="s">
        <v>47</v>
      </c>
      <c r="N177" t="s">
        <v>48</v>
      </c>
      <c r="O177" s="9">
        <v>128.79999999999998</v>
      </c>
      <c r="P177">
        <v>36</v>
      </c>
      <c r="Q177" s="10">
        <f>Tabla1[[#This Row],[Precio unitario]]*Tabla1[[#This Row],[Cantidad]]</f>
        <v>4636.7999999999993</v>
      </c>
      <c r="R177" s="9">
        <v>482.22720000000004</v>
      </c>
    </row>
    <row r="178" spans="2:18" x14ac:dyDescent="0.3">
      <c r="B178" s="7">
        <v>1196</v>
      </c>
      <c r="C178" s="8">
        <v>43306</v>
      </c>
      <c r="D178" s="7">
        <v>25</v>
      </c>
      <c r="E178" t="s">
        <v>99</v>
      </c>
      <c r="F178" t="s">
        <v>73</v>
      </c>
      <c r="G178" t="s">
        <v>74</v>
      </c>
      <c r="H178" t="s">
        <v>75</v>
      </c>
      <c r="I178" t="s">
        <v>33</v>
      </c>
      <c r="J178" s="8">
        <v>43308</v>
      </c>
      <c r="K178" t="s">
        <v>34</v>
      </c>
      <c r="L178" t="s">
        <v>58</v>
      </c>
      <c r="M178" t="s">
        <v>104</v>
      </c>
      <c r="N178" t="s">
        <v>48</v>
      </c>
      <c r="O178" s="9">
        <v>140</v>
      </c>
      <c r="P178">
        <v>34</v>
      </c>
      <c r="Q178" s="10">
        <f>Tabla1[[#This Row],[Precio unitario]]*Tabla1[[#This Row],[Cantidad]]</f>
        <v>4760</v>
      </c>
      <c r="R178" s="9">
        <v>480.76000000000005</v>
      </c>
    </row>
    <row r="179" spans="2:18" x14ac:dyDescent="0.3">
      <c r="B179" s="7">
        <v>1197</v>
      </c>
      <c r="C179" s="8">
        <v>43307</v>
      </c>
      <c r="D179" s="7">
        <v>26</v>
      </c>
      <c r="E179" t="s">
        <v>100</v>
      </c>
      <c r="F179" t="s">
        <v>84</v>
      </c>
      <c r="G179" t="s">
        <v>84</v>
      </c>
      <c r="H179" t="s">
        <v>70</v>
      </c>
      <c r="I179" t="s">
        <v>71</v>
      </c>
      <c r="J179" s="8">
        <v>43309</v>
      </c>
      <c r="K179" t="s">
        <v>46</v>
      </c>
      <c r="L179" t="s">
        <v>35</v>
      </c>
      <c r="M179" t="s">
        <v>105</v>
      </c>
      <c r="N179" t="s">
        <v>106</v>
      </c>
      <c r="O179" s="9">
        <v>298.90000000000003</v>
      </c>
      <c r="P179">
        <v>81</v>
      </c>
      <c r="Q179" s="10">
        <f>Tabla1[[#This Row],[Precio unitario]]*Tabla1[[#This Row],[Cantidad]]</f>
        <v>24210.9</v>
      </c>
      <c r="R179" s="9">
        <v>2493.7227000000003</v>
      </c>
    </row>
    <row r="180" spans="2:18" x14ac:dyDescent="0.3">
      <c r="B180" s="7">
        <v>1198</v>
      </c>
      <c r="C180" s="8">
        <v>43307</v>
      </c>
      <c r="D180" s="7">
        <v>26</v>
      </c>
      <c r="E180" t="s">
        <v>100</v>
      </c>
      <c r="F180" t="s">
        <v>84</v>
      </c>
      <c r="G180" t="s">
        <v>84</v>
      </c>
      <c r="H180" t="s">
        <v>70</v>
      </c>
      <c r="I180" t="s">
        <v>71</v>
      </c>
      <c r="J180" s="8">
        <v>43309</v>
      </c>
      <c r="K180" t="s">
        <v>46</v>
      </c>
      <c r="L180" t="s">
        <v>35</v>
      </c>
      <c r="M180" t="s">
        <v>59</v>
      </c>
      <c r="N180" t="s">
        <v>60</v>
      </c>
      <c r="O180" s="9">
        <v>135.1</v>
      </c>
      <c r="P180">
        <v>25</v>
      </c>
      <c r="Q180" s="10">
        <f>Tabla1[[#This Row],[Precio unitario]]*Tabla1[[#This Row],[Cantidad]]</f>
        <v>3377.5</v>
      </c>
      <c r="R180" s="9">
        <v>327.61750000000001</v>
      </c>
    </row>
    <row r="181" spans="2:18" x14ac:dyDescent="0.3">
      <c r="B181" s="7">
        <v>1199</v>
      </c>
      <c r="C181" s="8">
        <v>43307</v>
      </c>
      <c r="D181" s="7">
        <v>26</v>
      </c>
      <c r="E181" t="s">
        <v>100</v>
      </c>
      <c r="F181" t="s">
        <v>84</v>
      </c>
      <c r="G181" t="s">
        <v>84</v>
      </c>
      <c r="H181" t="s">
        <v>70</v>
      </c>
      <c r="I181" t="s">
        <v>71</v>
      </c>
      <c r="J181" s="8">
        <v>43309</v>
      </c>
      <c r="K181" t="s">
        <v>46</v>
      </c>
      <c r="L181" t="s">
        <v>35</v>
      </c>
      <c r="M181" t="s">
        <v>88</v>
      </c>
      <c r="N181" t="s">
        <v>89</v>
      </c>
      <c r="O181" s="9">
        <v>257.59999999999997</v>
      </c>
      <c r="P181">
        <v>12</v>
      </c>
      <c r="Q181" s="10">
        <f>Tabla1[[#This Row],[Precio unitario]]*Tabla1[[#This Row],[Cantidad]]</f>
        <v>3091.2</v>
      </c>
      <c r="R181" s="9">
        <v>309.12</v>
      </c>
    </row>
    <row r="182" spans="2:18" x14ac:dyDescent="0.3">
      <c r="B182" s="7">
        <v>1200</v>
      </c>
      <c r="C182" s="8">
        <v>43310</v>
      </c>
      <c r="D182" s="7">
        <v>29</v>
      </c>
      <c r="E182" t="s">
        <v>49</v>
      </c>
      <c r="F182" t="s">
        <v>50</v>
      </c>
      <c r="G182" t="s">
        <v>51</v>
      </c>
      <c r="H182" t="s">
        <v>52</v>
      </c>
      <c r="I182" t="s">
        <v>23</v>
      </c>
      <c r="J182" s="8">
        <v>43312</v>
      </c>
      <c r="K182" t="s">
        <v>24</v>
      </c>
      <c r="L182" t="s">
        <v>25</v>
      </c>
      <c r="M182" t="s">
        <v>26</v>
      </c>
      <c r="N182" t="s">
        <v>27</v>
      </c>
      <c r="O182" s="9">
        <v>196</v>
      </c>
      <c r="P182">
        <v>23</v>
      </c>
      <c r="Q182" s="10">
        <f>Tabla1[[#This Row],[Precio unitario]]*Tabla1[[#This Row],[Cantidad]]</f>
        <v>4508</v>
      </c>
      <c r="R182" s="9">
        <v>432.76800000000003</v>
      </c>
    </row>
    <row r="183" spans="2:18" x14ac:dyDescent="0.3">
      <c r="B183" s="7">
        <v>1201</v>
      </c>
      <c r="C183" s="8">
        <v>43287</v>
      </c>
      <c r="D183" s="7">
        <v>6</v>
      </c>
      <c r="E183" t="s">
        <v>61</v>
      </c>
      <c r="F183" t="s">
        <v>62</v>
      </c>
      <c r="G183" t="s">
        <v>63</v>
      </c>
      <c r="H183" t="s">
        <v>64</v>
      </c>
      <c r="I183" t="s">
        <v>45</v>
      </c>
      <c r="J183" s="8">
        <v>43289</v>
      </c>
      <c r="K183" t="s">
        <v>46</v>
      </c>
      <c r="L183" t="s">
        <v>25</v>
      </c>
      <c r="M183" t="s">
        <v>53</v>
      </c>
      <c r="N183" t="s">
        <v>54</v>
      </c>
      <c r="O183" s="9">
        <v>178.5</v>
      </c>
      <c r="P183">
        <v>76</v>
      </c>
      <c r="Q183" s="10">
        <f>Tabla1[[#This Row],[Precio unitario]]*Tabla1[[#This Row],[Cantidad]]</f>
        <v>13566</v>
      </c>
      <c r="R183" s="9">
        <v>1370.1659999999999</v>
      </c>
    </row>
    <row r="184" spans="2:18" x14ac:dyDescent="0.3">
      <c r="B184" s="7">
        <v>1203</v>
      </c>
      <c r="C184" s="8">
        <v>43285</v>
      </c>
      <c r="D184" s="7">
        <v>4</v>
      </c>
      <c r="E184" t="s">
        <v>30</v>
      </c>
      <c r="F184" t="s">
        <v>31</v>
      </c>
      <c r="G184" t="s">
        <v>31</v>
      </c>
      <c r="H184" t="s">
        <v>32</v>
      </c>
      <c r="I184" t="s">
        <v>33</v>
      </c>
      <c r="J184" s="8">
        <v>43287</v>
      </c>
      <c r="K184" t="s">
        <v>34</v>
      </c>
      <c r="L184" t="s">
        <v>35</v>
      </c>
      <c r="M184" t="s">
        <v>107</v>
      </c>
      <c r="N184" t="s">
        <v>80</v>
      </c>
      <c r="O184" s="9">
        <v>1134</v>
      </c>
      <c r="P184">
        <v>55</v>
      </c>
      <c r="Q184" s="10">
        <f>Tabla1[[#This Row],[Precio unitario]]*Tabla1[[#This Row],[Cantidad]]</f>
        <v>62370</v>
      </c>
      <c r="R184" s="9">
        <v>6237</v>
      </c>
    </row>
    <row r="185" spans="2:18" x14ac:dyDescent="0.3">
      <c r="B185" s="7">
        <v>1204</v>
      </c>
      <c r="C185" s="8">
        <v>43285</v>
      </c>
      <c r="D185" s="7">
        <v>4</v>
      </c>
      <c r="E185" t="s">
        <v>30</v>
      </c>
      <c r="F185" t="s">
        <v>31</v>
      </c>
      <c r="G185" t="s">
        <v>31</v>
      </c>
      <c r="H185" t="s">
        <v>32</v>
      </c>
      <c r="I185" t="s">
        <v>33</v>
      </c>
      <c r="J185" s="8">
        <v>43287</v>
      </c>
      <c r="K185" t="s">
        <v>34</v>
      </c>
      <c r="L185" t="s">
        <v>35</v>
      </c>
      <c r="M185" t="s">
        <v>108</v>
      </c>
      <c r="N185" t="s">
        <v>109</v>
      </c>
      <c r="O185" s="9">
        <v>98</v>
      </c>
      <c r="P185">
        <v>19</v>
      </c>
      <c r="Q185" s="10">
        <f>Tabla1[[#This Row],[Precio unitario]]*Tabla1[[#This Row],[Cantidad]]</f>
        <v>1862</v>
      </c>
      <c r="R185" s="9">
        <v>180.614</v>
      </c>
    </row>
    <row r="186" spans="2:18" x14ac:dyDescent="0.3">
      <c r="B186" s="7">
        <v>1206</v>
      </c>
      <c r="C186" s="8">
        <v>43289</v>
      </c>
      <c r="D186" s="7">
        <v>8</v>
      </c>
      <c r="E186" t="s">
        <v>41</v>
      </c>
      <c r="F186" t="s">
        <v>42</v>
      </c>
      <c r="G186" t="s">
        <v>43</v>
      </c>
      <c r="H186" t="s">
        <v>44</v>
      </c>
      <c r="I186" t="s">
        <v>45</v>
      </c>
      <c r="J186" s="8">
        <v>43291</v>
      </c>
      <c r="K186" t="s">
        <v>46</v>
      </c>
      <c r="L186" t="s">
        <v>35</v>
      </c>
      <c r="M186" t="s">
        <v>95</v>
      </c>
      <c r="N186" t="s">
        <v>96</v>
      </c>
      <c r="O186" s="9">
        <v>487.19999999999993</v>
      </c>
      <c r="P186">
        <v>27</v>
      </c>
      <c r="Q186" s="10">
        <f>Tabla1[[#This Row],[Precio unitario]]*Tabla1[[#This Row],[Cantidad]]</f>
        <v>13154.399999999998</v>
      </c>
      <c r="R186" s="9">
        <v>1249.6679999999999</v>
      </c>
    </row>
    <row r="187" spans="2:18" x14ac:dyDescent="0.3">
      <c r="B187" s="7">
        <v>1209</v>
      </c>
      <c r="C187" s="8">
        <v>43284</v>
      </c>
      <c r="D187" s="7">
        <v>3</v>
      </c>
      <c r="E187" t="s">
        <v>55</v>
      </c>
      <c r="F187" t="s">
        <v>56</v>
      </c>
      <c r="G187" t="s">
        <v>57</v>
      </c>
      <c r="H187" t="s">
        <v>22</v>
      </c>
      <c r="I187" t="s">
        <v>23</v>
      </c>
      <c r="J187" s="8">
        <v>43286</v>
      </c>
      <c r="K187" t="s">
        <v>24</v>
      </c>
      <c r="L187" t="s">
        <v>58</v>
      </c>
      <c r="M187" t="s">
        <v>97</v>
      </c>
      <c r="N187" t="s">
        <v>82</v>
      </c>
      <c r="O187" s="9">
        <v>140</v>
      </c>
      <c r="P187">
        <v>99</v>
      </c>
      <c r="Q187" s="10">
        <f>Tabla1[[#This Row],[Precio unitario]]*Tabla1[[#This Row],[Cantidad]]</f>
        <v>13860</v>
      </c>
      <c r="R187" s="9">
        <v>1330.56</v>
      </c>
    </row>
    <row r="188" spans="2:18" x14ac:dyDescent="0.3">
      <c r="B188" s="7">
        <v>1210</v>
      </c>
      <c r="C188" s="8">
        <v>43284</v>
      </c>
      <c r="D188" s="7">
        <v>3</v>
      </c>
      <c r="E188" t="s">
        <v>55</v>
      </c>
      <c r="F188" t="s">
        <v>56</v>
      </c>
      <c r="G188" t="s">
        <v>57</v>
      </c>
      <c r="H188" t="s">
        <v>22</v>
      </c>
      <c r="I188" t="s">
        <v>23</v>
      </c>
      <c r="J188" s="8">
        <v>43286</v>
      </c>
      <c r="K188" t="s">
        <v>24</v>
      </c>
      <c r="L188" t="s">
        <v>58</v>
      </c>
      <c r="M188" t="s">
        <v>65</v>
      </c>
      <c r="N188" t="s">
        <v>66</v>
      </c>
      <c r="O188" s="9">
        <v>560</v>
      </c>
      <c r="P188">
        <v>10</v>
      </c>
      <c r="Q188" s="10">
        <f>Tabla1[[#This Row],[Precio unitario]]*Tabla1[[#This Row],[Cantidad]]</f>
        <v>5600</v>
      </c>
      <c r="R188" s="9">
        <v>560</v>
      </c>
    </row>
    <row r="189" spans="2:18" x14ac:dyDescent="0.3">
      <c r="B189" s="7">
        <v>1214</v>
      </c>
      <c r="C189" s="8">
        <v>43291</v>
      </c>
      <c r="D189" s="7">
        <v>10</v>
      </c>
      <c r="E189" t="s">
        <v>72</v>
      </c>
      <c r="F189" t="s">
        <v>73</v>
      </c>
      <c r="G189" t="s">
        <v>74</v>
      </c>
      <c r="H189" t="s">
        <v>75</v>
      </c>
      <c r="I189" t="s">
        <v>33</v>
      </c>
      <c r="J189" s="8">
        <v>43293</v>
      </c>
      <c r="K189" t="s">
        <v>24</v>
      </c>
      <c r="L189" t="s">
        <v>35</v>
      </c>
      <c r="M189" t="s">
        <v>98</v>
      </c>
      <c r="N189" t="s">
        <v>29</v>
      </c>
      <c r="O189" s="9">
        <v>140</v>
      </c>
      <c r="P189">
        <v>80</v>
      </c>
      <c r="Q189" s="10">
        <f>Tabla1[[#This Row],[Precio unitario]]*Tabla1[[#This Row],[Cantidad]]</f>
        <v>11200</v>
      </c>
      <c r="R189" s="9">
        <v>1086.3999999999999</v>
      </c>
    </row>
    <row r="190" spans="2:18" x14ac:dyDescent="0.3">
      <c r="B190" s="7">
        <v>1216</v>
      </c>
      <c r="C190" s="8">
        <v>43291</v>
      </c>
      <c r="D190" s="7">
        <v>10</v>
      </c>
      <c r="E190" t="s">
        <v>72</v>
      </c>
      <c r="F190" t="s">
        <v>73</v>
      </c>
      <c r="G190" t="s">
        <v>74</v>
      </c>
      <c r="H190" t="s">
        <v>75</v>
      </c>
      <c r="I190" t="s">
        <v>33</v>
      </c>
      <c r="J190" s="8"/>
      <c r="K190" t="s">
        <v>34</v>
      </c>
      <c r="L190"/>
      <c r="M190" t="s">
        <v>28</v>
      </c>
      <c r="N190" t="s">
        <v>29</v>
      </c>
      <c r="O190" s="9">
        <v>49</v>
      </c>
      <c r="P190">
        <v>27</v>
      </c>
      <c r="Q190" s="10">
        <f>Tabla1[[#This Row],[Precio unitario]]*Tabla1[[#This Row],[Cantidad]]</f>
        <v>1323</v>
      </c>
      <c r="R190" s="9">
        <v>127.00800000000001</v>
      </c>
    </row>
    <row r="191" spans="2:18" x14ac:dyDescent="0.3">
      <c r="B191" s="7">
        <v>1217</v>
      </c>
      <c r="C191" s="8">
        <v>43292</v>
      </c>
      <c r="D191" s="7">
        <v>11</v>
      </c>
      <c r="E191" t="s">
        <v>83</v>
      </c>
      <c r="F191" t="s">
        <v>84</v>
      </c>
      <c r="G191" t="s">
        <v>84</v>
      </c>
      <c r="H191" t="s">
        <v>70</v>
      </c>
      <c r="I191" t="s">
        <v>71</v>
      </c>
      <c r="J191" s="8"/>
      <c r="K191" t="s">
        <v>46</v>
      </c>
      <c r="L191"/>
      <c r="M191" t="s">
        <v>65</v>
      </c>
      <c r="N191" t="s">
        <v>66</v>
      </c>
      <c r="O191" s="9">
        <v>560</v>
      </c>
      <c r="P191">
        <v>97</v>
      </c>
      <c r="Q191" s="10">
        <f>Tabla1[[#This Row],[Precio unitario]]*Tabla1[[#This Row],[Cantidad]]</f>
        <v>54320</v>
      </c>
      <c r="R191" s="9">
        <v>5323.3600000000006</v>
      </c>
    </row>
    <row r="192" spans="2:18" x14ac:dyDescent="0.3">
      <c r="B192" s="7">
        <v>1218</v>
      </c>
      <c r="C192" s="8">
        <v>43282</v>
      </c>
      <c r="D192" s="7">
        <v>1</v>
      </c>
      <c r="E192" t="s">
        <v>85</v>
      </c>
      <c r="F192" t="s">
        <v>86</v>
      </c>
      <c r="G192" t="s">
        <v>87</v>
      </c>
      <c r="H192" t="s">
        <v>44</v>
      </c>
      <c r="I192" t="s">
        <v>45</v>
      </c>
      <c r="J192" s="8"/>
      <c r="K192" t="s">
        <v>46</v>
      </c>
      <c r="L192"/>
      <c r="M192" t="s">
        <v>88</v>
      </c>
      <c r="N192" t="s">
        <v>89</v>
      </c>
      <c r="O192" s="9">
        <v>257.59999999999997</v>
      </c>
      <c r="P192">
        <v>42</v>
      </c>
      <c r="Q192" s="10">
        <f>Tabla1[[#This Row],[Precio unitario]]*Tabla1[[#This Row],[Cantidad]]</f>
        <v>10819.199999999999</v>
      </c>
      <c r="R192" s="9">
        <v>1125.1967999999999</v>
      </c>
    </row>
    <row r="193" spans="2:18" x14ac:dyDescent="0.3">
      <c r="B193" s="7">
        <v>1219</v>
      </c>
      <c r="C193" s="8">
        <v>43309</v>
      </c>
      <c r="D193" s="7">
        <v>28</v>
      </c>
      <c r="E193" t="s">
        <v>67</v>
      </c>
      <c r="F193" t="s">
        <v>68</v>
      </c>
      <c r="G193" t="s">
        <v>69</v>
      </c>
      <c r="H193" t="s">
        <v>70</v>
      </c>
      <c r="I193" t="s">
        <v>71</v>
      </c>
      <c r="J193" s="8">
        <v>43311</v>
      </c>
      <c r="K193" t="s">
        <v>46</v>
      </c>
      <c r="L193" t="s">
        <v>35</v>
      </c>
      <c r="M193" t="s">
        <v>40</v>
      </c>
      <c r="N193" t="s">
        <v>27</v>
      </c>
      <c r="O193" s="9">
        <v>644</v>
      </c>
      <c r="P193">
        <v>24</v>
      </c>
      <c r="Q193" s="10">
        <f>Tabla1[[#This Row],[Precio unitario]]*Tabla1[[#This Row],[Cantidad]]</f>
        <v>15456</v>
      </c>
      <c r="R193" s="9">
        <v>1483.7759999999998</v>
      </c>
    </row>
    <row r="194" spans="2:18" x14ac:dyDescent="0.3">
      <c r="B194" s="7">
        <v>1220</v>
      </c>
      <c r="C194" s="8">
        <v>43290</v>
      </c>
      <c r="D194" s="7">
        <v>9</v>
      </c>
      <c r="E194" t="s">
        <v>90</v>
      </c>
      <c r="F194" t="s">
        <v>91</v>
      </c>
      <c r="G194" t="s">
        <v>51</v>
      </c>
      <c r="H194" t="s">
        <v>92</v>
      </c>
      <c r="I194" t="s">
        <v>23</v>
      </c>
      <c r="J194" s="8">
        <v>43292</v>
      </c>
      <c r="K194" t="s">
        <v>34</v>
      </c>
      <c r="L194" t="s">
        <v>25</v>
      </c>
      <c r="M194" t="s">
        <v>59</v>
      </c>
      <c r="N194" t="s">
        <v>60</v>
      </c>
      <c r="O194" s="9">
        <v>135.1</v>
      </c>
      <c r="P194">
        <v>90</v>
      </c>
      <c r="Q194" s="10">
        <f>Tabla1[[#This Row],[Precio unitario]]*Tabla1[[#This Row],[Cantidad]]</f>
        <v>12159</v>
      </c>
      <c r="R194" s="9">
        <v>1167.2640000000001</v>
      </c>
    </row>
    <row r="195" spans="2:18" x14ac:dyDescent="0.3">
      <c r="B195" s="7">
        <v>1221</v>
      </c>
      <c r="C195" s="8">
        <v>43287</v>
      </c>
      <c r="D195" s="7">
        <v>6</v>
      </c>
      <c r="E195" t="s">
        <v>61</v>
      </c>
      <c r="F195" t="s">
        <v>62</v>
      </c>
      <c r="G195" t="s">
        <v>63</v>
      </c>
      <c r="H195" t="s">
        <v>64</v>
      </c>
      <c r="I195" t="s">
        <v>45</v>
      </c>
      <c r="J195" s="8">
        <v>43289</v>
      </c>
      <c r="K195" t="s">
        <v>24</v>
      </c>
      <c r="L195" t="s">
        <v>35</v>
      </c>
      <c r="M195" t="s">
        <v>53</v>
      </c>
      <c r="N195" t="s">
        <v>54</v>
      </c>
      <c r="O195" s="9">
        <v>178.5</v>
      </c>
      <c r="P195">
        <v>28</v>
      </c>
      <c r="Q195" s="10">
        <f>Tabla1[[#This Row],[Precio unitario]]*Tabla1[[#This Row],[Cantidad]]</f>
        <v>4998</v>
      </c>
      <c r="R195" s="9">
        <v>499.80000000000007</v>
      </c>
    </row>
    <row r="196" spans="2:18" x14ac:dyDescent="0.3">
      <c r="B196" s="7">
        <v>1222</v>
      </c>
      <c r="C196" s="8">
        <v>43340</v>
      </c>
      <c r="D196" s="7">
        <v>28</v>
      </c>
      <c r="E196" t="s">
        <v>67</v>
      </c>
      <c r="F196" t="s">
        <v>68</v>
      </c>
      <c r="G196" t="s">
        <v>69</v>
      </c>
      <c r="H196" t="s">
        <v>70</v>
      </c>
      <c r="I196" t="s">
        <v>71</v>
      </c>
      <c r="J196" s="8">
        <v>43342</v>
      </c>
      <c r="K196" t="s">
        <v>46</v>
      </c>
      <c r="L196" t="s">
        <v>25</v>
      </c>
      <c r="M196" t="s">
        <v>40</v>
      </c>
      <c r="N196" t="s">
        <v>27</v>
      </c>
      <c r="O196" s="9">
        <v>644</v>
      </c>
      <c r="P196">
        <v>28</v>
      </c>
      <c r="Q196" s="10">
        <f>Tabla1[[#This Row],[Precio unitario]]*Tabla1[[#This Row],[Cantidad]]</f>
        <v>18032</v>
      </c>
      <c r="R196" s="9">
        <v>1875.3280000000004</v>
      </c>
    </row>
    <row r="197" spans="2:18" x14ac:dyDescent="0.3">
      <c r="B197" s="7">
        <v>1223</v>
      </c>
      <c r="C197" s="8">
        <v>43320</v>
      </c>
      <c r="D197" s="7">
        <v>8</v>
      </c>
      <c r="E197" t="s">
        <v>41</v>
      </c>
      <c r="F197" t="s">
        <v>42</v>
      </c>
      <c r="G197" t="s">
        <v>43</v>
      </c>
      <c r="H197" t="s">
        <v>44</v>
      </c>
      <c r="I197" t="s">
        <v>45</v>
      </c>
      <c r="J197" s="8">
        <v>43322</v>
      </c>
      <c r="K197" t="s">
        <v>46</v>
      </c>
      <c r="L197" t="s">
        <v>25</v>
      </c>
      <c r="M197" t="s">
        <v>53</v>
      </c>
      <c r="N197" t="s">
        <v>54</v>
      </c>
      <c r="O197" s="9">
        <v>178.5</v>
      </c>
      <c r="P197">
        <v>57</v>
      </c>
      <c r="Q197" s="10">
        <f>Tabla1[[#This Row],[Precio unitario]]*Tabla1[[#This Row],[Cantidad]]</f>
        <v>10174.5</v>
      </c>
      <c r="R197" s="9">
        <v>976.75199999999995</v>
      </c>
    </row>
    <row r="198" spans="2:18" x14ac:dyDescent="0.3">
      <c r="B198" s="7">
        <v>1224</v>
      </c>
      <c r="C198" s="8">
        <v>43322</v>
      </c>
      <c r="D198" s="7">
        <v>10</v>
      </c>
      <c r="E198" t="s">
        <v>72</v>
      </c>
      <c r="F198" t="s">
        <v>73</v>
      </c>
      <c r="G198" t="s">
        <v>74</v>
      </c>
      <c r="H198" t="s">
        <v>75</v>
      </c>
      <c r="I198" t="s">
        <v>33</v>
      </c>
      <c r="J198" s="8">
        <v>43324</v>
      </c>
      <c r="K198" t="s">
        <v>24</v>
      </c>
      <c r="L198" t="s">
        <v>35</v>
      </c>
      <c r="M198" t="s">
        <v>76</v>
      </c>
      <c r="N198" t="s">
        <v>27</v>
      </c>
      <c r="O198" s="9">
        <v>41.86</v>
      </c>
      <c r="P198">
        <v>23</v>
      </c>
      <c r="Q198" s="10">
        <f>Tabla1[[#This Row],[Precio unitario]]*Tabla1[[#This Row],[Cantidad]]</f>
        <v>962.78</v>
      </c>
      <c r="R198" s="9">
        <v>93.389660000000021</v>
      </c>
    </row>
    <row r="199" spans="2:18" x14ac:dyDescent="0.3">
      <c r="B199" s="7">
        <v>1225</v>
      </c>
      <c r="C199" s="8">
        <v>43319</v>
      </c>
      <c r="D199" s="7">
        <v>7</v>
      </c>
      <c r="E199" t="s">
        <v>77</v>
      </c>
      <c r="F199" t="s">
        <v>78</v>
      </c>
      <c r="G199" t="s">
        <v>78</v>
      </c>
      <c r="H199" t="s">
        <v>44</v>
      </c>
      <c r="I199" t="s">
        <v>45</v>
      </c>
      <c r="J199" s="8"/>
      <c r="L199"/>
      <c r="M199" t="s">
        <v>40</v>
      </c>
      <c r="N199" t="s">
        <v>27</v>
      </c>
      <c r="O199" s="9">
        <v>644</v>
      </c>
      <c r="P199">
        <v>86</v>
      </c>
      <c r="Q199" s="10">
        <f>Tabla1[[#This Row],[Precio unitario]]*Tabla1[[#This Row],[Cantidad]]</f>
        <v>55384</v>
      </c>
      <c r="R199" s="9">
        <v>5593.7840000000006</v>
      </c>
    </row>
    <row r="200" spans="2:18" x14ac:dyDescent="0.3">
      <c r="B200" s="7">
        <v>1226</v>
      </c>
      <c r="C200" s="8">
        <v>43322</v>
      </c>
      <c r="D200" s="7">
        <v>10</v>
      </c>
      <c r="E200" t="s">
        <v>72</v>
      </c>
      <c r="F200" t="s">
        <v>73</v>
      </c>
      <c r="G200" t="s">
        <v>74</v>
      </c>
      <c r="H200" t="s">
        <v>75</v>
      </c>
      <c r="I200" t="s">
        <v>33</v>
      </c>
      <c r="J200" s="8">
        <v>43324</v>
      </c>
      <c r="K200" t="s">
        <v>34</v>
      </c>
      <c r="L200"/>
      <c r="M200" t="s">
        <v>79</v>
      </c>
      <c r="N200" t="s">
        <v>80</v>
      </c>
      <c r="O200" s="9">
        <v>350</v>
      </c>
      <c r="P200">
        <v>47</v>
      </c>
      <c r="Q200" s="10">
        <f>Tabla1[[#This Row],[Precio unitario]]*Tabla1[[#This Row],[Cantidad]]</f>
        <v>16450</v>
      </c>
      <c r="R200" s="9">
        <v>1628.55</v>
      </c>
    </row>
    <row r="201" spans="2:18" x14ac:dyDescent="0.3">
      <c r="B201" s="7">
        <v>1227</v>
      </c>
      <c r="C201" s="8">
        <v>43322</v>
      </c>
      <c r="D201" s="7">
        <v>10</v>
      </c>
      <c r="E201" t="s">
        <v>72</v>
      </c>
      <c r="F201" t="s">
        <v>73</v>
      </c>
      <c r="G201" t="s">
        <v>74</v>
      </c>
      <c r="H201" t="s">
        <v>75</v>
      </c>
      <c r="I201" t="s">
        <v>33</v>
      </c>
      <c r="J201" s="8">
        <v>43324</v>
      </c>
      <c r="K201" t="s">
        <v>34</v>
      </c>
      <c r="L201"/>
      <c r="M201" t="s">
        <v>81</v>
      </c>
      <c r="N201" t="s">
        <v>82</v>
      </c>
      <c r="O201" s="9">
        <v>308</v>
      </c>
      <c r="P201">
        <v>97</v>
      </c>
      <c r="Q201" s="10">
        <f>Tabla1[[#This Row],[Precio unitario]]*Tabla1[[#This Row],[Cantidad]]</f>
        <v>29876</v>
      </c>
      <c r="R201" s="9">
        <v>3107.1040000000003</v>
      </c>
    </row>
    <row r="202" spans="2:18" x14ac:dyDescent="0.3">
      <c r="B202" s="7">
        <v>1228</v>
      </c>
      <c r="C202" s="8">
        <v>43322</v>
      </c>
      <c r="D202" s="7">
        <v>10</v>
      </c>
      <c r="E202" t="s">
        <v>72</v>
      </c>
      <c r="F202" t="s">
        <v>73</v>
      </c>
      <c r="G202" t="s">
        <v>74</v>
      </c>
      <c r="H202" t="s">
        <v>75</v>
      </c>
      <c r="I202" t="s">
        <v>33</v>
      </c>
      <c r="J202" s="8">
        <v>43324</v>
      </c>
      <c r="K202" t="s">
        <v>34</v>
      </c>
      <c r="L202"/>
      <c r="M202" t="s">
        <v>47</v>
      </c>
      <c r="N202" t="s">
        <v>48</v>
      </c>
      <c r="O202" s="9">
        <v>128.79999999999998</v>
      </c>
      <c r="P202">
        <v>96</v>
      </c>
      <c r="Q202" s="10">
        <f>Tabla1[[#This Row],[Precio unitario]]*Tabla1[[#This Row],[Cantidad]]</f>
        <v>12364.8</v>
      </c>
      <c r="R202" s="9">
        <v>1211.7503999999999</v>
      </c>
    </row>
    <row r="203" spans="2:18" x14ac:dyDescent="0.3">
      <c r="B203" s="7">
        <v>1229</v>
      </c>
      <c r="C203" s="8">
        <v>43323</v>
      </c>
      <c r="D203" s="7">
        <v>11</v>
      </c>
      <c r="E203" t="s">
        <v>83</v>
      </c>
      <c r="F203" t="s">
        <v>84</v>
      </c>
      <c r="G203" t="s">
        <v>84</v>
      </c>
      <c r="H203" t="s">
        <v>70</v>
      </c>
      <c r="I203" t="s">
        <v>71</v>
      </c>
      <c r="J203" s="8"/>
      <c r="K203" t="s">
        <v>46</v>
      </c>
      <c r="L203"/>
      <c r="M203" t="s">
        <v>28</v>
      </c>
      <c r="N203" t="s">
        <v>29</v>
      </c>
      <c r="O203" s="9">
        <v>49</v>
      </c>
      <c r="P203">
        <v>31</v>
      </c>
      <c r="Q203" s="10">
        <f>Tabla1[[#This Row],[Precio unitario]]*Tabla1[[#This Row],[Cantidad]]</f>
        <v>1519</v>
      </c>
      <c r="R203" s="9">
        <v>151.90000000000003</v>
      </c>
    </row>
    <row r="204" spans="2:18" x14ac:dyDescent="0.3">
      <c r="B204" s="7">
        <v>1230</v>
      </c>
      <c r="C204" s="8">
        <v>43323</v>
      </c>
      <c r="D204" s="7">
        <v>11</v>
      </c>
      <c r="E204" t="s">
        <v>83</v>
      </c>
      <c r="F204" t="s">
        <v>84</v>
      </c>
      <c r="G204" t="s">
        <v>84</v>
      </c>
      <c r="H204" t="s">
        <v>70</v>
      </c>
      <c r="I204" t="s">
        <v>71</v>
      </c>
      <c r="J204" s="8"/>
      <c r="K204" t="s">
        <v>46</v>
      </c>
      <c r="L204"/>
      <c r="M204" t="s">
        <v>76</v>
      </c>
      <c r="N204" t="s">
        <v>27</v>
      </c>
      <c r="O204" s="9">
        <v>41.86</v>
      </c>
      <c r="P204">
        <v>52</v>
      </c>
      <c r="Q204" s="10">
        <f>Tabla1[[#This Row],[Precio unitario]]*Tabla1[[#This Row],[Cantidad]]</f>
        <v>2176.7199999999998</v>
      </c>
      <c r="R204" s="9">
        <v>224.20216000000005</v>
      </c>
    </row>
    <row r="205" spans="2:18" x14ac:dyDescent="0.3">
      <c r="B205" s="7">
        <v>1231</v>
      </c>
      <c r="C205" s="8">
        <v>43313</v>
      </c>
      <c r="D205" s="7">
        <v>1</v>
      </c>
      <c r="E205" t="s">
        <v>85</v>
      </c>
      <c r="F205" t="s">
        <v>86</v>
      </c>
      <c r="G205" t="s">
        <v>87</v>
      </c>
      <c r="H205" t="s">
        <v>44</v>
      </c>
      <c r="I205" t="s">
        <v>45</v>
      </c>
      <c r="J205" s="8"/>
      <c r="L205"/>
      <c r="M205" t="s">
        <v>39</v>
      </c>
      <c r="N205" t="s">
        <v>27</v>
      </c>
      <c r="O205" s="9">
        <v>252</v>
      </c>
      <c r="P205">
        <v>91</v>
      </c>
      <c r="Q205" s="10">
        <f>Tabla1[[#This Row],[Precio unitario]]*Tabla1[[#This Row],[Cantidad]]</f>
        <v>22932</v>
      </c>
      <c r="R205" s="9">
        <v>2224.404</v>
      </c>
    </row>
    <row r="206" spans="2:18" x14ac:dyDescent="0.3">
      <c r="B206" s="7">
        <v>1232</v>
      </c>
      <c r="C206" s="8">
        <v>43313</v>
      </c>
      <c r="D206" s="7">
        <v>1</v>
      </c>
      <c r="E206" t="s">
        <v>85</v>
      </c>
      <c r="F206" t="s">
        <v>86</v>
      </c>
      <c r="G206" t="s">
        <v>87</v>
      </c>
      <c r="H206" t="s">
        <v>44</v>
      </c>
      <c r="I206" t="s">
        <v>45</v>
      </c>
      <c r="J206" s="8"/>
      <c r="L206"/>
      <c r="M206" t="s">
        <v>40</v>
      </c>
      <c r="N206" t="s">
        <v>27</v>
      </c>
      <c r="O206" s="9">
        <v>644</v>
      </c>
      <c r="P206">
        <v>14</v>
      </c>
      <c r="Q206" s="10">
        <f>Tabla1[[#This Row],[Precio unitario]]*Tabla1[[#This Row],[Cantidad]]</f>
        <v>9016</v>
      </c>
      <c r="R206" s="9">
        <v>892.58400000000006</v>
      </c>
    </row>
    <row r="207" spans="2:18" x14ac:dyDescent="0.3">
      <c r="B207" s="7">
        <v>1233</v>
      </c>
      <c r="C207" s="8">
        <v>43313</v>
      </c>
      <c r="D207" s="7">
        <v>1</v>
      </c>
      <c r="E207" t="s">
        <v>85</v>
      </c>
      <c r="F207" t="s">
        <v>86</v>
      </c>
      <c r="G207" t="s">
        <v>87</v>
      </c>
      <c r="H207" t="s">
        <v>44</v>
      </c>
      <c r="I207" t="s">
        <v>45</v>
      </c>
      <c r="J207" s="8"/>
      <c r="L207"/>
      <c r="M207" t="s">
        <v>76</v>
      </c>
      <c r="N207" t="s">
        <v>27</v>
      </c>
      <c r="O207" s="9">
        <v>41.86</v>
      </c>
      <c r="P207">
        <v>44</v>
      </c>
      <c r="Q207" s="10">
        <f>Tabla1[[#This Row],[Precio unitario]]*Tabla1[[#This Row],[Cantidad]]</f>
        <v>1841.84</v>
      </c>
      <c r="R207" s="9">
        <v>186.02584000000002</v>
      </c>
    </row>
    <row r="208" spans="2:18" x14ac:dyDescent="0.3">
      <c r="B208" s="7">
        <v>1234</v>
      </c>
      <c r="C208" s="8">
        <v>43340</v>
      </c>
      <c r="D208" s="7">
        <v>28</v>
      </c>
      <c r="E208" t="s">
        <v>67</v>
      </c>
      <c r="F208" t="s">
        <v>68</v>
      </c>
      <c r="G208" t="s">
        <v>69</v>
      </c>
      <c r="H208" t="s">
        <v>70</v>
      </c>
      <c r="I208" t="s">
        <v>71</v>
      </c>
      <c r="J208" s="8">
        <v>43342</v>
      </c>
      <c r="K208" t="s">
        <v>46</v>
      </c>
      <c r="L208" t="s">
        <v>35</v>
      </c>
      <c r="M208" t="s">
        <v>59</v>
      </c>
      <c r="N208" t="s">
        <v>60</v>
      </c>
      <c r="O208" s="9">
        <v>135.1</v>
      </c>
      <c r="P208">
        <v>97</v>
      </c>
      <c r="Q208" s="10">
        <f>Tabla1[[#This Row],[Precio unitario]]*Tabla1[[#This Row],[Cantidad]]</f>
        <v>13104.699999999999</v>
      </c>
      <c r="R208" s="9">
        <v>1336.6794000000002</v>
      </c>
    </row>
    <row r="209" spans="2:18" x14ac:dyDescent="0.3">
      <c r="B209" s="7">
        <v>1235</v>
      </c>
      <c r="C209" s="8">
        <v>43340</v>
      </c>
      <c r="D209" s="7">
        <v>28</v>
      </c>
      <c r="E209" t="s">
        <v>67</v>
      </c>
      <c r="F209" t="s">
        <v>68</v>
      </c>
      <c r="G209" t="s">
        <v>69</v>
      </c>
      <c r="H209" t="s">
        <v>70</v>
      </c>
      <c r="I209" t="s">
        <v>71</v>
      </c>
      <c r="J209" s="8">
        <v>43342</v>
      </c>
      <c r="K209" t="s">
        <v>46</v>
      </c>
      <c r="L209" t="s">
        <v>35</v>
      </c>
      <c r="M209" t="s">
        <v>88</v>
      </c>
      <c r="N209" t="s">
        <v>89</v>
      </c>
      <c r="O209" s="9">
        <v>257.59999999999997</v>
      </c>
      <c r="P209">
        <v>80</v>
      </c>
      <c r="Q209" s="10">
        <f>Tabla1[[#This Row],[Precio unitario]]*Tabla1[[#This Row],[Cantidad]]</f>
        <v>20607.999999999996</v>
      </c>
      <c r="R209" s="9">
        <v>2102.0160000000005</v>
      </c>
    </row>
    <row r="210" spans="2:18" x14ac:dyDescent="0.3">
      <c r="B210" s="7">
        <v>1236</v>
      </c>
      <c r="C210" s="8">
        <v>43321</v>
      </c>
      <c r="D210" s="7">
        <v>9</v>
      </c>
      <c r="E210" t="s">
        <v>90</v>
      </c>
      <c r="F210" t="s">
        <v>91</v>
      </c>
      <c r="G210" t="s">
        <v>51</v>
      </c>
      <c r="H210" t="s">
        <v>92</v>
      </c>
      <c r="I210" t="s">
        <v>23</v>
      </c>
      <c r="J210" s="8">
        <v>43323</v>
      </c>
      <c r="K210" t="s">
        <v>34</v>
      </c>
      <c r="L210" t="s">
        <v>25</v>
      </c>
      <c r="M210" t="s">
        <v>93</v>
      </c>
      <c r="N210" t="s">
        <v>94</v>
      </c>
      <c r="O210" s="9">
        <v>273</v>
      </c>
      <c r="P210">
        <v>66</v>
      </c>
      <c r="Q210" s="10">
        <f>Tabla1[[#This Row],[Precio unitario]]*Tabla1[[#This Row],[Cantidad]]</f>
        <v>18018</v>
      </c>
      <c r="R210" s="9">
        <v>1855.854</v>
      </c>
    </row>
    <row r="211" spans="2:18" x14ac:dyDescent="0.3">
      <c r="B211" s="7">
        <v>1237</v>
      </c>
      <c r="C211" s="8">
        <v>43321</v>
      </c>
      <c r="D211" s="7">
        <v>9</v>
      </c>
      <c r="E211" t="s">
        <v>90</v>
      </c>
      <c r="F211" t="s">
        <v>91</v>
      </c>
      <c r="G211" t="s">
        <v>51</v>
      </c>
      <c r="H211" t="s">
        <v>92</v>
      </c>
      <c r="I211" t="s">
        <v>23</v>
      </c>
      <c r="J211" s="8">
        <v>43323</v>
      </c>
      <c r="K211" t="s">
        <v>34</v>
      </c>
      <c r="L211" t="s">
        <v>25</v>
      </c>
      <c r="M211" t="s">
        <v>95</v>
      </c>
      <c r="N211" t="s">
        <v>96</v>
      </c>
      <c r="O211" s="9">
        <v>487.19999999999993</v>
      </c>
      <c r="P211">
        <v>32</v>
      </c>
      <c r="Q211" s="10">
        <f>Tabla1[[#This Row],[Precio unitario]]*Tabla1[[#This Row],[Cantidad]]</f>
        <v>15590.399999999998</v>
      </c>
      <c r="R211" s="9">
        <v>1559.04</v>
      </c>
    </row>
    <row r="212" spans="2:18" x14ac:dyDescent="0.3">
      <c r="B212" s="7">
        <v>1238</v>
      </c>
      <c r="C212" s="8">
        <v>43318</v>
      </c>
      <c r="D212" s="7">
        <v>6</v>
      </c>
      <c r="E212" t="s">
        <v>61</v>
      </c>
      <c r="F212" t="s">
        <v>62</v>
      </c>
      <c r="G212" t="s">
        <v>63</v>
      </c>
      <c r="H212" t="s">
        <v>64</v>
      </c>
      <c r="I212" t="s">
        <v>45</v>
      </c>
      <c r="J212" s="8">
        <v>43320</v>
      </c>
      <c r="K212" t="s">
        <v>24</v>
      </c>
      <c r="L212" t="s">
        <v>35</v>
      </c>
      <c r="M212" t="s">
        <v>26</v>
      </c>
      <c r="N212" t="s">
        <v>27</v>
      </c>
      <c r="O212" s="9">
        <v>196</v>
      </c>
      <c r="P212">
        <v>52</v>
      </c>
      <c r="Q212" s="10">
        <f>Tabla1[[#This Row],[Precio unitario]]*Tabla1[[#This Row],[Cantidad]]</f>
        <v>10192</v>
      </c>
      <c r="R212" s="9">
        <v>1019.1999999999999</v>
      </c>
    </row>
    <row r="213" spans="2:18" x14ac:dyDescent="0.3">
      <c r="B213" s="7">
        <v>1239</v>
      </c>
      <c r="C213" s="8">
        <v>43320</v>
      </c>
      <c r="D213" s="7">
        <v>8</v>
      </c>
      <c r="E213" t="s">
        <v>41</v>
      </c>
      <c r="F213" t="s">
        <v>42</v>
      </c>
      <c r="G213" t="s">
        <v>43</v>
      </c>
      <c r="H213" t="s">
        <v>44</v>
      </c>
      <c r="I213" t="s">
        <v>45</v>
      </c>
      <c r="J213" s="8">
        <v>43322</v>
      </c>
      <c r="K213" t="s">
        <v>24</v>
      </c>
      <c r="L213" t="s">
        <v>25</v>
      </c>
      <c r="M213" t="s">
        <v>65</v>
      </c>
      <c r="N213" t="s">
        <v>66</v>
      </c>
      <c r="O213" s="9">
        <v>560</v>
      </c>
      <c r="P213">
        <v>78</v>
      </c>
      <c r="Q213" s="10">
        <f>Tabla1[[#This Row],[Precio unitario]]*Tabla1[[#This Row],[Cantidad]]</f>
        <v>43680</v>
      </c>
      <c r="R213" s="9">
        <v>4455.3600000000006</v>
      </c>
    </row>
    <row r="214" spans="2:18" x14ac:dyDescent="0.3">
      <c r="B214" s="7">
        <v>1240</v>
      </c>
      <c r="C214" s="8">
        <v>43320</v>
      </c>
      <c r="D214" s="7">
        <v>8</v>
      </c>
      <c r="E214" t="s">
        <v>41</v>
      </c>
      <c r="F214" t="s">
        <v>42</v>
      </c>
      <c r="G214" t="s">
        <v>43</v>
      </c>
      <c r="H214" t="s">
        <v>44</v>
      </c>
      <c r="I214" t="s">
        <v>45</v>
      </c>
      <c r="J214" s="8">
        <v>43322</v>
      </c>
      <c r="K214" t="s">
        <v>24</v>
      </c>
      <c r="L214" t="s">
        <v>25</v>
      </c>
      <c r="M214" t="s">
        <v>47</v>
      </c>
      <c r="N214" t="s">
        <v>48</v>
      </c>
      <c r="O214" s="9">
        <v>128.79999999999998</v>
      </c>
      <c r="P214">
        <v>54</v>
      </c>
      <c r="Q214" s="10">
        <f>Tabla1[[#This Row],[Precio unitario]]*Tabla1[[#This Row],[Cantidad]]</f>
        <v>6955.1999999999989</v>
      </c>
      <c r="R214" s="9">
        <v>688.56479999999999</v>
      </c>
    </row>
    <row r="215" spans="2:18" x14ac:dyDescent="0.3">
      <c r="B215" s="7">
        <v>1241</v>
      </c>
      <c r="C215" s="8">
        <v>43337</v>
      </c>
      <c r="D215" s="7">
        <v>25</v>
      </c>
      <c r="E215" t="s">
        <v>99</v>
      </c>
      <c r="F215" t="s">
        <v>73</v>
      </c>
      <c r="G215" t="s">
        <v>74</v>
      </c>
      <c r="H215" t="s">
        <v>75</v>
      </c>
      <c r="I215" t="s">
        <v>33</v>
      </c>
      <c r="J215" s="8">
        <v>43339</v>
      </c>
      <c r="K215" t="s">
        <v>34</v>
      </c>
      <c r="L215" t="s">
        <v>58</v>
      </c>
      <c r="M215" t="s">
        <v>104</v>
      </c>
      <c r="N215" t="s">
        <v>48</v>
      </c>
      <c r="O215" s="9">
        <v>140</v>
      </c>
      <c r="P215">
        <v>55</v>
      </c>
      <c r="Q215" s="10">
        <f>Tabla1[[#This Row],[Precio unitario]]*Tabla1[[#This Row],[Cantidad]]</f>
        <v>7700</v>
      </c>
      <c r="R215" s="9">
        <v>731.5</v>
      </c>
    </row>
    <row r="216" spans="2:18" x14ac:dyDescent="0.3">
      <c r="B216" s="7">
        <v>1242</v>
      </c>
      <c r="C216" s="8">
        <v>43338</v>
      </c>
      <c r="D216" s="7">
        <v>26</v>
      </c>
      <c r="E216" t="s">
        <v>100</v>
      </c>
      <c r="F216" t="s">
        <v>84</v>
      </c>
      <c r="G216" t="s">
        <v>84</v>
      </c>
      <c r="H216" t="s">
        <v>70</v>
      </c>
      <c r="I216" t="s">
        <v>71</v>
      </c>
      <c r="J216" s="8">
        <v>43340</v>
      </c>
      <c r="K216" t="s">
        <v>46</v>
      </c>
      <c r="L216" t="s">
        <v>35</v>
      </c>
      <c r="M216" t="s">
        <v>105</v>
      </c>
      <c r="N216" t="s">
        <v>106</v>
      </c>
      <c r="O216" s="9">
        <v>298.90000000000003</v>
      </c>
      <c r="P216">
        <v>60</v>
      </c>
      <c r="Q216" s="10">
        <f>Tabla1[[#This Row],[Precio unitario]]*Tabla1[[#This Row],[Cantidad]]</f>
        <v>17934.000000000004</v>
      </c>
      <c r="R216" s="9">
        <v>1811.3340000000001</v>
      </c>
    </row>
    <row r="217" spans="2:18" x14ac:dyDescent="0.3">
      <c r="B217" s="7">
        <v>1243</v>
      </c>
      <c r="C217" s="8">
        <v>43338</v>
      </c>
      <c r="D217" s="7">
        <v>26</v>
      </c>
      <c r="E217" t="s">
        <v>100</v>
      </c>
      <c r="F217" t="s">
        <v>84</v>
      </c>
      <c r="G217" t="s">
        <v>84</v>
      </c>
      <c r="H217" t="s">
        <v>70</v>
      </c>
      <c r="I217" t="s">
        <v>71</v>
      </c>
      <c r="J217" s="8">
        <v>43340</v>
      </c>
      <c r="K217" t="s">
        <v>46</v>
      </c>
      <c r="L217" t="s">
        <v>35</v>
      </c>
      <c r="M217" t="s">
        <v>59</v>
      </c>
      <c r="N217" t="s">
        <v>60</v>
      </c>
      <c r="O217" s="9">
        <v>135.1</v>
      </c>
      <c r="P217">
        <v>19</v>
      </c>
      <c r="Q217" s="10">
        <f>Tabla1[[#This Row],[Precio unitario]]*Tabla1[[#This Row],[Cantidad]]</f>
        <v>2566.9</v>
      </c>
      <c r="R217" s="9">
        <v>243.85550000000001</v>
      </c>
    </row>
    <row r="218" spans="2:18" x14ac:dyDescent="0.3">
      <c r="B218" s="7">
        <v>1244</v>
      </c>
      <c r="C218" s="8">
        <v>43338</v>
      </c>
      <c r="D218" s="7">
        <v>26</v>
      </c>
      <c r="E218" t="s">
        <v>100</v>
      </c>
      <c r="F218" t="s">
        <v>84</v>
      </c>
      <c r="G218" t="s">
        <v>84</v>
      </c>
      <c r="H218" t="s">
        <v>70</v>
      </c>
      <c r="I218" t="s">
        <v>71</v>
      </c>
      <c r="J218" s="8">
        <v>43340</v>
      </c>
      <c r="K218" t="s">
        <v>46</v>
      </c>
      <c r="L218" t="s">
        <v>35</v>
      </c>
      <c r="M218" t="s">
        <v>88</v>
      </c>
      <c r="N218" t="s">
        <v>89</v>
      </c>
      <c r="O218" s="9">
        <v>257.59999999999997</v>
      </c>
      <c r="P218">
        <v>66</v>
      </c>
      <c r="Q218" s="10">
        <f>Tabla1[[#This Row],[Precio unitario]]*Tabla1[[#This Row],[Cantidad]]</f>
        <v>17001.599999999999</v>
      </c>
      <c r="R218" s="9">
        <v>1751.1648</v>
      </c>
    </row>
    <row r="219" spans="2:18" x14ac:dyDescent="0.3">
      <c r="B219" s="7">
        <v>1245</v>
      </c>
      <c r="C219" s="8">
        <v>43341</v>
      </c>
      <c r="D219" s="7">
        <v>29</v>
      </c>
      <c r="E219" t="s">
        <v>49</v>
      </c>
      <c r="F219" t="s">
        <v>50</v>
      </c>
      <c r="G219" t="s">
        <v>51</v>
      </c>
      <c r="H219" t="s">
        <v>52</v>
      </c>
      <c r="I219" t="s">
        <v>23</v>
      </c>
      <c r="J219" s="8">
        <v>43343</v>
      </c>
      <c r="K219" t="s">
        <v>24</v>
      </c>
      <c r="L219" t="s">
        <v>25</v>
      </c>
      <c r="M219" t="s">
        <v>26</v>
      </c>
      <c r="N219" t="s">
        <v>27</v>
      </c>
      <c r="O219" s="9">
        <v>196</v>
      </c>
      <c r="P219">
        <v>42</v>
      </c>
      <c r="Q219" s="10">
        <f>Tabla1[[#This Row],[Precio unitario]]*Tabla1[[#This Row],[Cantidad]]</f>
        <v>8232</v>
      </c>
      <c r="R219" s="9">
        <v>831.43200000000002</v>
      </c>
    </row>
    <row r="220" spans="2:18" x14ac:dyDescent="0.3">
      <c r="B220" s="7">
        <v>1246</v>
      </c>
      <c r="C220" s="8">
        <v>43318</v>
      </c>
      <c r="D220" s="7">
        <v>6</v>
      </c>
      <c r="E220" t="s">
        <v>61</v>
      </c>
      <c r="F220" t="s">
        <v>62</v>
      </c>
      <c r="G220" t="s">
        <v>63</v>
      </c>
      <c r="H220" t="s">
        <v>64</v>
      </c>
      <c r="I220" t="s">
        <v>45</v>
      </c>
      <c r="J220" s="8">
        <v>43320</v>
      </c>
      <c r="K220" t="s">
        <v>46</v>
      </c>
      <c r="L220" t="s">
        <v>25</v>
      </c>
      <c r="M220" t="s">
        <v>53</v>
      </c>
      <c r="N220" t="s">
        <v>54</v>
      </c>
      <c r="O220" s="9">
        <v>178.5</v>
      </c>
      <c r="P220">
        <v>72</v>
      </c>
      <c r="Q220" s="10">
        <f>Tabla1[[#This Row],[Precio unitario]]*Tabla1[[#This Row],[Cantidad]]</f>
        <v>12852</v>
      </c>
      <c r="R220" s="9">
        <v>1246.644</v>
      </c>
    </row>
    <row r="221" spans="2:18" x14ac:dyDescent="0.3">
      <c r="B221" s="7">
        <v>1248</v>
      </c>
      <c r="C221" s="8">
        <v>43316</v>
      </c>
      <c r="D221" s="7">
        <v>4</v>
      </c>
      <c r="E221" t="s">
        <v>30</v>
      </c>
      <c r="F221" t="s">
        <v>31</v>
      </c>
      <c r="G221" t="s">
        <v>31</v>
      </c>
      <c r="H221" t="s">
        <v>32</v>
      </c>
      <c r="I221" t="s">
        <v>33</v>
      </c>
      <c r="J221" s="8">
        <v>43318</v>
      </c>
      <c r="K221" t="s">
        <v>34</v>
      </c>
      <c r="L221" t="s">
        <v>35</v>
      </c>
      <c r="M221" t="s">
        <v>107</v>
      </c>
      <c r="N221" t="s">
        <v>80</v>
      </c>
      <c r="O221" s="9">
        <v>1134</v>
      </c>
      <c r="P221">
        <v>32</v>
      </c>
      <c r="Q221" s="10">
        <f>Tabla1[[#This Row],[Precio unitario]]*Tabla1[[#This Row],[Cantidad]]</f>
        <v>36288</v>
      </c>
      <c r="R221" s="9">
        <v>3519.9359999999997</v>
      </c>
    </row>
    <row r="222" spans="2:18" x14ac:dyDescent="0.3">
      <c r="B222" s="7">
        <v>1249</v>
      </c>
      <c r="C222" s="8">
        <v>43316</v>
      </c>
      <c r="D222" s="7">
        <v>4</v>
      </c>
      <c r="E222" t="s">
        <v>30</v>
      </c>
      <c r="F222" t="s">
        <v>31</v>
      </c>
      <c r="G222" t="s">
        <v>31</v>
      </c>
      <c r="H222" t="s">
        <v>32</v>
      </c>
      <c r="I222" t="s">
        <v>33</v>
      </c>
      <c r="J222" s="8">
        <v>43318</v>
      </c>
      <c r="K222" t="s">
        <v>34</v>
      </c>
      <c r="L222" t="s">
        <v>35</v>
      </c>
      <c r="M222" t="s">
        <v>108</v>
      </c>
      <c r="N222" t="s">
        <v>109</v>
      </c>
      <c r="O222" s="9">
        <v>98</v>
      </c>
      <c r="P222">
        <v>76</v>
      </c>
      <c r="Q222" s="10">
        <f>Tabla1[[#This Row],[Precio unitario]]*Tabla1[[#This Row],[Cantidad]]</f>
        <v>7448</v>
      </c>
      <c r="R222" s="9">
        <v>752.24800000000005</v>
      </c>
    </row>
    <row r="223" spans="2:18" x14ac:dyDescent="0.3">
      <c r="B223" s="7">
        <v>1250</v>
      </c>
      <c r="C223" s="8">
        <v>43353</v>
      </c>
      <c r="D223" s="7">
        <v>10</v>
      </c>
      <c r="E223" t="s">
        <v>72</v>
      </c>
      <c r="F223" t="s">
        <v>73</v>
      </c>
      <c r="G223" t="s">
        <v>74</v>
      </c>
      <c r="H223" t="s">
        <v>75</v>
      </c>
      <c r="I223" t="s">
        <v>33</v>
      </c>
      <c r="J223" s="8">
        <v>43355</v>
      </c>
      <c r="K223" t="s">
        <v>34</v>
      </c>
      <c r="L223"/>
      <c r="M223" t="s">
        <v>47</v>
      </c>
      <c r="N223" t="s">
        <v>48</v>
      </c>
      <c r="O223" s="9">
        <v>128.79999999999998</v>
      </c>
      <c r="P223">
        <v>83</v>
      </c>
      <c r="Q223" s="10">
        <f>Tabla1[[#This Row],[Precio unitario]]*Tabla1[[#This Row],[Cantidad]]</f>
        <v>10690.399999999998</v>
      </c>
      <c r="R223" s="9">
        <v>1047.6591999999998</v>
      </c>
    </row>
    <row r="224" spans="2:18" x14ac:dyDescent="0.3">
      <c r="B224" s="7">
        <v>1251</v>
      </c>
      <c r="C224" s="8">
        <v>43354</v>
      </c>
      <c r="D224" s="7">
        <v>11</v>
      </c>
      <c r="E224" t="s">
        <v>83</v>
      </c>
      <c r="F224" t="s">
        <v>84</v>
      </c>
      <c r="G224" t="s">
        <v>84</v>
      </c>
      <c r="H224" t="s">
        <v>70</v>
      </c>
      <c r="I224" t="s">
        <v>71</v>
      </c>
      <c r="J224" s="8"/>
      <c r="K224" t="s">
        <v>46</v>
      </c>
      <c r="L224"/>
      <c r="M224" t="s">
        <v>28</v>
      </c>
      <c r="N224" t="s">
        <v>29</v>
      </c>
      <c r="O224" s="9">
        <v>49</v>
      </c>
      <c r="P224">
        <v>91</v>
      </c>
      <c r="Q224" s="10">
        <f>Tabla1[[#This Row],[Precio unitario]]*Tabla1[[#This Row],[Cantidad]]</f>
        <v>4459</v>
      </c>
      <c r="R224" s="9">
        <v>436.98200000000003</v>
      </c>
    </row>
    <row r="225" spans="2:18" x14ac:dyDescent="0.3">
      <c r="B225" s="7">
        <v>1252</v>
      </c>
      <c r="C225" s="8">
        <v>43354</v>
      </c>
      <c r="D225" s="7">
        <v>11</v>
      </c>
      <c r="E225" t="s">
        <v>83</v>
      </c>
      <c r="F225" t="s">
        <v>84</v>
      </c>
      <c r="G225" t="s">
        <v>84</v>
      </c>
      <c r="H225" t="s">
        <v>70</v>
      </c>
      <c r="I225" t="s">
        <v>71</v>
      </c>
      <c r="J225" s="8"/>
      <c r="K225" t="s">
        <v>46</v>
      </c>
      <c r="L225"/>
      <c r="M225" t="s">
        <v>76</v>
      </c>
      <c r="N225" t="s">
        <v>27</v>
      </c>
      <c r="O225" s="9">
        <v>41.86</v>
      </c>
      <c r="P225">
        <v>64</v>
      </c>
      <c r="Q225" s="10">
        <f>Tabla1[[#This Row],[Precio unitario]]*Tabla1[[#This Row],[Cantidad]]</f>
        <v>2679.04</v>
      </c>
      <c r="R225" s="9">
        <v>273.26208000000003</v>
      </c>
    </row>
    <row r="226" spans="2:18" x14ac:dyDescent="0.3">
      <c r="B226" s="7">
        <v>1253</v>
      </c>
      <c r="C226" s="8">
        <v>43344</v>
      </c>
      <c r="D226" s="7">
        <v>1</v>
      </c>
      <c r="E226" t="s">
        <v>85</v>
      </c>
      <c r="F226" t="s">
        <v>86</v>
      </c>
      <c r="G226" t="s">
        <v>87</v>
      </c>
      <c r="H226" t="s">
        <v>44</v>
      </c>
      <c r="I226" t="s">
        <v>45</v>
      </c>
      <c r="J226" s="8"/>
      <c r="L226"/>
      <c r="M226" t="s">
        <v>39</v>
      </c>
      <c r="N226" t="s">
        <v>27</v>
      </c>
      <c r="O226" s="9">
        <v>252</v>
      </c>
      <c r="P226">
        <v>58</v>
      </c>
      <c r="Q226" s="10">
        <f>Tabla1[[#This Row],[Precio unitario]]*Tabla1[[#This Row],[Cantidad]]</f>
        <v>14616</v>
      </c>
      <c r="R226" s="9">
        <v>1446.9840000000002</v>
      </c>
    </row>
    <row r="227" spans="2:18" x14ac:dyDescent="0.3">
      <c r="B227" s="7">
        <v>1254</v>
      </c>
      <c r="C227" s="8">
        <v>43344</v>
      </c>
      <c r="D227" s="7">
        <v>1</v>
      </c>
      <c r="E227" t="s">
        <v>85</v>
      </c>
      <c r="F227" t="s">
        <v>86</v>
      </c>
      <c r="G227" t="s">
        <v>87</v>
      </c>
      <c r="H227" t="s">
        <v>44</v>
      </c>
      <c r="I227" t="s">
        <v>45</v>
      </c>
      <c r="J227" s="8"/>
      <c r="L227"/>
      <c r="M227" t="s">
        <v>40</v>
      </c>
      <c r="N227" t="s">
        <v>27</v>
      </c>
      <c r="O227" s="9">
        <v>644</v>
      </c>
      <c r="P227">
        <v>97</v>
      </c>
      <c r="Q227" s="10">
        <f>Tabla1[[#This Row],[Precio unitario]]*Tabla1[[#This Row],[Cantidad]]</f>
        <v>62468</v>
      </c>
      <c r="R227" s="9">
        <v>6496.6720000000005</v>
      </c>
    </row>
    <row r="228" spans="2:18" x14ac:dyDescent="0.3">
      <c r="B228" s="7">
        <v>1255</v>
      </c>
      <c r="C228" s="8">
        <v>43344</v>
      </c>
      <c r="D228" s="7">
        <v>1</v>
      </c>
      <c r="E228" t="s">
        <v>85</v>
      </c>
      <c r="F228" t="s">
        <v>86</v>
      </c>
      <c r="G228" t="s">
        <v>87</v>
      </c>
      <c r="H228" t="s">
        <v>44</v>
      </c>
      <c r="I228" t="s">
        <v>45</v>
      </c>
      <c r="J228" s="8"/>
      <c r="L228"/>
      <c r="M228" t="s">
        <v>76</v>
      </c>
      <c r="N228" t="s">
        <v>27</v>
      </c>
      <c r="O228" s="9">
        <v>41.86</v>
      </c>
      <c r="P228">
        <v>14</v>
      </c>
      <c r="Q228" s="10">
        <f>Tabla1[[#This Row],[Precio unitario]]*Tabla1[[#This Row],[Cantidad]]</f>
        <v>586.04</v>
      </c>
      <c r="R228" s="9">
        <v>60.948160000000001</v>
      </c>
    </row>
    <row r="229" spans="2:18" x14ac:dyDescent="0.3">
      <c r="B229" s="7">
        <v>1256</v>
      </c>
      <c r="C229" s="8">
        <v>43371</v>
      </c>
      <c r="D229" s="7">
        <v>28</v>
      </c>
      <c r="E229" t="s">
        <v>67</v>
      </c>
      <c r="F229" t="s">
        <v>68</v>
      </c>
      <c r="G229" t="s">
        <v>69</v>
      </c>
      <c r="H229" t="s">
        <v>70</v>
      </c>
      <c r="I229" t="s">
        <v>71</v>
      </c>
      <c r="J229" s="8">
        <v>43373</v>
      </c>
      <c r="K229" t="s">
        <v>46</v>
      </c>
      <c r="L229" t="s">
        <v>35</v>
      </c>
      <c r="M229" t="s">
        <v>59</v>
      </c>
      <c r="N229" t="s">
        <v>60</v>
      </c>
      <c r="O229" s="9">
        <v>135.1</v>
      </c>
      <c r="P229">
        <v>68</v>
      </c>
      <c r="Q229" s="10">
        <f>Tabla1[[#This Row],[Precio unitario]]*Tabla1[[#This Row],[Cantidad]]</f>
        <v>9186.7999999999993</v>
      </c>
      <c r="R229" s="9">
        <v>900.30640000000017</v>
      </c>
    </row>
    <row r="230" spans="2:18" x14ac:dyDescent="0.3">
      <c r="B230" s="7">
        <v>1257</v>
      </c>
      <c r="C230" s="8">
        <v>43371</v>
      </c>
      <c r="D230" s="7">
        <v>28</v>
      </c>
      <c r="E230" t="s">
        <v>67</v>
      </c>
      <c r="F230" t="s">
        <v>68</v>
      </c>
      <c r="G230" t="s">
        <v>69</v>
      </c>
      <c r="H230" t="s">
        <v>70</v>
      </c>
      <c r="I230" t="s">
        <v>71</v>
      </c>
      <c r="J230" s="8">
        <v>43373</v>
      </c>
      <c r="K230" t="s">
        <v>46</v>
      </c>
      <c r="L230" t="s">
        <v>35</v>
      </c>
      <c r="M230" t="s">
        <v>88</v>
      </c>
      <c r="N230" t="s">
        <v>89</v>
      </c>
      <c r="O230" s="9">
        <v>257.59999999999997</v>
      </c>
      <c r="P230">
        <v>32</v>
      </c>
      <c r="Q230" s="10">
        <f>Tabla1[[#This Row],[Precio unitario]]*Tabla1[[#This Row],[Cantidad]]</f>
        <v>8243.1999999999989</v>
      </c>
      <c r="R230" s="9">
        <v>824.31999999999994</v>
      </c>
    </row>
    <row r="231" spans="2:18" x14ac:dyDescent="0.3">
      <c r="B231" s="7">
        <v>1258</v>
      </c>
      <c r="C231" s="8">
        <v>43352</v>
      </c>
      <c r="D231" s="7">
        <v>9</v>
      </c>
      <c r="E231" t="s">
        <v>90</v>
      </c>
      <c r="F231" t="s">
        <v>91</v>
      </c>
      <c r="G231" t="s">
        <v>51</v>
      </c>
      <c r="H231" t="s">
        <v>92</v>
      </c>
      <c r="I231" t="s">
        <v>23</v>
      </c>
      <c r="J231" s="8">
        <v>43354</v>
      </c>
      <c r="K231" t="s">
        <v>34</v>
      </c>
      <c r="L231" t="s">
        <v>25</v>
      </c>
      <c r="M231" t="s">
        <v>93</v>
      </c>
      <c r="N231" t="s">
        <v>94</v>
      </c>
      <c r="O231" s="9">
        <v>273</v>
      </c>
      <c r="P231">
        <v>48</v>
      </c>
      <c r="Q231" s="10">
        <f>Tabla1[[#This Row],[Precio unitario]]*Tabla1[[#This Row],[Cantidad]]</f>
        <v>13104</v>
      </c>
      <c r="R231" s="9">
        <v>1323.5040000000001</v>
      </c>
    </row>
    <row r="232" spans="2:18" x14ac:dyDescent="0.3">
      <c r="B232" s="7">
        <v>1259</v>
      </c>
      <c r="C232" s="8">
        <v>43352</v>
      </c>
      <c r="D232" s="7">
        <v>9</v>
      </c>
      <c r="E232" t="s">
        <v>90</v>
      </c>
      <c r="F232" t="s">
        <v>91</v>
      </c>
      <c r="G232" t="s">
        <v>51</v>
      </c>
      <c r="H232" t="s">
        <v>92</v>
      </c>
      <c r="I232" t="s">
        <v>23</v>
      </c>
      <c r="J232" s="8">
        <v>43354</v>
      </c>
      <c r="K232" t="s">
        <v>34</v>
      </c>
      <c r="L232" t="s">
        <v>25</v>
      </c>
      <c r="M232" t="s">
        <v>95</v>
      </c>
      <c r="N232" t="s">
        <v>96</v>
      </c>
      <c r="O232" s="9">
        <v>487.19999999999993</v>
      </c>
      <c r="P232">
        <v>57</v>
      </c>
      <c r="Q232" s="10">
        <f>Tabla1[[#This Row],[Precio unitario]]*Tabla1[[#This Row],[Cantidad]]</f>
        <v>27770.399999999998</v>
      </c>
      <c r="R232" s="9">
        <v>2721.4992000000002</v>
      </c>
    </row>
    <row r="233" spans="2:18" x14ac:dyDescent="0.3">
      <c r="B233" s="7">
        <v>1260</v>
      </c>
      <c r="C233" s="8">
        <v>43349</v>
      </c>
      <c r="D233" s="7">
        <v>6</v>
      </c>
      <c r="E233" t="s">
        <v>61</v>
      </c>
      <c r="F233" t="s">
        <v>62</v>
      </c>
      <c r="G233" t="s">
        <v>63</v>
      </c>
      <c r="H233" t="s">
        <v>64</v>
      </c>
      <c r="I233" t="s">
        <v>45</v>
      </c>
      <c r="J233" s="8">
        <v>43351</v>
      </c>
      <c r="K233" t="s">
        <v>24</v>
      </c>
      <c r="L233" t="s">
        <v>35</v>
      </c>
      <c r="M233" t="s">
        <v>26</v>
      </c>
      <c r="N233" t="s">
        <v>27</v>
      </c>
      <c r="O233" s="9">
        <v>196</v>
      </c>
      <c r="P233">
        <v>67</v>
      </c>
      <c r="Q233" s="10">
        <f>Tabla1[[#This Row],[Precio unitario]]*Tabla1[[#This Row],[Cantidad]]</f>
        <v>13132</v>
      </c>
      <c r="R233" s="9">
        <v>1378.8600000000001</v>
      </c>
    </row>
    <row r="234" spans="2:18" x14ac:dyDescent="0.3">
      <c r="B234" s="7">
        <v>1261</v>
      </c>
      <c r="C234" s="8">
        <v>43351</v>
      </c>
      <c r="D234" s="7">
        <v>8</v>
      </c>
      <c r="E234" t="s">
        <v>41</v>
      </c>
      <c r="F234" t="s">
        <v>42</v>
      </c>
      <c r="G234" t="s">
        <v>43</v>
      </c>
      <c r="H234" t="s">
        <v>44</v>
      </c>
      <c r="I234" t="s">
        <v>45</v>
      </c>
      <c r="J234" s="8">
        <v>43353</v>
      </c>
      <c r="K234" t="s">
        <v>24</v>
      </c>
      <c r="L234" t="s">
        <v>25</v>
      </c>
      <c r="M234" t="s">
        <v>65</v>
      </c>
      <c r="N234" t="s">
        <v>66</v>
      </c>
      <c r="O234" s="9">
        <v>560</v>
      </c>
      <c r="P234">
        <v>48</v>
      </c>
      <c r="Q234" s="10">
        <f>Tabla1[[#This Row],[Precio unitario]]*Tabla1[[#This Row],[Cantidad]]</f>
        <v>26880</v>
      </c>
      <c r="R234" s="9">
        <v>2634.24</v>
      </c>
    </row>
    <row r="235" spans="2:18" x14ac:dyDescent="0.3">
      <c r="B235" s="7">
        <v>1262</v>
      </c>
      <c r="C235" s="8">
        <v>43351</v>
      </c>
      <c r="D235" s="7">
        <v>8</v>
      </c>
      <c r="E235" t="s">
        <v>41</v>
      </c>
      <c r="F235" t="s">
        <v>42</v>
      </c>
      <c r="G235" t="s">
        <v>43</v>
      </c>
      <c r="H235" t="s">
        <v>44</v>
      </c>
      <c r="I235" t="s">
        <v>45</v>
      </c>
      <c r="J235" s="8">
        <v>43353</v>
      </c>
      <c r="K235" t="s">
        <v>24</v>
      </c>
      <c r="L235" t="s">
        <v>25</v>
      </c>
      <c r="M235" t="s">
        <v>47</v>
      </c>
      <c r="N235" t="s">
        <v>48</v>
      </c>
      <c r="O235" s="9">
        <v>128.79999999999998</v>
      </c>
      <c r="P235">
        <v>77</v>
      </c>
      <c r="Q235" s="10">
        <f>Tabla1[[#This Row],[Precio unitario]]*Tabla1[[#This Row],[Cantidad]]</f>
        <v>9917.5999999999985</v>
      </c>
      <c r="R235" s="9">
        <v>1011.5952</v>
      </c>
    </row>
    <row r="236" spans="2:18" x14ac:dyDescent="0.3">
      <c r="B236" s="7">
        <v>1263</v>
      </c>
      <c r="C236" s="8">
        <v>43368</v>
      </c>
      <c r="D236" s="7">
        <v>25</v>
      </c>
      <c r="E236" t="s">
        <v>99</v>
      </c>
      <c r="F236" t="s">
        <v>73</v>
      </c>
      <c r="G236" t="s">
        <v>74</v>
      </c>
      <c r="H236" t="s">
        <v>75</v>
      </c>
      <c r="I236" t="s">
        <v>33</v>
      </c>
      <c r="J236" s="8">
        <v>43370</v>
      </c>
      <c r="K236" t="s">
        <v>34</v>
      </c>
      <c r="L236" t="s">
        <v>58</v>
      </c>
      <c r="M236" t="s">
        <v>104</v>
      </c>
      <c r="N236" t="s">
        <v>48</v>
      </c>
      <c r="O236" s="9">
        <v>140</v>
      </c>
      <c r="P236">
        <v>94</v>
      </c>
      <c r="Q236" s="10">
        <f>Tabla1[[#This Row],[Precio unitario]]*Tabla1[[#This Row],[Cantidad]]</f>
        <v>13160</v>
      </c>
      <c r="R236" s="9">
        <v>1368.64</v>
      </c>
    </row>
    <row r="237" spans="2:18" x14ac:dyDescent="0.3">
      <c r="B237" s="7">
        <v>1264</v>
      </c>
      <c r="C237" s="8">
        <v>43369</v>
      </c>
      <c r="D237" s="7">
        <v>26</v>
      </c>
      <c r="E237" t="s">
        <v>100</v>
      </c>
      <c r="F237" t="s">
        <v>84</v>
      </c>
      <c r="G237" t="s">
        <v>84</v>
      </c>
      <c r="H237" t="s">
        <v>70</v>
      </c>
      <c r="I237" t="s">
        <v>71</v>
      </c>
      <c r="J237" s="8">
        <v>43371</v>
      </c>
      <c r="K237" t="s">
        <v>46</v>
      </c>
      <c r="L237" t="s">
        <v>35</v>
      </c>
      <c r="M237" t="s">
        <v>105</v>
      </c>
      <c r="N237" t="s">
        <v>106</v>
      </c>
      <c r="O237" s="9">
        <v>298.90000000000003</v>
      </c>
      <c r="P237">
        <v>54</v>
      </c>
      <c r="Q237" s="10">
        <f>Tabla1[[#This Row],[Precio unitario]]*Tabla1[[#This Row],[Cantidad]]</f>
        <v>16140.600000000002</v>
      </c>
      <c r="R237" s="9">
        <v>1694.7630000000004</v>
      </c>
    </row>
    <row r="238" spans="2:18" x14ac:dyDescent="0.3">
      <c r="B238" s="7">
        <v>1265</v>
      </c>
      <c r="C238" s="8">
        <v>43369</v>
      </c>
      <c r="D238" s="7">
        <v>26</v>
      </c>
      <c r="E238" t="s">
        <v>100</v>
      </c>
      <c r="F238" t="s">
        <v>84</v>
      </c>
      <c r="G238" t="s">
        <v>84</v>
      </c>
      <c r="H238" t="s">
        <v>70</v>
      </c>
      <c r="I238" t="s">
        <v>71</v>
      </c>
      <c r="J238" s="8">
        <v>43371</v>
      </c>
      <c r="K238" t="s">
        <v>46</v>
      </c>
      <c r="L238" t="s">
        <v>35</v>
      </c>
      <c r="M238" t="s">
        <v>59</v>
      </c>
      <c r="N238" t="s">
        <v>60</v>
      </c>
      <c r="O238" s="9">
        <v>135.1</v>
      </c>
      <c r="P238">
        <v>43</v>
      </c>
      <c r="Q238" s="10">
        <f>Tabla1[[#This Row],[Precio unitario]]*Tabla1[[#This Row],[Cantidad]]</f>
        <v>5809.3</v>
      </c>
      <c r="R238" s="9">
        <v>563.50210000000004</v>
      </c>
    </row>
    <row r="239" spans="2:18" x14ac:dyDescent="0.3">
      <c r="B239" s="7">
        <v>1266</v>
      </c>
      <c r="C239" s="8">
        <v>43369</v>
      </c>
      <c r="D239" s="7">
        <v>26</v>
      </c>
      <c r="E239" t="s">
        <v>100</v>
      </c>
      <c r="F239" t="s">
        <v>84</v>
      </c>
      <c r="G239" t="s">
        <v>84</v>
      </c>
      <c r="H239" t="s">
        <v>70</v>
      </c>
      <c r="I239" t="s">
        <v>71</v>
      </c>
      <c r="J239" s="8">
        <v>43371</v>
      </c>
      <c r="K239" t="s">
        <v>46</v>
      </c>
      <c r="L239" t="s">
        <v>35</v>
      </c>
      <c r="M239" t="s">
        <v>88</v>
      </c>
      <c r="N239" t="s">
        <v>89</v>
      </c>
      <c r="O239" s="9">
        <v>257.59999999999997</v>
      </c>
      <c r="P239">
        <v>71</v>
      </c>
      <c r="Q239" s="10">
        <f>Tabla1[[#This Row],[Precio unitario]]*Tabla1[[#This Row],[Cantidad]]</f>
        <v>18289.599999999999</v>
      </c>
      <c r="R239" s="9">
        <v>1883.8287999999998</v>
      </c>
    </row>
    <row r="240" spans="2:18" x14ac:dyDescent="0.3">
      <c r="B240" s="7">
        <v>1267</v>
      </c>
      <c r="C240" s="8">
        <v>43372</v>
      </c>
      <c r="D240" s="7">
        <v>29</v>
      </c>
      <c r="E240" t="s">
        <v>49</v>
      </c>
      <c r="F240" t="s">
        <v>50</v>
      </c>
      <c r="G240" t="s">
        <v>51</v>
      </c>
      <c r="H240" t="s">
        <v>52</v>
      </c>
      <c r="I240" t="s">
        <v>23</v>
      </c>
      <c r="J240" s="8">
        <v>43374</v>
      </c>
      <c r="K240" t="s">
        <v>24</v>
      </c>
      <c r="L240" t="s">
        <v>25</v>
      </c>
      <c r="M240" t="s">
        <v>26</v>
      </c>
      <c r="N240" t="s">
        <v>27</v>
      </c>
      <c r="O240" s="9">
        <v>196</v>
      </c>
      <c r="P240">
        <v>50</v>
      </c>
      <c r="Q240" s="10">
        <f>Tabla1[[#This Row],[Precio unitario]]*Tabla1[[#This Row],[Cantidad]]</f>
        <v>9800</v>
      </c>
      <c r="R240" s="9">
        <v>940.80000000000007</v>
      </c>
    </row>
    <row r="241" spans="2:18" x14ac:dyDescent="0.3">
      <c r="B241" s="7">
        <v>1268</v>
      </c>
      <c r="C241" s="8">
        <v>43349</v>
      </c>
      <c r="D241" s="7">
        <v>6</v>
      </c>
      <c r="E241" t="s">
        <v>61</v>
      </c>
      <c r="F241" t="s">
        <v>62</v>
      </c>
      <c r="G241" t="s">
        <v>63</v>
      </c>
      <c r="H241" t="s">
        <v>64</v>
      </c>
      <c r="I241" t="s">
        <v>45</v>
      </c>
      <c r="J241" s="8">
        <v>43351</v>
      </c>
      <c r="K241" t="s">
        <v>46</v>
      </c>
      <c r="L241" t="s">
        <v>25</v>
      </c>
      <c r="M241" t="s">
        <v>53</v>
      </c>
      <c r="N241" t="s">
        <v>54</v>
      </c>
      <c r="O241" s="9">
        <v>178.5</v>
      </c>
      <c r="P241">
        <v>96</v>
      </c>
      <c r="Q241" s="10">
        <f>Tabla1[[#This Row],[Precio unitario]]*Tabla1[[#This Row],[Cantidad]]</f>
        <v>17136</v>
      </c>
      <c r="R241" s="9">
        <v>1679.328</v>
      </c>
    </row>
    <row r="242" spans="2:18" x14ac:dyDescent="0.3">
      <c r="B242" s="7">
        <v>1270</v>
      </c>
      <c r="C242" s="8">
        <v>43347</v>
      </c>
      <c r="D242" s="7">
        <v>4</v>
      </c>
      <c r="E242" t="s">
        <v>30</v>
      </c>
      <c r="F242" t="s">
        <v>31</v>
      </c>
      <c r="G242" t="s">
        <v>31</v>
      </c>
      <c r="H242" t="s">
        <v>32</v>
      </c>
      <c r="I242" t="s">
        <v>33</v>
      </c>
      <c r="J242" s="8">
        <v>43349</v>
      </c>
      <c r="K242" t="s">
        <v>34</v>
      </c>
      <c r="L242" t="s">
        <v>35</v>
      </c>
      <c r="M242" t="s">
        <v>107</v>
      </c>
      <c r="N242" t="s">
        <v>80</v>
      </c>
      <c r="O242" s="9">
        <v>1134</v>
      </c>
      <c r="P242">
        <v>54</v>
      </c>
      <c r="Q242" s="10">
        <f>Tabla1[[#This Row],[Precio unitario]]*Tabla1[[#This Row],[Cantidad]]</f>
        <v>61236</v>
      </c>
      <c r="R242" s="9">
        <v>6123.6</v>
      </c>
    </row>
    <row r="243" spans="2:18" x14ac:dyDescent="0.3">
      <c r="B243" s="7">
        <v>1271</v>
      </c>
      <c r="C243" s="8">
        <v>43347</v>
      </c>
      <c r="D243" s="7">
        <v>4</v>
      </c>
      <c r="E243" t="s">
        <v>30</v>
      </c>
      <c r="F243" t="s">
        <v>31</v>
      </c>
      <c r="G243" t="s">
        <v>31</v>
      </c>
      <c r="H243" t="s">
        <v>32</v>
      </c>
      <c r="I243" t="s">
        <v>33</v>
      </c>
      <c r="J243" s="8">
        <v>43349</v>
      </c>
      <c r="K243" t="s">
        <v>34</v>
      </c>
      <c r="L243" t="s">
        <v>35</v>
      </c>
      <c r="M243" t="s">
        <v>108</v>
      </c>
      <c r="N243" t="s">
        <v>109</v>
      </c>
      <c r="O243" s="9">
        <v>98</v>
      </c>
      <c r="P243">
        <v>39</v>
      </c>
      <c r="Q243" s="10">
        <f>Tabla1[[#This Row],[Precio unitario]]*Tabla1[[#This Row],[Cantidad]]</f>
        <v>3822</v>
      </c>
      <c r="R243" s="9">
        <v>382.2</v>
      </c>
    </row>
    <row r="244" spans="2:18" x14ac:dyDescent="0.3">
      <c r="B244" s="7">
        <v>1273</v>
      </c>
      <c r="C244" s="8">
        <v>43351</v>
      </c>
      <c r="D244" s="7">
        <v>8</v>
      </c>
      <c r="E244" t="s">
        <v>41</v>
      </c>
      <c r="F244" t="s">
        <v>42</v>
      </c>
      <c r="G244" t="s">
        <v>43</v>
      </c>
      <c r="H244" t="s">
        <v>44</v>
      </c>
      <c r="I244" t="s">
        <v>45</v>
      </c>
      <c r="J244" s="8">
        <v>43353</v>
      </c>
      <c r="K244" t="s">
        <v>46</v>
      </c>
      <c r="L244" t="s">
        <v>35</v>
      </c>
      <c r="M244" t="s">
        <v>95</v>
      </c>
      <c r="N244" t="s">
        <v>96</v>
      </c>
      <c r="O244" s="9">
        <v>487.19999999999993</v>
      </c>
      <c r="P244">
        <v>63</v>
      </c>
      <c r="Q244" s="10">
        <f>Tabla1[[#This Row],[Precio unitario]]*Tabla1[[#This Row],[Cantidad]]</f>
        <v>30693.599999999995</v>
      </c>
      <c r="R244" s="9">
        <v>3222.828</v>
      </c>
    </row>
    <row r="245" spans="2:18" x14ac:dyDescent="0.3">
      <c r="B245" s="7">
        <v>1276</v>
      </c>
      <c r="C245" s="8">
        <v>43346</v>
      </c>
      <c r="D245" s="7">
        <v>3</v>
      </c>
      <c r="E245" t="s">
        <v>55</v>
      </c>
      <c r="F245" t="s">
        <v>56</v>
      </c>
      <c r="G245" t="s">
        <v>57</v>
      </c>
      <c r="H245" t="s">
        <v>22</v>
      </c>
      <c r="I245" t="s">
        <v>23</v>
      </c>
      <c r="J245" s="8">
        <v>43348</v>
      </c>
      <c r="K245" t="s">
        <v>24</v>
      </c>
      <c r="L245" t="s">
        <v>58</v>
      </c>
      <c r="M245" t="s">
        <v>97</v>
      </c>
      <c r="N245" t="s">
        <v>82</v>
      </c>
      <c r="O245" s="9">
        <v>140</v>
      </c>
      <c r="P245">
        <v>71</v>
      </c>
      <c r="Q245" s="10">
        <f>Tabla1[[#This Row],[Precio unitario]]*Tabla1[[#This Row],[Cantidad]]</f>
        <v>9940</v>
      </c>
      <c r="R245" s="9">
        <v>1023.8199999999999</v>
      </c>
    </row>
    <row r="246" spans="2:18" x14ac:dyDescent="0.3">
      <c r="B246" s="7">
        <v>1277</v>
      </c>
      <c r="C246" s="8">
        <v>43346</v>
      </c>
      <c r="D246" s="7">
        <v>3</v>
      </c>
      <c r="E246" t="s">
        <v>55</v>
      </c>
      <c r="F246" t="s">
        <v>56</v>
      </c>
      <c r="G246" t="s">
        <v>57</v>
      </c>
      <c r="H246" t="s">
        <v>22</v>
      </c>
      <c r="I246" t="s">
        <v>23</v>
      </c>
      <c r="J246" s="8">
        <v>43348</v>
      </c>
      <c r="K246" t="s">
        <v>24</v>
      </c>
      <c r="L246" t="s">
        <v>58</v>
      </c>
      <c r="M246" t="s">
        <v>65</v>
      </c>
      <c r="N246" t="s">
        <v>66</v>
      </c>
      <c r="O246" s="9">
        <v>560</v>
      </c>
      <c r="P246">
        <v>88</v>
      </c>
      <c r="Q246" s="10">
        <f>Tabla1[[#This Row],[Precio unitario]]*Tabla1[[#This Row],[Cantidad]]</f>
        <v>49280</v>
      </c>
      <c r="R246" s="9">
        <v>5125.1200000000008</v>
      </c>
    </row>
    <row r="247" spans="2:18" x14ac:dyDescent="0.3">
      <c r="B247" s="7">
        <v>1281</v>
      </c>
      <c r="C247" s="8">
        <v>43353</v>
      </c>
      <c r="D247" s="7">
        <v>10</v>
      </c>
      <c r="E247" t="s">
        <v>72</v>
      </c>
      <c r="F247" t="s">
        <v>73</v>
      </c>
      <c r="G247" t="s">
        <v>74</v>
      </c>
      <c r="H247" t="s">
        <v>75</v>
      </c>
      <c r="I247" t="s">
        <v>33</v>
      </c>
      <c r="J247" s="8">
        <v>43355</v>
      </c>
      <c r="K247" t="s">
        <v>24</v>
      </c>
      <c r="L247" t="s">
        <v>35</v>
      </c>
      <c r="M247" t="s">
        <v>98</v>
      </c>
      <c r="N247" t="s">
        <v>29</v>
      </c>
      <c r="O247" s="9">
        <v>140</v>
      </c>
      <c r="P247">
        <v>59</v>
      </c>
      <c r="Q247" s="10">
        <f>Tabla1[[#This Row],[Precio unitario]]*Tabla1[[#This Row],[Cantidad]]</f>
        <v>8260</v>
      </c>
      <c r="R247" s="9">
        <v>834.26</v>
      </c>
    </row>
    <row r="248" spans="2:18" x14ac:dyDescent="0.3">
      <c r="B248" s="7">
        <v>1282</v>
      </c>
      <c r="C248" s="8">
        <v>43379</v>
      </c>
      <c r="D248" s="7">
        <v>6</v>
      </c>
      <c r="E248" t="s">
        <v>61</v>
      </c>
      <c r="F248" t="s">
        <v>62</v>
      </c>
      <c r="G248" t="s">
        <v>63</v>
      </c>
      <c r="H248" t="s">
        <v>64</v>
      </c>
      <c r="I248" t="s">
        <v>45</v>
      </c>
      <c r="J248" s="8">
        <v>43381</v>
      </c>
      <c r="K248" t="s">
        <v>24</v>
      </c>
      <c r="L248" t="s">
        <v>35</v>
      </c>
      <c r="M248" t="s">
        <v>65</v>
      </c>
      <c r="N248" t="s">
        <v>66</v>
      </c>
      <c r="O248" s="9">
        <v>560</v>
      </c>
      <c r="P248">
        <v>94</v>
      </c>
      <c r="Q248" s="10">
        <f>Tabla1[[#This Row],[Precio unitario]]*Tabla1[[#This Row],[Cantidad]]</f>
        <v>52640</v>
      </c>
      <c r="R248" s="9">
        <v>5264</v>
      </c>
    </row>
    <row r="249" spans="2:18" x14ac:dyDescent="0.3">
      <c r="B249" s="7">
        <v>1283</v>
      </c>
      <c r="C249" s="8">
        <v>43401</v>
      </c>
      <c r="D249" s="7">
        <v>28</v>
      </c>
      <c r="E249" t="s">
        <v>67</v>
      </c>
      <c r="F249" t="s">
        <v>68</v>
      </c>
      <c r="G249" t="s">
        <v>69</v>
      </c>
      <c r="H249" t="s">
        <v>70</v>
      </c>
      <c r="I249" t="s">
        <v>71</v>
      </c>
      <c r="J249" s="8">
        <v>43403</v>
      </c>
      <c r="K249" t="s">
        <v>46</v>
      </c>
      <c r="L249" t="s">
        <v>25</v>
      </c>
      <c r="M249" t="s">
        <v>40</v>
      </c>
      <c r="N249" t="s">
        <v>27</v>
      </c>
      <c r="O249" s="9">
        <v>644</v>
      </c>
      <c r="P249">
        <v>86</v>
      </c>
      <c r="Q249" s="10">
        <f>Tabla1[[#This Row],[Precio unitario]]*Tabla1[[#This Row],[Cantidad]]</f>
        <v>55384</v>
      </c>
      <c r="R249" s="9">
        <v>5316.8640000000005</v>
      </c>
    </row>
    <row r="250" spans="2:18" x14ac:dyDescent="0.3">
      <c r="B250" s="7">
        <v>1284</v>
      </c>
      <c r="C250" s="8">
        <v>43381</v>
      </c>
      <c r="D250" s="7">
        <v>8</v>
      </c>
      <c r="E250" t="s">
        <v>41</v>
      </c>
      <c r="F250" t="s">
        <v>42</v>
      </c>
      <c r="G250" t="s">
        <v>43</v>
      </c>
      <c r="H250" t="s">
        <v>44</v>
      </c>
      <c r="I250" t="s">
        <v>45</v>
      </c>
      <c r="J250" s="8">
        <v>43383</v>
      </c>
      <c r="K250" t="s">
        <v>46</v>
      </c>
      <c r="L250" t="s">
        <v>25</v>
      </c>
      <c r="M250" t="s">
        <v>53</v>
      </c>
      <c r="N250" t="s">
        <v>54</v>
      </c>
      <c r="O250" s="9">
        <v>178.5</v>
      </c>
      <c r="P250">
        <v>61</v>
      </c>
      <c r="Q250" s="10">
        <f>Tabla1[[#This Row],[Precio unitario]]*Tabla1[[#This Row],[Cantidad]]</f>
        <v>10888.5</v>
      </c>
      <c r="R250" s="9">
        <v>1099.7384999999999</v>
      </c>
    </row>
    <row r="251" spans="2:18" x14ac:dyDescent="0.3">
      <c r="B251" s="7">
        <v>1285</v>
      </c>
      <c r="C251" s="8">
        <v>43383</v>
      </c>
      <c r="D251" s="7">
        <v>10</v>
      </c>
      <c r="E251" t="s">
        <v>72</v>
      </c>
      <c r="F251" t="s">
        <v>73</v>
      </c>
      <c r="G251" t="s">
        <v>74</v>
      </c>
      <c r="H251" t="s">
        <v>75</v>
      </c>
      <c r="I251" t="s">
        <v>33</v>
      </c>
      <c r="J251" s="8">
        <v>43385</v>
      </c>
      <c r="K251" t="s">
        <v>24</v>
      </c>
      <c r="L251" t="s">
        <v>35</v>
      </c>
      <c r="M251" t="s">
        <v>76</v>
      </c>
      <c r="N251" t="s">
        <v>27</v>
      </c>
      <c r="O251" s="9">
        <v>41.86</v>
      </c>
      <c r="P251">
        <v>32</v>
      </c>
      <c r="Q251" s="10">
        <f>Tabla1[[#This Row],[Precio unitario]]*Tabla1[[#This Row],[Cantidad]]</f>
        <v>1339.52</v>
      </c>
      <c r="R251" s="9">
        <v>136.63104000000001</v>
      </c>
    </row>
    <row r="252" spans="2:18" x14ac:dyDescent="0.3">
      <c r="B252" s="7">
        <v>1286</v>
      </c>
      <c r="C252" s="8">
        <v>43380</v>
      </c>
      <c r="D252" s="7">
        <v>7</v>
      </c>
      <c r="E252" t="s">
        <v>77</v>
      </c>
      <c r="F252" t="s">
        <v>78</v>
      </c>
      <c r="G252" t="s">
        <v>78</v>
      </c>
      <c r="H252" t="s">
        <v>44</v>
      </c>
      <c r="I252" t="s">
        <v>45</v>
      </c>
      <c r="J252" s="8"/>
      <c r="L252"/>
      <c r="M252" t="s">
        <v>40</v>
      </c>
      <c r="N252" t="s">
        <v>27</v>
      </c>
      <c r="O252" s="9">
        <v>644</v>
      </c>
      <c r="P252">
        <v>62</v>
      </c>
      <c r="Q252" s="10">
        <f>Tabla1[[#This Row],[Precio unitario]]*Tabla1[[#This Row],[Cantidad]]</f>
        <v>39928</v>
      </c>
      <c r="R252" s="9">
        <v>4072.6559999999999</v>
      </c>
    </row>
    <row r="253" spans="2:18" x14ac:dyDescent="0.3">
      <c r="B253" s="7">
        <v>1287</v>
      </c>
      <c r="C253" s="8">
        <v>43383</v>
      </c>
      <c r="D253" s="7">
        <v>10</v>
      </c>
      <c r="E253" t="s">
        <v>72</v>
      </c>
      <c r="F253" t="s">
        <v>73</v>
      </c>
      <c r="G253" t="s">
        <v>74</v>
      </c>
      <c r="H253" t="s">
        <v>75</v>
      </c>
      <c r="I253" t="s">
        <v>33</v>
      </c>
      <c r="J253" s="8">
        <v>43385</v>
      </c>
      <c r="K253" t="s">
        <v>34</v>
      </c>
      <c r="L253"/>
      <c r="M253" t="s">
        <v>79</v>
      </c>
      <c r="N253" t="s">
        <v>80</v>
      </c>
      <c r="O253" s="9">
        <v>350</v>
      </c>
      <c r="P253">
        <v>60</v>
      </c>
      <c r="Q253" s="10">
        <f>Tabla1[[#This Row],[Precio unitario]]*Tabla1[[#This Row],[Cantidad]]</f>
        <v>21000</v>
      </c>
      <c r="R253" s="9">
        <v>2163</v>
      </c>
    </row>
    <row r="254" spans="2:18" x14ac:dyDescent="0.3">
      <c r="B254" s="7">
        <v>1288</v>
      </c>
      <c r="C254" s="8">
        <v>43383</v>
      </c>
      <c r="D254" s="7">
        <v>10</v>
      </c>
      <c r="E254" t="s">
        <v>72</v>
      </c>
      <c r="F254" t="s">
        <v>73</v>
      </c>
      <c r="G254" t="s">
        <v>74</v>
      </c>
      <c r="H254" t="s">
        <v>75</v>
      </c>
      <c r="I254" t="s">
        <v>33</v>
      </c>
      <c r="J254" s="8">
        <v>43385</v>
      </c>
      <c r="K254" t="s">
        <v>34</v>
      </c>
      <c r="L254"/>
      <c r="M254" t="s">
        <v>81</v>
      </c>
      <c r="N254" t="s">
        <v>82</v>
      </c>
      <c r="O254" s="9">
        <v>308</v>
      </c>
      <c r="P254">
        <v>51</v>
      </c>
      <c r="Q254" s="10">
        <f>Tabla1[[#This Row],[Precio unitario]]*Tabla1[[#This Row],[Cantidad]]</f>
        <v>15708</v>
      </c>
      <c r="R254" s="9">
        <v>1539.384</v>
      </c>
    </row>
    <row r="255" spans="2:18" x14ac:dyDescent="0.3">
      <c r="B255" s="7">
        <v>1289</v>
      </c>
      <c r="C255" s="8">
        <v>43383</v>
      </c>
      <c r="D255" s="7">
        <v>10</v>
      </c>
      <c r="E255" t="s">
        <v>72</v>
      </c>
      <c r="F255" t="s">
        <v>73</v>
      </c>
      <c r="G255" t="s">
        <v>74</v>
      </c>
      <c r="H255" t="s">
        <v>75</v>
      </c>
      <c r="I255" t="s">
        <v>33</v>
      </c>
      <c r="J255" s="8">
        <v>43385</v>
      </c>
      <c r="K255" t="s">
        <v>34</v>
      </c>
      <c r="L255"/>
      <c r="M255" t="s">
        <v>47</v>
      </c>
      <c r="N255" t="s">
        <v>48</v>
      </c>
      <c r="O255" s="9">
        <v>128.79999999999998</v>
      </c>
      <c r="P255">
        <v>49</v>
      </c>
      <c r="Q255" s="10">
        <f>Tabla1[[#This Row],[Precio unitario]]*Tabla1[[#This Row],[Cantidad]]</f>
        <v>6311.1999999999989</v>
      </c>
      <c r="R255" s="9">
        <v>624.80880000000002</v>
      </c>
    </row>
    <row r="256" spans="2:18" x14ac:dyDescent="0.3">
      <c r="B256" s="7">
        <v>1290</v>
      </c>
      <c r="C256" s="8">
        <v>43384</v>
      </c>
      <c r="D256" s="7">
        <v>11</v>
      </c>
      <c r="E256" t="s">
        <v>83</v>
      </c>
      <c r="F256" t="s">
        <v>84</v>
      </c>
      <c r="G256" t="s">
        <v>84</v>
      </c>
      <c r="H256" t="s">
        <v>70</v>
      </c>
      <c r="I256" t="s">
        <v>71</v>
      </c>
      <c r="J256" s="8"/>
      <c r="K256" t="s">
        <v>46</v>
      </c>
      <c r="L256"/>
      <c r="M256" t="s">
        <v>28</v>
      </c>
      <c r="N256" t="s">
        <v>29</v>
      </c>
      <c r="O256" s="9">
        <v>49</v>
      </c>
      <c r="P256">
        <v>20</v>
      </c>
      <c r="Q256" s="10">
        <f>Tabla1[[#This Row],[Precio unitario]]*Tabla1[[#This Row],[Cantidad]]</f>
        <v>980</v>
      </c>
      <c r="R256" s="9">
        <v>97.02</v>
      </c>
    </row>
    <row r="257" spans="2:18" x14ac:dyDescent="0.3">
      <c r="B257" s="7">
        <v>1291</v>
      </c>
      <c r="C257" s="8">
        <v>43384</v>
      </c>
      <c r="D257" s="7">
        <v>11</v>
      </c>
      <c r="E257" t="s">
        <v>83</v>
      </c>
      <c r="F257" t="s">
        <v>84</v>
      </c>
      <c r="G257" t="s">
        <v>84</v>
      </c>
      <c r="H257" t="s">
        <v>70</v>
      </c>
      <c r="I257" t="s">
        <v>71</v>
      </c>
      <c r="J257" s="8"/>
      <c r="K257" t="s">
        <v>46</v>
      </c>
      <c r="L257"/>
      <c r="M257" t="s">
        <v>76</v>
      </c>
      <c r="N257" t="s">
        <v>27</v>
      </c>
      <c r="O257" s="9">
        <v>41.86</v>
      </c>
      <c r="P257">
        <v>49</v>
      </c>
      <c r="Q257" s="10">
        <f>Tabla1[[#This Row],[Precio unitario]]*Tabla1[[#This Row],[Cantidad]]</f>
        <v>2051.14</v>
      </c>
      <c r="R257" s="9">
        <v>205.11400000000003</v>
      </c>
    </row>
    <row r="258" spans="2:18" x14ac:dyDescent="0.3">
      <c r="B258" s="7">
        <v>1292</v>
      </c>
      <c r="C258" s="8">
        <v>43374</v>
      </c>
      <c r="D258" s="7">
        <v>1</v>
      </c>
      <c r="E258" t="s">
        <v>85</v>
      </c>
      <c r="F258" t="s">
        <v>86</v>
      </c>
      <c r="G258" t="s">
        <v>87</v>
      </c>
      <c r="H258" t="s">
        <v>44</v>
      </c>
      <c r="I258" t="s">
        <v>45</v>
      </c>
      <c r="J258" s="8"/>
      <c r="L258"/>
      <c r="M258" t="s">
        <v>39</v>
      </c>
      <c r="N258" t="s">
        <v>27</v>
      </c>
      <c r="O258" s="9">
        <v>252</v>
      </c>
      <c r="P258">
        <v>22</v>
      </c>
      <c r="Q258" s="10">
        <f>Tabla1[[#This Row],[Precio unitario]]*Tabla1[[#This Row],[Cantidad]]</f>
        <v>5544</v>
      </c>
      <c r="R258" s="9">
        <v>532.22399999999993</v>
      </c>
    </row>
    <row r="259" spans="2:18" x14ac:dyDescent="0.3">
      <c r="B259" s="7">
        <v>1293</v>
      </c>
      <c r="C259" s="8">
        <v>43374</v>
      </c>
      <c r="D259" s="7">
        <v>1</v>
      </c>
      <c r="E259" t="s">
        <v>85</v>
      </c>
      <c r="F259" t="s">
        <v>86</v>
      </c>
      <c r="G259" t="s">
        <v>87</v>
      </c>
      <c r="H259" t="s">
        <v>44</v>
      </c>
      <c r="I259" t="s">
        <v>45</v>
      </c>
      <c r="J259" s="8"/>
      <c r="L259"/>
      <c r="M259" t="s">
        <v>40</v>
      </c>
      <c r="N259" t="s">
        <v>27</v>
      </c>
      <c r="O259" s="9">
        <v>644</v>
      </c>
      <c r="P259">
        <v>73</v>
      </c>
      <c r="Q259" s="10">
        <f>Tabla1[[#This Row],[Precio unitario]]*Tabla1[[#This Row],[Cantidad]]</f>
        <v>47012</v>
      </c>
      <c r="R259" s="9">
        <v>4748.2120000000004</v>
      </c>
    </row>
    <row r="260" spans="2:18" x14ac:dyDescent="0.3">
      <c r="B260" s="7">
        <v>1294</v>
      </c>
      <c r="C260" s="8">
        <v>43374</v>
      </c>
      <c r="D260" s="7">
        <v>1</v>
      </c>
      <c r="E260" t="s">
        <v>85</v>
      </c>
      <c r="F260" t="s">
        <v>86</v>
      </c>
      <c r="G260" t="s">
        <v>87</v>
      </c>
      <c r="H260" t="s">
        <v>44</v>
      </c>
      <c r="I260" t="s">
        <v>45</v>
      </c>
      <c r="J260" s="8"/>
      <c r="L260"/>
      <c r="M260" t="s">
        <v>76</v>
      </c>
      <c r="N260" t="s">
        <v>27</v>
      </c>
      <c r="O260" s="9">
        <v>41.86</v>
      </c>
      <c r="P260">
        <v>85</v>
      </c>
      <c r="Q260" s="10">
        <f>Tabla1[[#This Row],[Precio unitario]]*Tabla1[[#This Row],[Cantidad]]</f>
        <v>3558.1</v>
      </c>
      <c r="R260" s="9">
        <v>345.13570000000004</v>
      </c>
    </row>
    <row r="261" spans="2:18" x14ac:dyDescent="0.3">
      <c r="B261" s="7">
        <v>1295</v>
      </c>
      <c r="C261" s="8">
        <v>43401</v>
      </c>
      <c r="D261" s="7">
        <v>28</v>
      </c>
      <c r="E261" t="s">
        <v>67</v>
      </c>
      <c r="F261" t="s">
        <v>68</v>
      </c>
      <c r="G261" t="s">
        <v>69</v>
      </c>
      <c r="H261" t="s">
        <v>70</v>
      </c>
      <c r="I261" t="s">
        <v>71</v>
      </c>
      <c r="J261" s="8">
        <v>43403</v>
      </c>
      <c r="K261" t="s">
        <v>46</v>
      </c>
      <c r="L261" t="s">
        <v>35</v>
      </c>
      <c r="M261" t="s">
        <v>59</v>
      </c>
      <c r="N261" t="s">
        <v>60</v>
      </c>
      <c r="O261" s="9">
        <v>135.1</v>
      </c>
      <c r="P261">
        <v>44</v>
      </c>
      <c r="Q261" s="10">
        <f>Tabla1[[#This Row],[Precio unitario]]*Tabla1[[#This Row],[Cantidad]]</f>
        <v>5944.4</v>
      </c>
      <c r="R261" s="9">
        <v>618.21760000000006</v>
      </c>
    </row>
    <row r="262" spans="2:18" x14ac:dyDescent="0.3">
      <c r="B262" s="7">
        <v>1296</v>
      </c>
      <c r="C262" s="8">
        <v>43401</v>
      </c>
      <c r="D262" s="7">
        <v>28</v>
      </c>
      <c r="E262" t="s">
        <v>67</v>
      </c>
      <c r="F262" t="s">
        <v>68</v>
      </c>
      <c r="G262" t="s">
        <v>69</v>
      </c>
      <c r="H262" t="s">
        <v>70</v>
      </c>
      <c r="I262" t="s">
        <v>71</v>
      </c>
      <c r="J262" s="8">
        <v>43403</v>
      </c>
      <c r="K262" t="s">
        <v>46</v>
      </c>
      <c r="L262" t="s">
        <v>35</v>
      </c>
      <c r="M262" t="s">
        <v>88</v>
      </c>
      <c r="N262" t="s">
        <v>89</v>
      </c>
      <c r="O262" s="9">
        <v>257.59999999999997</v>
      </c>
      <c r="P262">
        <v>24</v>
      </c>
      <c r="Q262" s="10">
        <f>Tabla1[[#This Row],[Precio unitario]]*Tabla1[[#This Row],[Cantidad]]</f>
        <v>6182.4</v>
      </c>
      <c r="R262" s="9">
        <v>599.69279999999992</v>
      </c>
    </row>
    <row r="263" spans="2:18" x14ac:dyDescent="0.3">
      <c r="B263" s="7">
        <v>1297</v>
      </c>
      <c r="C263" s="8">
        <v>43382</v>
      </c>
      <c r="D263" s="7">
        <v>9</v>
      </c>
      <c r="E263" t="s">
        <v>90</v>
      </c>
      <c r="F263" t="s">
        <v>91</v>
      </c>
      <c r="G263" t="s">
        <v>51</v>
      </c>
      <c r="H263" t="s">
        <v>92</v>
      </c>
      <c r="I263" t="s">
        <v>23</v>
      </c>
      <c r="J263" s="8">
        <v>43384</v>
      </c>
      <c r="K263" t="s">
        <v>34</v>
      </c>
      <c r="L263" t="s">
        <v>25</v>
      </c>
      <c r="M263" t="s">
        <v>93</v>
      </c>
      <c r="N263" t="s">
        <v>94</v>
      </c>
      <c r="O263" s="9">
        <v>273</v>
      </c>
      <c r="P263">
        <v>64</v>
      </c>
      <c r="Q263" s="10">
        <f>Tabla1[[#This Row],[Precio unitario]]*Tabla1[[#This Row],[Cantidad]]</f>
        <v>17472</v>
      </c>
      <c r="R263" s="9">
        <v>1677.3120000000001</v>
      </c>
    </row>
    <row r="264" spans="2:18" x14ac:dyDescent="0.3">
      <c r="B264" s="7">
        <v>1298</v>
      </c>
      <c r="C264" s="8">
        <v>43382</v>
      </c>
      <c r="D264" s="7">
        <v>9</v>
      </c>
      <c r="E264" t="s">
        <v>90</v>
      </c>
      <c r="F264" t="s">
        <v>91</v>
      </c>
      <c r="G264" t="s">
        <v>51</v>
      </c>
      <c r="H264" t="s">
        <v>92</v>
      </c>
      <c r="I264" t="s">
        <v>23</v>
      </c>
      <c r="J264" s="8">
        <v>43384</v>
      </c>
      <c r="K264" t="s">
        <v>34</v>
      </c>
      <c r="L264" t="s">
        <v>25</v>
      </c>
      <c r="M264" t="s">
        <v>95</v>
      </c>
      <c r="N264" t="s">
        <v>96</v>
      </c>
      <c r="O264" s="9">
        <v>487.19999999999993</v>
      </c>
      <c r="P264">
        <v>70</v>
      </c>
      <c r="Q264" s="10">
        <f>Tabla1[[#This Row],[Precio unitario]]*Tabla1[[#This Row],[Cantidad]]</f>
        <v>34103.999999999993</v>
      </c>
      <c r="R264" s="9">
        <v>3444.5040000000004</v>
      </c>
    </row>
    <row r="265" spans="2:18" x14ac:dyDescent="0.3">
      <c r="B265" s="7">
        <v>1299</v>
      </c>
      <c r="C265" s="8">
        <v>43379</v>
      </c>
      <c r="D265" s="7">
        <v>6</v>
      </c>
      <c r="E265" t="s">
        <v>61</v>
      </c>
      <c r="F265" t="s">
        <v>62</v>
      </c>
      <c r="G265" t="s">
        <v>63</v>
      </c>
      <c r="H265" t="s">
        <v>64</v>
      </c>
      <c r="I265" t="s">
        <v>45</v>
      </c>
      <c r="J265" s="8">
        <v>43381</v>
      </c>
      <c r="K265" t="s">
        <v>24</v>
      </c>
      <c r="L265" t="s">
        <v>35</v>
      </c>
      <c r="M265" t="s">
        <v>26</v>
      </c>
      <c r="N265" t="s">
        <v>27</v>
      </c>
      <c r="O265" s="9">
        <v>196</v>
      </c>
      <c r="P265">
        <v>98</v>
      </c>
      <c r="Q265" s="10">
        <f>Tabla1[[#This Row],[Precio unitario]]*Tabla1[[#This Row],[Cantidad]]</f>
        <v>19208</v>
      </c>
      <c r="R265" s="9">
        <v>1940.0080000000005</v>
      </c>
    </row>
    <row r="266" spans="2:18" x14ac:dyDescent="0.3">
      <c r="B266" s="7">
        <v>1300</v>
      </c>
      <c r="C266" s="8">
        <v>43381</v>
      </c>
      <c r="D266" s="7">
        <v>8</v>
      </c>
      <c r="E266" t="s">
        <v>41</v>
      </c>
      <c r="F266" t="s">
        <v>42</v>
      </c>
      <c r="G266" t="s">
        <v>43</v>
      </c>
      <c r="H266" t="s">
        <v>44</v>
      </c>
      <c r="I266" t="s">
        <v>45</v>
      </c>
      <c r="J266" s="8">
        <v>43383</v>
      </c>
      <c r="K266" t="s">
        <v>24</v>
      </c>
      <c r="L266" t="s">
        <v>25</v>
      </c>
      <c r="M266" t="s">
        <v>65</v>
      </c>
      <c r="N266" t="s">
        <v>66</v>
      </c>
      <c r="O266" s="9">
        <v>560</v>
      </c>
      <c r="P266">
        <v>48</v>
      </c>
      <c r="Q266" s="10">
        <f>Tabla1[[#This Row],[Precio unitario]]*Tabla1[[#This Row],[Cantidad]]</f>
        <v>26880</v>
      </c>
      <c r="R266" s="9">
        <v>2634.24</v>
      </c>
    </row>
    <row r="267" spans="2:18" x14ac:dyDescent="0.3">
      <c r="B267" s="7">
        <v>1301</v>
      </c>
      <c r="C267" s="8">
        <v>43381</v>
      </c>
      <c r="D267" s="7">
        <v>8</v>
      </c>
      <c r="E267" t="s">
        <v>41</v>
      </c>
      <c r="F267" t="s">
        <v>42</v>
      </c>
      <c r="G267" t="s">
        <v>43</v>
      </c>
      <c r="H267" t="s">
        <v>44</v>
      </c>
      <c r="I267" t="s">
        <v>45</v>
      </c>
      <c r="J267" s="8">
        <v>43383</v>
      </c>
      <c r="K267" t="s">
        <v>24</v>
      </c>
      <c r="L267" t="s">
        <v>25</v>
      </c>
      <c r="M267" t="s">
        <v>47</v>
      </c>
      <c r="N267" t="s">
        <v>48</v>
      </c>
      <c r="O267" s="9">
        <v>128.79999999999998</v>
      </c>
      <c r="P267">
        <v>100</v>
      </c>
      <c r="Q267" s="10">
        <f>Tabla1[[#This Row],[Precio unitario]]*Tabla1[[#This Row],[Cantidad]]</f>
        <v>12879.999999999998</v>
      </c>
      <c r="R267" s="9">
        <v>1275.1199999999999</v>
      </c>
    </row>
    <row r="268" spans="2:18" x14ac:dyDescent="0.3">
      <c r="B268" s="7">
        <v>1302</v>
      </c>
      <c r="C268" s="8">
        <v>43398</v>
      </c>
      <c r="D268" s="7">
        <v>25</v>
      </c>
      <c r="E268" t="s">
        <v>99</v>
      </c>
      <c r="F268" t="s">
        <v>73</v>
      </c>
      <c r="G268" t="s">
        <v>74</v>
      </c>
      <c r="H268" t="s">
        <v>75</v>
      </c>
      <c r="I268" t="s">
        <v>33</v>
      </c>
      <c r="J268" s="8">
        <v>43400</v>
      </c>
      <c r="K268" t="s">
        <v>34</v>
      </c>
      <c r="L268" t="s">
        <v>58</v>
      </c>
      <c r="M268" t="s">
        <v>104</v>
      </c>
      <c r="N268" t="s">
        <v>48</v>
      </c>
      <c r="O268" s="9">
        <v>140</v>
      </c>
      <c r="P268">
        <v>90</v>
      </c>
      <c r="Q268" s="10">
        <f>Tabla1[[#This Row],[Precio unitario]]*Tabla1[[#This Row],[Cantidad]]</f>
        <v>12600</v>
      </c>
      <c r="R268" s="9">
        <v>1222.2</v>
      </c>
    </row>
    <row r="269" spans="2:18" x14ac:dyDescent="0.3">
      <c r="B269" s="7">
        <v>1303</v>
      </c>
      <c r="C269" s="8">
        <v>43399</v>
      </c>
      <c r="D269" s="7">
        <v>26</v>
      </c>
      <c r="E269" t="s">
        <v>100</v>
      </c>
      <c r="F269" t="s">
        <v>84</v>
      </c>
      <c r="G269" t="s">
        <v>84</v>
      </c>
      <c r="H269" t="s">
        <v>70</v>
      </c>
      <c r="I269" t="s">
        <v>71</v>
      </c>
      <c r="J269" s="8">
        <v>43401</v>
      </c>
      <c r="K269" t="s">
        <v>46</v>
      </c>
      <c r="L269" t="s">
        <v>35</v>
      </c>
      <c r="M269" t="s">
        <v>105</v>
      </c>
      <c r="N269" t="s">
        <v>106</v>
      </c>
      <c r="O269" s="9">
        <v>298.90000000000003</v>
      </c>
      <c r="P269">
        <v>49</v>
      </c>
      <c r="Q269" s="10">
        <f>Tabla1[[#This Row],[Precio unitario]]*Tabla1[[#This Row],[Cantidad]]</f>
        <v>14646.100000000002</v>
      </c>
      <c r="R269" s="9">
        <v>1435.3178</v>
      </c>
    </row>
    <row r="270" spans="2:18" x14ac:dyDescent="0.3">
      <c r="B270" s="7">
        <v>1304</v>
      </c>
      <c r="C270" s="8">
        <v>43399</v>
      </c>
      <c r="D270" s="7">
        <v>26</v>
      </c>
      <c r="E270" t="s">
        <v>100</v>
      </c>
      <c r="F270" t="s">
        <v>84</v>
      </c>
      <c r="G270" t="s">
        <v>84</v>
      </c>
      <c r="H270" t="s">
        <v>70</v>
      </c>
      <c r="I270" t="s">
        <v>71</v>
      </c>
      <c r="J270" s="8">
        <v>43401</v>
      </c>
      <c r="K270" t="s">
        <v>46</v>
      </c>
      <c r="L270" t="s">
        <v>35</v>
      </c>
      <c r="M270" t="s">
        <v>59</v>
      </c>
      <c r="N270" t="s">
        <v>60</v>
      </c>
      <c r="O270" s="9">
        <v>135.1</v>
      </c>
      <c r="P270">
        <v>71</v>
      </c>
      <c r="Q270" s="10">
        <f>Tabla1[[#This Row],[Precio unitario]]*Tabla1[[#This Row],[Cantidad]]</f>
        <v>9592.1</v>
      </c>
      <c r="R270" s="9">
        <v>920.84159999999997</v>
      </c>
    </row>
    <row r="271" spans="2:18" x14ac:dyDescent="0.3">
      <c r="B271" s="7">
        <v>1305</v>
      </c>
      <c r="C271" s="8">
        <v>43399</v>
      </c>
      <c r="D271" s="7">
        <v>26</v>
      </c>
      <c r="E271" t="s">
        <v>100</v>
      </c>
      <c r="F271" t="s">
        <v>84</v>
      </c>
      <c r="G271" t="s">
        <v>84</v>
      </c>
      <c r="H271" t="s">
        <v>70</v>
      </c>
      <c r="I271" t="s">
        <v>71</v>
      </c>
      <c r="J271" s="8">
        <v>43401</v>
      </c>
      <c r="K271" t="s">
        <v>46</v>
      </c>
      <c r="L271" t="s">
        <v>35</v>
      </c>
      <c r="M271" t="s">
        <v>88</v>
      </c>
      <c r="N271" t="s">
        <v>89</v>
      </c>
      <c r="O271" s="9">
        <v>257.59999999999997</v>
      </c>
      <c r="P271">
        <v>10</v>
      </c>
      <c r="Q271" s="10">
        <f>Tabla1[[#This Row],[Precio unitario]]*Tabla1[[#This Row],[Cantidad]]</f>
        <v>2575.9999999999995</v>
      </c>
      <c r="R271" s="9">
        <v>267.90400000000005</v>
      </c>
    </row>
    <row r="272" spans="2:18" x14ac:dyDescent="0.3">
      <c r="B272" s="7">
        <v>1306</v>
      </c>
      <c r="C272" s="8">
        <v>43402</v>
      </c>
      <c r="D272" s="7">
        <v>29</v>
      </c>
      <c r="E272" t="s">
        <v>49</v>
      </c>
      <c r="F272" t="s">
        <v>50</v>
      </c>
      <c r="G272" t="s">
        <v>51</v>
      </c>
      <c r="H272" t="s">
        <v>52</v>
      </c>
      <c r="I272" t="s">
        <v>23</v>
      </c>
      <c r="J272" s="8">
        <v>43404</v>
      </c>
      <c r="K272" t="s">
        <v>24</v>
      </c>
      <c r="L272" t="s">
        <v>25</v>
      </c>
      <c r="M272" t="s">
        <v>26</v>
      </c>
      <c r="N272" t="s">
        <v>27</v>
      </c>
      <c r="O272" s="9">
        <v>196</v>
      </c>
      <c r="P272">
        <v>78</v>
      </c>
      <c r="Q272" s="10">
        <f>Tabla1[[#This Row],[Precio unitario]]*Tabla1[[#This Row],[Cantidad]]</f>
        <v>15288</v>
      </c>
      <c r="R272" s="9">
        <v>1574.664</v>
      </c>
    </row>
    <row r="273" spans="2:18" x14ac:dyDescent="0.3">
      <c r="B273" s="7">
        <v>1307</v>
      </c>
      <c r="C273" s="8">
        <v>43379</v>
      </c>
      <c r="D273" s="7">
        <v>6</v>
      </c>
      <c r="E273" t="s">
        <v>61</v>
      </c>
      <c r="F273" t="s">
        <v>62</v>
      </c>
      <c r="G273" t="s">
        <v>63</v>
      </c>
      <c r="H273" t="s">
        <v>64</v>
      </c>
      <c r="I273" t="s">
        <v>45</v>
      </c>
      <c r="J273" s="8">
        <v>43381</v>
      </c>
      <c r="K273" t="s">
        <v>46</v>
      </c>
      <c r="L273" t="s">
        <v>25</v>
      </c>
      <c r="M273" t="s">
        <v>53</v>
      </c>
      <c r="N273" t="s">
        <v>54</v>
      </c>
      <c r="O273" s="9">
        <v>178.5</v>
      </c>
      <c r="P273">
        <v>44</v>
      </c>
      <c r="Q273" s="10">
        <f>Tabla1[[#This Row],[Precio unitario]]*Tabla1[[#This Row],[Cantidad]]</f>
        <v>7854</v>
      </c>
      <c r="R273" s="9">
        <v>753.98400000000004</v>
      </c>
    </row>
    <row r="274" spans="2:18" x14ac:dyDescent="0.3">
      <c r="B274" s="7">
        <v>1309</v>
      </c>
      <c r="C274" s="8">
        <v>43377</v>
      </c>
      <c r="D274" s="7">
        <v>4</v>
      </c>
      <c r="E274" t="s">
        <v>30</v>
      </c>
      <c r="F274" t="s">
        <v>31</v>
      </c>
      <c r="G274" t="s">
        <v>31</v>
      </c>
      <c r="H274" t="s">
        <v>32</v>
      </c>
      <c r="I274" t="s">
        <v>33</v>
      </c>
      <c r="J274" s="8">
        <v>43379</v>
      </c>
      <c r="K274" t="s">
        <v>34</v>
      </c>
      <c r="L274" t="s">
        <v>35</v>
      </c>
      <c r="M274" t="s">
        <v>107</v>
      </c>
      <c r="N274" t="s">
        <v>80</v>
      </c>
      <c r="O274" s="9">
        <v>1134</v>
      </c>
      <c r="P274">
        <v>82</v>
      </c>
      <c r="Q274" s="10">
        <f>Tabla1[[#This Row],[Precio unitario]]*Tabla1[[#This Row],[Cantidad]]</f>
        <v>92988</v>
      </c>
      <c r="R274" s="9">
        <v>9763.7400000000016</v>
      </c>
    </row>
    <row r="275" spans="2:18" x14ac:dyDescent="0.3">
      <c r="B275" s="7">
        <v>1310</v>
      </c>
      <c r="C275" s="8">
        <v>43377</v>
      </c>
      <c r="D275" s="7">
        <v>4</v>
      </c>
      <c r="E275" t="s">
        <v>30</v>
      </c>
      <c r="F275" t="s">
        <v>31</v>
      </c>
      <c r="G275" t="s">
        <v>31</v>
      </c>
      <c r="H275" t="s">
        <v>32</v>
      </c>
      <c r="I275" t="s">
        <v>33</v>
      </c>
      <c r="J275" s="8">
        <v>43379</v>
      </c>
      <c r="K275" t="s">
        <v>34</v>
      </c>
      <c r="L275" t="s">
        <v>35</v>
      </c>
      <c r="M275" t="s">
        <v>108</v>
      </c>
      <c r="N275" t="s">
        <v>109</v>
      </c>
      <c r="O275" s="9">
        <v>98</v>
      </c>
      <c r="P275">
        <v>29</v>
      </c>
      <c r="Q275" s="10">
        <f>Tabla1[[#This Row],[Precio unitario]]*Tabla1[[#This Row],[Cantidad]]</f>
        <v>2842</v>
      </c>
      <c r="R275" s="9">
        <v>284.2</v>
      </c>
    </row>
    <row r="276" spans="2:18" x14ac:dyDescent="0.3">
      <c r="B276" s="7">
        <v>1312</v>
      </c>
      <c r="C276" s="8">
        <v>43381</v>
      </c>
      <c r="D276" s="7">
        <v>8</v>
      </c>
      <c r="E276" t="s">
        <v>41</v>
      </c>
      <c r="F276" t="s">
        <v>42</v>
      </c>
      <c r="G276" t="s">
        <v>43</v>
      </c>
      <c r="H276" t="s">
        <v>44</v>
      </c>
      <c r="I276" t="s">
        <v>45</v>
      </c>
      <c r="J276" s="8">
        <v>43383</v>
      </c>
      <c r="K276" t="s">
        <v>46</v>
      </c>
      <c r="L276" t="s">
        <v>35</v>
      </c>
      <c r="M276" t="s">
        <v>95</v>
      </c>
      <c r="N276" t="s">
        <v>96</v>
      </c>
      <c r="O276" s="9">
        <v>487.19999999999993</v>
      </c>
      <c r="P276">
        <v>93</v>
      </c>
      <c r="Q276" s="10">
        <f>Tabla1[[#This Row],[Precio unitario]]*Tabla1[[#This Row],[Cantidad]]</f>
        <v>45309.599999999991</v>
      </c>
      <c r="R276" s="9">
        <v>4395.0311999999994</v>
      </c>
    </row>
    <row r="277" spans="2:18" x14ac:dyDescent="0.3">
      <c r="B277" s="7">
        <v>1315</v>
      </c>
      <c r="C277" s="8">
        <v>43376</v>
      </c>
      <c r="D277" s="7">
        <v>3</v>
      </c>
      <c r="E277" t="s">
        <v>55</v>
      </c>
      <c r="F277" t="s">
        <v>56</v>
      </c>
      <c r="G277" t="s">
        <v>57</v>
      </c>
      <c r="H277" t="s">
        <v>22</v>
      </c>
      <c r="I277" t="s">
        <v>23</v>
      </c>
      <c r="J277" s="8">
        <v>43378</v>
      </c>
      <c r="K277" t="s">
        <v>24</v>
      </c>
      <c r="L277" t="s">
        <v>58</v>
      </c>
      <c r="M277" t="s">
        <v>97</v>
      </c>
      <c r="N277" t="s">
        <v>82</v>
      </c>
      <c r="O277" s="9">
        <v>140</v>
      </c>
      <c r="P277">
        <v>11</v>
      </c>
      <c r="Q277" s="10">
        <f>Tabla1[[#This Row],[Precio unitario]]*Tabla1[[#This Row],[Cantidad]]</f>
        <v>1540</v>
      </c>
      <c r="R277" s="9">
        <v>160.16000000000003</v>
      </c>
    </row>
    <row r="278" spans="2:18" x14ac:dyDescent="0.3">
      <c r="B278" s="7">
        <v>1316</v>
      </c>
      <c r="C278" s="8">
        <v>43376</v>
      </c>
      <c r="D278" s="7">
        <v>3</v>
      </c>
      <c r="E278" t="s">
        <v>55</v>
      </c>
      <c r="F278" t="s">
        <v>56</v>
      </c>
      <c r="G278" t="s">
        <v>57</v>
      </c>
      <c r="H278" t="s">
        <v>22</v>
      </c>
      <c r="I278" t="s">
        <v>23</v>
      </c>
      <c r="J278" s="8">
        <v>43378</v>
      </c>
      <c r="K278" t="s">
        <v>24</v>
      </c>
      <c r="L278" t="s">
        <v>58</v>
      </c>
      <c r="M278" t="s">
        <v>65</v>
      </c>
      <c r="N278" t="s">
        <v>66</v>
      </c>
      <c r="O278" s="9">
        <v>560</v>
      </c>
      <c r="P278">
        <v>91</v>
      </c>
      <c r="Q278" s="10">
        <f>Tabla1[[#This Row],[Precio unitario]]*Tabla1[[#This Row],[Cantidad]]</f>
        <v>50960</v>
      </c>
      <c r="R278" s="9">
        <v>5096</v>
      </c>
    </row>
    <row r="279" spans="2:18" x14ac:dyDescent="0.3">
      <c r="B279" s="7">
        <v>1320</v>
      </c>
      <c r="C279" s="8">
        <v>43383</v>
      </c>
      <c r="D279" s="7">
        <v>10</v>
      </c>
      <c r="E279" t="s">
        <v>72</v>
      </c>
      <c r="F279" t="s">
        <v>73</v>
      </c>
      <c r="G279" t="s">
        <v>74</v>
      </c>
      <c r="H279" t="s">
        <v>75</v>
      </c>
      <c r="I279" t="s">
        <v>33</v>
      </c>
      <c r="J279" s="8">
        <v>43385</v>
      </c>
      <c r="K279" t="s">
        <v>24</v>
      </c>
      <c r="L279" t="s">
        <v>35</v>
      </c>
      <c r="M279" t="s">
        <v>98</v>
      </c>
      <c r="N279" t="s">
        <v>29</v>
      </c>
      <c r="O279" s="9">
        <v>140</v>
      </c>
      <c r="P279">
        <v>12</v>
      </c>
      <c r="Q279" s="10">
        <f>Tabla1[[#This Row],[Precio unitario]]*Tabla1[[#This Row],[Cantidad]]</f>
        <v>1680</v>
      </c>
      <c r="R279" s="9">
        <v>173.04</v>
      </c>
    </row>
    <row r="280" spans="2:18" x14ac:dyDescent="0.3">
      <c r="B280" s="7">
        <v>1322</v>
      </c>
      <c r="C280" s="8">
        <v>43383</v>
      </c>
      <c r="D280" s="7">
        <v>10</v>
      </c>
      <c r="E280" t="s">
        <v>72</v>
      </c>
      <c r="F280" t="s">
        <v>73</v>
      </c>
      <c r="G280" t="s">
        <v>74</v>
      </c>
      <c r="H280" t="s">
        <v>75</v>
      </c>
      <c r="I280" t="s">
        <v>33</v>
      </c>
      <c r="J280" s="8"/>
      <c r="K280" t="s">
        <v>34</v>
      </c>
      <c r="L280"/>
      <c r="M280" t="s">
        <v>28</v>
      </c>
      <c r="N280" t="s">
        <v>29</v>
      </c>
      <c r="O280" s="9">
        <v>49</v>
      </c>
      <c r="P280">
        <v>78</v>
      </c>
      <c r="Q280" s="10">
        <f>Tabla1[[#This Row],[Precio unitario]]*Tabla1[[#This Row],[Cantidad]]</f>
        <v>3822</v>
      </c>
      <c r="R280" s="9">
        <v>382.2</v>
      </c>
    </row>
    <row r="281" spans="2:18" x14ac:dyDescent="0.3">
      <c r="B281" s="7">
        <v>1323</v>
      </c>
      <c r="C281" s="8">
        <v>43384</v>
      </c>
      <c r="D281" s="7">
        <v>11</v>
      </c>
      <c r="E281" t="s">
        <v>83</v>
      </c>
      <c r="F281" t="s">
        <v>84</v>
      </c>
      <c r="G281" t="s">
        <v>84</v>
      </c>
      <c r="H281" t="s">
        <v>70</v>
      </c>
      <c r="I281" t="s">
        <v>71</v>
      </c>
      <c r="J281" s="8"/>
      <c r="K281" t="s">
        <v>46</v>
      </c>
      <c r="L281"/>
      <c r="M281" t="s">
        <v>65</v>
      </c>
      <c r="N281" t="s">
        <v>66</v>
      </c>
      <c r="O281" s="9">
        <v>560</v>
      </c>
      <c r="P281">
        <v>60</v>
      </c>
      <c r="Q281" s="10">
        <f>Tabla1[[#This Row],[Precio unitario]]*Tabla1[[#This Row],[Cantidad]]</f>
        <v>33600</v>
      </c>
      <c r="R281" s="9">
        <v>3192</v>
      </c>
    </row>
    <row r="282" spans="2:18" x14ac:dyDescent="0.3">
      <c r="B282" s="7">
        <v>1324</v>
      </c>
      <c r="C282" s="8">
        <v>43374</v>
      </c>
      <c r="D282" s="7">
        <v>1</v>
      </c>
      <c r="E282" t="s">
        <v>85</v>
      </c>
      <c r="F282" t="s">
        <v>86</v>
      </c>
      <c r="G282" t="s">
        <v>87</v>
      </c>
      <c r="H282" t="s">
        <v>44</v>
      </c>
      <c r="I282" t="s">
        <v>45</v>
      </c>
      <c r="J282" s="8"/>
      <c r="K282" t="s">
        <v>46</v>
      </c>
      <c r="L282"/>
      <c r="M282" t="s">
        <v>88</v>
      </c>
      <c r="N282" t="s">
        <v>89</v>
      </c>
      <c r="O282" s="9">
        <v>257.59999999999997</v>
      </c>
      <c r="P282">
        <v>23</v>
      </c>
      <c r="Q282" s="10">
        <f>Tabla1[[#This Row],[Precio unitario]]*Tabla1[[#This Row],[Cantidad]]</f>
        <v>5924.7999999999993</v>
      </c>
      <c r="R282" s="9">
        <v>610.25440000000003</v>
      </c>
    </row>
    <row r="283" spans="2:18" x14ac:dyDescent="0.3">
      <c r="B283" s="7">
        <v>1325</v>
      </c>
      <c r="C283" s="8">
        <v>43401</v>
      </c>
      <c r="D283" s="7">
        <v>28</v>
      </c>
      <c r="E283" t="s">
        <v>67</v>
      </c>
      <c r="F283" t="s">
        <v>68</v>
      </c>
      <c r="G283" t="s">
        <v>69</v>
      </c>
      <c r="H283" t="s">
        <v>70</v>
      </c>
      <c r="I283" t="s">
        <v>71</v>
      </c>
      <c r="J283" s="8">
        <v>43403</v>
      </c>
      <c r="K283" t="s">
        <v>46</v>
      </c>
      <c r="L283" t="s">
        <v>35</v>
      </c>
      <c r="M283" t="s">
        <v>40</v>
      </c>
      <c r="N283" t="s">
        <v>27</v>
      </c>
      <c r="O283" s="9">
        <v>644</v>
      </c>
      <c r="P283">
        <v>34</v>
      </c>
      <c r="Q283" s="10">
        <f>Tabla1[[#This Row],[Precio unitario]]*Tabla1[[#This Row],[Cantidad]]</f>
        <v>21896</v>
      </c>
      <c r="R283" s="9">
        <v>2211.4960000000001</v>
      </c>
    </row>
    <row r="284" spans="2:18" x14ac:dyDescent="0.3">
      <c r="B284" s="7">
        <v>1326</v>
      </c>
      <c r="C284" s="8">
        <v>43382</v>
      </c>
      <c r="D284" s="7">
        <v>9</v>
      </c>
      <c r="E284" t="s">
        <v>90</v>
      </c>
      <c r="F284" t="s">
        <v>91</v>
      </c>
      <c r="G284" t="s">
        <v>51</v>
      </c>
      <c r="H284" t="s">
        <v>92</v>
      </c>
      <c r="I284" t="s">
        <v>23</v>
      </c>
      <c r="J284" s="8">
        <v>43384</v>
      </c>
      <c r="K284" t="s">
        <v>34</v>
      </c>
      <c r="L284" t="s">
        <v>25</v>
      </c>
      <c r="M284" t="s">
        <v>59</v>
      </c>
      <c r="N284" t="s">
        <v>60</v>
      </c>
      <c r="O284" s="9">
        <v>135.1</v>
      </c>
      <c r="P284">
        <v>89</v>
      </c>
      <c r="Q284" s="10">
        <f>Tabla1[[#This Row],[Precio unitario]]*Tabla1[[#This Row],[Cantidad]]</f>
        <v>12023.9</v>
      </c>
      <c r="R284" s="9">
        <v>1214.4139</v>
      </c>
    </row>
    <row r="285" spans="2:18" x14ac:dyDescent="0.3">
      <c r="B285" s="7">
        <v>1327</v>
      </c>
      <c r="C285" s="8">
        <v>43379</v>
      </c>
      <c r="D285" s="7">
        <v>6</v>
      </c>
      <c r="E285" t="s">
        <v>61</v>
      </c>
      <c r="F285" t="s">
        <v>62</v>
      </c>
      <c r="G285" t="s">
        <v>63</v>
      </c>
      <c r="H285" t="s">
        <v>64</v>
      </c>
      <c r="I285" t="s">
        <v>45</v>
      </c>
      <c r="J285" s="8">
        <v>43381</v>
      </c>
      <c r="K285" t="s">
        <v>24</v>
      </c>
      <c r="L285" t="s">
        <v>35</v>
      </c>
      <c r="M285" t="s">
        <v>53</v>
      </c>
      <c r="N285" t="s">
        <v>54</v>
      </c>
      <c r="O285" s="9">
        <v>178.5</v>
      </c>
      <c r="P285">
        <v>82</v>
      </c>
      <c r="Q285" s="10">
        <f>Tabla1[[#This Row],[Precio unitario]]*Tabla1[[#This Row],[Cantidad]]</f>
        <v>14637</v>
      </c>
      <c r="R285" s="9">
        <v>1449.0630000000001</v>
      </c>
    </row>
    <row r="286" spans="2:18" x14ac:dyDescent="0.3">
      <c r="B286" s="7">
        <v>1328</v>
      </c>
      <c r="C286" s="8">
        <v>43381</v>
      </c>
      <c r="D286" s="7">
        <v>8</v>
      </c>
      <c r="E286" t="s">
        <v>41</v>
      </c>
      <c r="F286" t="s">
        <v>42</v>
      </c>
      <c r="G286" t="s">
        <v>43</v>
      </c>
      <c r="H286" t="s">
        <v>44</v>
      </c>
      <c r="I286" t="s">
        <v>45</v>
      </c>
      <c r="J286" s="8">
        <v>43383</v>
      </c>
      <c r="K286" t="s">
        <v>24</v>
      </c>
      <c r="L286" t="s">
        <v>25</v>
      </c>
      <c r="M286" t="s">
        <v>53</v>
      </c>
      <c r="N286" t="s">
        <v>54</v>
      </c>
      <c r="O286" s="9">
        <v>178.5</v>
      </c>
      <c r="P286">
        <v>43</v>
      </c>
      <c r="Q286" s="10">
        <f>Tabla1[[#This Row],[Precio unitario]]*Tabla1[[#This Row],[Cantidad]]</f>
        <v>7675.5</v>
      </c>
      <c r="R286" s="9">
        <v>736.84799999999996</v>
      </c>
    </row>
    <row r="287" spans="2:18" x14ac:dyDescent="0.3">
      <c r="B287" s="7">
        <v>1329</v>
      </c>
      <c r="C287" s="8">
        <v>43414</v>
      </c>
      <c r="D287" s="7">
        <v>10</v>
      </c>
      <c r="E287" t="s">
        <v>72</v>
      </c>
      <c r="F287" t="s">
        <v>73</v>
      </c>
      <c r="G287" t="s">
        <v>74</v>
      </c>
      <c r="H287" t="s">
        <v>75</v>
      </c>
      <c r="I287" t="s">
        <v>33</v>
      </c>
      <c r="J287" s="8">
        <v>43416</v>
      </c>
      <c r="K287" t="s">
        <v>34</v>
      </c>
      <c r="L287"/>
      <c r="M287" t="s">
        <v>81</v>
      </c>
      <c r="N287" t="s">
        <v>82</v>
      </c>
      <c r="O287" s="9">
        <v>308</v>
      </c>
      <c r="P287">
        <v>96</v>
      </c>
      <c r="Q287" s="10">
        <f>Tabla1[[#This Row],[Precio unitario]]*Tabla1[[#This Row],[Cantidad]]</f>
        <v>29568</v>
      </c>
      <c r="R287" s="9">
        <v>3104.6400000000003</v>
      </c>
    </row>
    <row r="288" spans="2:18" x14ac:dyDescent="0.3">
      <c r="B288" s="7">
        <v>1330</v>
      </c>
      <c r="C288" s="8">
        <v>43414</v>
      </c>
      <c r="D288" s="7">
        <v>10</v>
      </c>
      <c r="E288" t="s">
        <v>72</v>
      </c>
      <c r="F288" t="s">
        <v>73</v>
      </c>
      <c r="G288" t="s">
        <v>74</v>
      </c>
      <c r="H288" t="s">
        <v>75</v>
      </c>
      <c r="I288" t="s">
        <v>33</v>
      </c>
      <c r="J288" s="8">
        <v>43416</v>
      </c>
      <c r="K288" t="s">
        <v>34</v>
      </c>
      <c r="L288"/>
      <c r="M288" t="s">
        <v>47</v>
      </c>
      <c r="N288" t="s">
        <v>48</v>
      </c>
      <c r="O288" s="9">
        <v>128.79999999999998</v>
      </c>
      <c r="P288">
        <v>34</v>
      </c>
      <c r="Q288" s="10">
        <f>Tabla1[[#This Row],[Precio unitario]]*Tabla1[[#This Row],[Cantidad]]</f>
        <v>4379.2</v>
      </c>
      <c r="R288" s="9">
        <v>437.91999999999996</v>
      </c>
    </row>
    <row r="289" spans="2:18" x14ac:dyDescent="0.3">
      <c r="B289" s="7">
        <v>1331</v>
      </c>
      <c r="C289" s="8">
        <v>43415</v>
      </c>
      <c r="D289" s="7">
        <v>11</v>
      </c>
      <c r="E289" t="s">
        <v>83</v>
      </c>
      <c r="F289" t="s">
        <v>84</v>
      </c>
      <c r="G289" t="s">
        <v>84</v>
      </c>
      <c r="H289" t="s">
        <v>70</v>
      </c>
      <c r="I289" t="s">
        <v>71</v>
      </c>
      <c r="J289" s="8"/>
      <c r="K289" t="s">
        <v>46</v>
      </c>
      <c r="L289"/>
      <c r="M289" t="s">
        <v>28</v>
      </c>
      <c r="N289" t="s">
        <v>29</v>
      </c>
      <c r="O289" s="9">
        <v>49</v>
      </c>
      <c r="P289">
        <v>42</v>
      </c>
      <c r="Q289" s="10">
        <f>Tabla1[[#This Row],[Precio unitario]]*Tabla1[[#This Row],[Cantidad]]</f>
        <v>2058</v>
      </c>
      <c r="R289" s="9">
        <v>211.97400000000002</v>
      </c>
    </row>
    <row r="290" spans="2:18" x14ac:dyDescent="0.3">
      <c r="B290" s="7">
        <v>1332</v>
      </c>
      <c r="C290" s="8">
        <v>43415</v>
      </c>
      <c r="D290" s="7">
        <v>11</v>
      </c>
      <c r="E290" t="s">
        <v>83</v>
      </c>
      <c r="F290" t="s">
        <v>84</v>
      </c>
      <c r="G290" t="s">
        <v>84</v>
      </c>
      <c r="H290" t="s">
        <v>70</v>
      </c>
      <c r="I290" t="s">
        <v>71</v>
      </c>
      <c r="J290" s="8"/>
      <c r="K290" t="s">
        <v>46</v>
      </c>
      <c r="L290"/>
      <c r="M290" t="s">
        <v>76</v>
      </c>
      <c r="N290" t="s">
        <v>27</v>
      </c>
      <c r="O290" s="9">
        <v>41.86</v>
      </c>
      <c r="P290">
        <v>100</v>
      </c>
      <c r="Q290" s="10">
        <f>Tabla1[[#This Row],[Precio unitario]]*Tabla1[[#This Row],[Cantidad]]</f>
        <v>4186</v>
      </c>
      <c r="R290" s="9">
        <v>426.97200000000004</v>
      </c>
    </row>
    <row r="291" spans="2:18" x14ac:dyDescent="0.3">
      <c r="B291" s="7">
        <v>1333</v>
      </c>
      <c r="C291" s="8">
        <v>43405</v>
      </c>
      <c r="D291" s="7">
        <v>1</v>
      </c>
      <c r="E291" t="s">
        <v>85</v>
      </c>
      <c r="F291" t="s">
        <v>86</v>
      </c>
      <c r="G291" t="s">
        <v>87</v>
      </c>
      <c r="H291" t="s">
        <v>44</v>
      </c>
      <c r="I291" t="s">
        <v>45</v>
      </c>
      <c r="J291" s="8"/>
      <c r="L291"/>
      <c r="M291" t="s">
        <v>39</v>
      </c>
      <c r="N291" t="s">
        <v>27</v>
      </c>
      <c r="O291" s="9">
        <v>252</v>
      </c>
      <c r="P291">
        <v>42</v>
      </c>
      <c r="Q291" s="10">
        <f>Tabla1[[#This Row],[Precio unitario]]*Tabla1[[#This Row],[Cantidad]]</f>
        <v>10584</v>
      </c>
      <c r="R291" s="9">
        <v>1068.9840000000002</v>
      </c>
    </row>
    <row r="292" spans="2:18" x14ac:dyDescent="0.3">
      <c r="B292" s="7">
        <v>1334</v>
      </c>
      <c r="C292" s="8">
        <v>43405</v>
      </c>
      <c r="D292" s="7">
        <v>1</v>
      </c>
      <c r="E292" t="s">
        <v>85</v>
      </c>
      <c r="F292" t="s">
        <v>86</v>
      </c>
      <c r="G292" t="s">
        <v>87</v>
      </c>
      <c r="H292" t="s">
        <v>44</v>
      </c>
      <c r="I292" t="s">
        <v>45</v>
      </c>
      <c r="J292" s="8"/>
      <c r="L292"/>
      <c r="M292" t="s">
        <v>40</v>
      </c>
      <c r="N292" t="s">
        <v>27</v>
      </c>
      <c r="O292" s="9">
        <v>644</v>
      </c>
      <c r="P292">
        <v>16</v>
      </c>
      <c r="Q292" s="10">
        <f>Tabla1[[#This Row],[Precio unitario]]*Tabla1[[#This Row],[Cantidad]]</f>
        <v>10304</v>
      </c>
      <c r="R292" s="9">
        <v>989.18400000000008</v>
      </c>
    </row>
    <row r="293" spans="2:18" x14ac:dyDescent="0.3">
      <c r="B293" s="7">
        <v>1335</v>
      </c>
      <c r="C293" s="8">
        <v>43405</v>
      </c>
      <c r="D293" s="7">
        <v>1</v>
      </c>
      <c r="E293" t="s">
        <v>85</v>
      </c>
      <c r="F293" t="s">
        <v>86</v>
      </c>
      <c r="G293" t="s">
        <v>87</v>
      </c>
      <c r="H293" t="s">
        <v>44</v>
      </c>
      <c r="I293" t="s">
        <v>45</v>
      </c>
      <c r="J293" s="8"/>
      <c r="L293"/>
      <c r="M293" t="s">
        <v>76</v>
      </c>
      <c r="N293" t="s">
        <v>27</v>
      </c>
      <c r="O293" s="9">
        <v>41.86</v>
      </c>
      <c r="P293">
        <v>22</v>
      </c>
      <c r="Q293" s="10">
        <f>Tabla1[[#This Row],[Precio unitario]]*Tabla1[[#This Row],[Cantidad]]</f>
        <v>920.92</v>
      </c>
      <c r="R293" s="9">
        <v>89.329239999999999</v>
      </c>
    </row>
    <row r="294" spans="2:18" x14ac:dyDescent="0.3">
      <c r="B294" s="7">
        <v>1336</v>
      </c>
      <c r="C294" s="8">
        <v>43432</v>
      </c>
      <c r="D294" s="7">
        <v>28</v>
      </c>
      <c r="E294" t="s">
        <v>67</v>
      </c>
      <c r="F294" t="s">
        <v>68</v>
      </c>
      <c r="G294" t="s">
        <v>69</v>
      </c>
      <c r="H294" t="s">
        <v>70</v>
      </c>
      <c r="I294" t="s">
        <v>71</v>
      </c>
      <c r="J294" s="8">
        <v>43434</v>
      </c>
      <c r="K294" t="s">
        <v>46</v>
      </c>
      <c r="L294" t="s">
        <v>35</v>
      </c>
      <c r="M294" t="s">
        <v>59</v>
      </c>
      <c r="N294" t="s">
        <v>60</v>
      </c>
      <c r="O294" s="9">
        <v>135.1</v>
      </c>
      <c r="P294">
        <v>46</v>
      </c>
      <c r="Q294" s="10">
        <f>Tabla1[[#This Row],[Precio unitario]]*Tabla1[[#This Row],[Cantidad]]</f>
        <v>6214.5999999999995</v>
      </c>
      <c r="R294" s="9">
        <v>640.10380000000009</v>
      </c>
    </row>
    <row r="295" spans="2:18" x14ac:dyDescent="0.3">
      <c r="B295" s="7">
        <v>1337</v>
      </c>
      <c r="C295" s="8">
        <v>43432</v>
      </c>
      <c r="D295" s="7">
        <v>28</v>
      </c>
      <c r="E295" t="s">
        <v>67</v>
      </c>
      <c r="F295" t="s">
        <v>68</v>
      </c>
      <c r="G295" t="s">
        <v>69</v>
      </c>
      <c r="H295" t="s">
        <v>70</v>
      </c>
      <c r="I295" t="s">
        <v>71</v>
      </c>
      <c r="J295" s="8">
        <v>43434</v>
      </c>
      <c r="K295" t="s">
        <v>46</v>
      </c>
      <c r="L295" t="s">
        <v>35</v>
      </c>
      <c r="M295" t="s">
        <v>88</v>
      </c>
      <c r="N295" t="s">
        <v>89</v>
      </c>
      <c r="O295" s="9">
        <v>257.59999999999997</v>
      </c>
      <c r="P295">
        <v>100</v>
      </c>
      <c r="Q295" s="10">
        <f>Tabla1[[#This Row],[Precio unitario]]*Tabla1[[#This Row],[Cantidad]]</f>
        <v>25759.999999999996</v>
      </c>
      <c r="R295" s="9">
        <v>2576</v>
      </c>
    </row>
    <row r="296" spans="2:18" x14ac:dyDescent="0.3">
      <c r="B296" s="7">
        <v>1338</v>
      </c>
      <c r="C296" s="8">
        <v>43413</v>
      </c>
      <c r="D296" s="7">
        <v>9</v>
      </c>
      <c r="E296" t="s">
        <v>90</v>
      </c>
      <c r="F296" t="s">
        <v>91</v>
      </c>
      <c r="G296" t="s">
        <v>51</v>
      </c>
      <c r="H296" t="s">
        <v>92</v>
      </c>
      <c r="I296" t="s">
        <v>23</v>
      </c>
      <c r="J296" s="8">
        <v>43415</v>
      </c>
      <c r="K296" t="s">
        <v>34</v>
      </c>
      <c r="L296" t="s">
        <v>25</v>
      </c>
      <c r="M296" t="s">
        <v>93</v>
      </c>
      <c r="N296" t="s">
        <v>94</v>
      </c>
      <c r="O296" s="9">
        <v>273</v>
      </c>
      <c r="P296">
        <v>87</v>
      </c>
      <c r="Q296" s="10">
        <f>Tabla1[[#This Row],[Precio unitario]]*Tabla1[[#This Row],[Cantidad]]</f>
        <v>23751</v>
      </c>
      <c r="R296" s="9">
        <v>2446.3530000000001</v>
      </c>
    </row>
    <row r="297" spans="2:18" x14ac:dyDescent="0.3">
      <c r="B297" s="7">
        <v>1339</v>
      </c>
      <c r="C297" s="8">
        <v>43413</v>
      </c>
      <c r="D297" s="7">
        <v>9</v>
      </c>
      <c r="E297" t="s">
        <v>90</v>
      </c>
      <c r="F297" t="s">
        <v>91</v>
      </c>
      <c r="G297" t="s">
        <v>51</v>
      </c>
      <c r="H297" t="s">
        <v>92</v>
      </c>
      <c r="I297" t="s">
        <v>23</v>
      </c>
      <c r="J297" s="8">
        <v>43415</v>
      </c>
      <c r="K297" t="s">
        <v>34</v>
      </c>
      <c r="L297" t="s">
        <v>25</v>
      </c>
      <c r="M297" t="s">
        <v>95</v>
      </c>
      <c r="N297" t="s">
        <v>96</v>
      </c>
      <c r="O297" s="9">
        <v>487.19999999999993</v>
      </c>
      <c r="P297">
        <v>58</v>
      </c>
      <c r="Q297" s="10">
        <f>Tabla1[[#This Row],[Precio unitario]]*Tabla1[[#This Row],[Cantidad]]</f>
        <v>28257.599999999995</v>
      </c>
      <c r="R297" s="9">
        <v>2882.2752</v>
      </c>
    </row>
    <row r="298" spans="2:18" x14ac:dyDescent="0.3">
      <c r="B298" s="7">
        <v>1340</v>
      </c>
      <c r="C298" s="8">
        <v>43410</v>
      </c>
      <c r="D298" s="7">
        <v>6</v>
      </c>
      <c r="E298" t="s">
        <v>61</v>
      </c>
      <c r="F298" t="s">
        <v>62</v>
      </c>
      <c r="G298" t="s">
        <v>63</v>
      </c>
      <c r="H298" t="s">
        <v>64</v>
      </c>
      <c r="I298" t="s">
        <v>45</v>
      </c>
      <c r="J298" s="8">
        <v>43412</v>
      </c>
      <c r="K298" t="s">
        <v>24</v>
      </c>
      <c r="L298" t="s">
        <v>35</v>
      </c>
      <c r="M298" t="s">
        <v>26</v>
      </c>
      <c r="N298" t="s">
        <v>27</v>
      </c>
      <c r="O298" s="9">
        <v>196</v>
      </c>
      <c r="P298">
        <v>85</v>
      </c>
      <c r="Q298" s="10">
        <f>Tabla1[[#This Row],[Precio unitario]]*Tabla1[[#This Row],[Cantidad]]</f>
        <v>16660</v>
      </c>
      <c r="R298" s="9">
        <v>1682.6599999999999</v>
      </c>
    </row>
    <row r="299" spans="2:18" x14ac:dyDescent="0.3">
      <c r="B299" s="7">
        <v>1341</v>
      </c>
      <c r="C299" s="8">
        <v>43412</v>
      </c>
      <c r="D299" s="7">
        <v>8</v>
      </c>
      <c r="E299" t="s">
        <v>41</v>
      </c>
      <c r="F299" t="s">
        <v>42</v>
      </c>
      <c r="G299" t="s">
        <v>43</v>
      </c>
      <c r="H299" t="s">
        <v>44</v>
      </c>
      <c r="I299" t="s">
        <v>45</v>
      </c>
      <c r="J299" s="8">
        <v>43414</v>
      </c>
      <c r="K299" t="s">
        <v>24</v>
      </c>
      <c r="L299" t="s">
        <v>25</v>
      </c>
      <c r="M299" t="s">
        <v>65</v>
      </c>
      <c r="N299" t="s">
        <v>66</v>
      </c>
      <c r="O299" s="9">
        <v>560</v>
      </c>
      <c r="P299">
        <v>28</v>
      </c>
      <c r="Q299" s="10">
        <f>Tabla1[[#This Row],[Precio unitario]]*Tabla1[[#This Row],[Cantidad]]</f>
        <v>15680</v>
      </c>
      <c r="R299" s="9">
        <v>1552.32</v>
      </c>
    </row>
    <row r="300" spans="2:18" x14ac:dyDescent="0.3">
      <c r="B300" s="7">
        <v>1342</v>
      </c>
      <c r="C300" s="8">
        <v>43412</v>
      </c>
      <c r="D300" s="7">
        <v>8</v>
      </c>
      <c r="E300" t="s">
        <v>41</v>
      </c>
      <c r="F300" t="s">
        <v>42</v>
      </c>
      <c r="G300" t="s">
        <v>43</v>
      </c>
      <c r="H300" t="s">
        <v>44</v>
      </c>
      <c r="I300" t="s">
        <v>45</v>
      </c>
      <c r="J300" s="8">
        <v>43414</v>
      </c>
      <c r="K300" t="s">
        <v>24</v>
      </c>
      <c r="L300" t="s">
        <v>25</v>
      </c>
      <c r="M300" t="s">
        <v>47</v>
      </c>
      <c r="N300" t="s">
        <v>48</v>
      </c>
      <c r="O300" s="9">
        <v>128.79999999999998</v>
      </c>
      <c r="P300">
        <v>19</v>
      </c>
      <c r="Q300" s="10">
        <f>Tabla1[[#This Row],[Precio unitario]]*Tabla1[[#This Row],[Cantidad]]</f>
        <v>2447.1999999999998</v>
      </c>
      <c r="R300" s="9">
        <v>239.82560000000001</v>
      </c>
    </row>
    <row r="301" spans="2:18" x14ac:dyDescent="0.3">
      <c r="B301" s="7">
        <v>1343</v>
      </c>
      <c r="C301" s="8">
        <v>43429</v>
      </c>
      <c r="D301" s="7">
        <v>25</v>
      </c>
      <c r="E301" t="s">
        <v>99</v>
      </c>
      <c r="F301" t="s">
        <v>73</v>
      </c>
      <c r="G301" t="s">
        <v>74</v>
      </c>
      <c r="H301" t="s">
        <v>75</v>
      </c>
      <c r="I301" t="s">
        <v>33</v>
      </c>
      <c r="J301" s="8">
        <v>43431</v>
      </c>
      <c r="K301" t="s">
        <v>34</v>
      </c>
      <c r="L301" t="s">
        <v>58</v>
      </c>
      <c r="M301" t="s">
        <v>104</v>
      </c>
      <c r="N301" t="s">
        <v>48</v>
      </c>
      <c r="O301" s="9">
        <v>140</v>
      </c>
      <c r="P301">
        <v>99</v>
      </c>
      <c r="Q301" s="10">
        <f>Tabla1[[#This Row],[Precio unitario]]*Tabla1[[#This Row],[Cantidad]]</f>
        <v>13860</v>
      </c>
      <c r="R301" s="9">
        <v>1441.44</v>
      </c>
    </row>
    <row r="302" spans="2:18" x14ac:dyDescent="0.3">
      <c r="B302" s="7">
        <v>1344</v>
      </c>
      <c r="C302" s="8">
        <v>43430</v>
      </c>
      <c r="D302" s="7">
        <v>26</v>
      </c>
      <c r="E302" t="s">
        <v>100</v>
      </c>
      <c r="F302" t="s">
        <v>84</v>
      </c>
      <c r="G302" t="s">
        <v>84</v>
      </c>
      <c r="H302" t="s">
        <v>70</v>
      </c>
      <c r="I302" t="s">
        <v>71</v>
      </c>
      <c r="J302" s="8">
        <v>43432</v>
      </c>
      <c r="K302" t="s">
        <v>46</v>
      </c>
      <c r="L302" t="s">
        <v>35</v>
      </c>
      <c r="M302" t="s">
        <v>105</v>
      </c>
      <c r="N302" t="s">
        <v>106</v>
      </c>
      <c r="O302" s="9">
        <v>298.90000000000003</v>
      </c>
      <c r="P302">
        <v>69</v>
      </c>
      <c r="Q302" s="10">
        <f>Tabla1[[#This Row],[Precio unitario]]*Tabla1[[#This Row],[Cantidad]]</f>
        <v>20624.100000000002</v>
      </c>
      <c r="R302" s="9">
        <v>2144.9064000000008</v>
      </c>
    </row>
    <row r="303" spans="2:18" x14ac:dyDescent="0.3">
      <c r="B303" s="7">
        <v>1345</v>
      </c>
      <c r="C303" s="8">
        <v>43430</v>
      </c>
      <c r="D303" s="7">
        <v>26</v>
      </c>
      <c r="E303" t="s">
        <v>100</v>
      </c>
      <c r="F303" t="s">
        <v>84</v>
      </c>
      <c r="G303" t="s">
        <v>84</v>
      </c>
      <c r="H303" t="s">
        <v>70</v>
      </c>
      <c r="I303" t="s">
        <v>71</v>
      </c>
      <c r="J303" s="8">
        <v>43432</v>
      </c>
      <c r="K303" t="s">
        <v>46</v>
      </c>
      <c r="L303" t="s">
        <v>35</v>
      </c>
      <c r="M303" t="s">
        <v>59</v>
      </c>
      <c r="N303" t="s">
        <v>60</v>
      </c>
      <c r="O303" s="9">
        <v>135.1</v>
      </c>
      <c r="P303">
        <v>37</v>
      </c>
      <c r="Q303" s="10">
        <f>Tabla1[[#This Row],[Precio unitario]]*Tabla1[[#This Row],[Cantidad]]</f>
        <v>4998.7</v>
      </c>
      <c r="R303" s="9">
        <v>474.87650000000002</v>
      </c>
    </row>
    <row r="304" spans="2:18" x14ac:dyDescent="0.3">
      <c r="B304" s="7">
        <v>1346</v>
      </c>
      <c r="C304" s="8">
        <v>43430</v>
      </c>
      <c r="D304" s="7">
        <v>26</v>
      </c>
      <c r="E304" t="s">
        <v>100</v>
      </c>
      <c r="F304" t="s">
        <v>84</v>
      </c>
      <c r="G304" t="s">
        <v>84</v>
      </c>
      <c r="H304" t="s">
        <v>70</v>
      </c>
      <c r="I304" t="s">
        <v>71</v>
      </c>
      <c r="J304" s="8">
        <v>43432</v>
      </c>
      <c r="K304" t="s">
        <v>46</v>
      </c>
      <c r="L304" t="s">
        <v>35</v>
      </c>
      <c r="M304" t="s">
        <v>88</v>
      </c>
      <c r="N304" t="s">
        <v>89</v>
      </c>
      <c r="O304" s="9">
        <v>257.59999999999997</v>
      </c>
      <c r="P304">
        <v>64</v>
      </c>
      <c r="Q304" s="10">
        <f>Tabla1[[#This Row],[Precio unitario]]*Tabla1[[#This Row],[Cantidad]]</f>
        <v>16486.399999999998</v>
      </c>
      <c r="R304" s="9">
        <v>1665.1263999999999</v>
      </c>
    </row>
    <row r="305" spans="2:18" x14ac:dyDescent="0.3">
      <c r="B305" s="7">
        <v>1347</v>
      </c>
      <c r="C305" s="8">
        <v>43433</v>
      </c>
      <c r="D305" s="7">
        <v>29</v>
      </c>
      <c r="E305" t="s">
        <v>49</v>
      </c>
      <c r="F305" t="s">
        <v>50</v>
      </c>
      <c r="G305" t="s">
        <v>51</v>
      </c>
      <c r="H305" t="s">
        <v>52</v>
      </c>
      <c r="I305" t="s">
        <v>23</v>
      </c>
      <c r="J305" s="8">
        <v>43435</v>
      </c>
      <c r="K305" t="s">
        <v>24</v>
      </c>
      <c r="L305" t="s">
        <v>25</v>
      </c>
      <c r="M305" t="s">
        <v>26</v>
      </c>
      <c r="N305" t="s">
        <v>27</v>
      </c>
      <c r="O305" s="9">
        <v>196</v>
      </c>
      <c r="P305">
        <v>38</v>
      </c>
      <c r="Q305" s="10">
        <f>Tabla1[[#This Row],[Precio unitario]]*Tabla1[[#This Row],[Cantidad]]</f>
        <v>7448</v>
      </c>
      <c r="R305" s="9">
        <v>774.5920000000001</v>
      </c>
    </row>
    <row r="306" spans="2:18" x14ac:dyDescent="0.3">
      <c r="B306" s="7">
        <v>1348</v>
      </c>
      <c r="C306" s="8">
        <v>43410</v>
      </c>
      <c r="D306" s="7">
        <v>6</v>
      </c>
      <c r="E306" t="s">
        <v>61</v>
      </c>
      <c r="F306" t="s">
        <v>62</v>
      </c>
      <c r="G306" t="s">
        <v>63</v>
      </c>
      <c r="H306" t="s">
        <v>64</v>
      </c>
      <c r="I306" t="s">
        <v>45</v>
      </c>
      <c r="J306" s="8">
        <v>43412</v>
      </c>
      <c r="K306" t="s">
        <v>46</v>
      </c>
      <c r="L306" t="s">
        <v>25</v>
      </c>
      <c r="M306" t="s">
        <v>53</v>
      </c>
      <c r="N306" t="s">
        <v>54</v>
      </c>
      <c r="O306" s="9">
        <v>178.5</v>
      </c>
      <c r="P306">
        <v>15</v>
      </c>
      <c r="Q306" s="10">
        <f>Tabla1[[#This Row],[Precio unitario]]*Tabla1[[#This Row],[Cantidad]]</f>
        <v>2677.5</v>
      </c>
      <c r="R306" s="9">
        <v>259.71749999999997</v>
      </c>
    </row>
    <row r="307" spans="2:18" x14ac:dyDescent="0.3">
      <c r="B307" s="7">
        <v>1350</v>
      </c>
      <c r="C307" s="8">
        <v>43408</v>
      </c>
      <c r="D307" s="7">
        <v>4</v>
      </c>
      <c r="E307" t="s">
        <v>30</v>
      </c>
      <c r="F307" t="s">
        <v>31</v>
      </c>
      <c r="G307" t="s">
        <v>31</v>
      </c>
      <c r="H307" t="s">
        <v>32</v>
      </c>
      <c r="I307" t="s">
        <v>33</v>
      </c>
      <c r="J307" s="8">
        <v>43410</v>
      </c>
      <c r="K307" t="s">
        <v>34</v>
      </c>
      <c r="L307" t="s">
        <v>35</v>
      </c>
      <c r="M307" t="s">
        <v>107</v>
      </c>
      <c r="N307" t="s">
        <v>80</v>
      </c>
      <c r="O307" s="9">
        <v>1134</v>
      </c>
      <c r="P307">
        <v>52</v>
      </c>
      <c r="Q307" s="10">
        <f>Tabla1[[#This Row],[Precio unitario]]*Tabla1[[#This Row],[Cantidad]]</f>
        <v>58968</v>
      </c>
      <c r="R307" s="9">
        <v>5778.8640000000005</v>
      </c>
    </row>
    <row r="308" spans="2:18" x14ac:dyDescent="0.3">
      <c r="B308" s="7">
        <v>1351</v>
      </c>
      <c r="C308" s="8">
        <v>43408</v>
      </c>
      <c r="D308" s="7">
        <v>4</v>
      </c>
      <c r="E308" t="s">
        <v>30</v>
      </c>
      <c r="F308" t="s">
        <v>31</v>
      </c>
      <c r="G308" t="s">
        <v>31</v>
      </c>
      <c r="H308" t="s">
        <v>32</v>
      </c>
      <c r="I308" t="s">
        <v>33</v>
      </c>
      <c r="J308" s="8">
        <v>43410</v>
      </c>
      <c r="K308" t="s">
        <v>34</v>
      </c>
      <c r="L308" t="s">
        <v>35</v>
      </c>
      <c r="M308" t="s">
        <v>108</v>
      </c>
      <c r="N308" t="s">
        <v>109</v>
      </c>
      <c r="O308" s="9">
        <v>98</v>
      </c>
      <c r="P308">
        <v>37</v>
      </c>
      <c r="Q308" s="10">
        <f>Tabla1[[#This Row],[Precio unitario]]*Tabla1[[#This Row],[Cantidad]]</f>
        <v>3626</v>
      </c>
      <c r="R308" s="9">
        <v>355.34800000000001</v>
      </c>
    </row>
    <row r="309" spans="2:18" x14ac:dyDescent="0.3">
      <c r="B309" s="7">
        <v>1353</v>
      </c>
      <c r="C309" s="8">
        <v>43412</v>
      </c>
      <c r="D309" s="7">
        <v>8</v>
      </c>
      <c r="E309" t="s">
        <v>41</v>
      </c>
      <c r="F309" t="s">
        <v>42</v>
      </c>
      <c r="G309" t="s">
        <v>43</v>
      </c>
      <c r="H309" t="s">
        <v>44</v>
      </c>
      <c r="I309" t="s">
        <v>45</v>
      </c>
      <c r="J309" s="8">
        <v>43414</v>
      </c>
      <c r="K309" t="s">
        <v>46</v>
      </c>
      <c r="L309" t="s">
        <v>35</v>
      </c>
      <c r="M309" t="s">
        <v>95</v>
      </c>
      <c r="N309" t="s">
        <v>96</v>
      </c>
      <c r="O309" s="9">
        <v>487.19999999999993</v>
      </c>
      <c r="P309">
        <v>24</v>
      </c>
      <c r="Q309" s="10">
        <f>Tabla1[[#This Row],[Precio unitario]]*Tabla1[[#This Row],[Cantidad]]</f>
        <v>11692.8</v>
      </c>
      <c r="R309" s="9">
        <v>1122.5087999999998</v>
      </c>
    </row>
    <row r="310" spans="2:18" x14ac:dyDescent="0.3">
      <c r="B310" s="7">
        <v>1356</v>
      </c>
      <c r="C310" s="8">
        <v>43407</v>
      </c>
      <c r="D310" s="7">
        <v>3</v>
      </c>
      <c r="E310" t="s">
        <v>55</v>
      </c>
      <c r="F310" t="s">
        <v>56</v>
      </c>
      <c r="G310" t="s">
        <v>57</v>
      </c>
      <c r="H310" t="s">
        <v>22</v>
      </c>
      <c r="I310" t="s">
        <v>23</v>
      </c>
      <c r="J310" s="8">
        <v>43409</v>
      </c>
      <c r="K310" t="s">
        <v>24</v>
      </c>
      <c r="L310" t="s">
        <v>58</v>
      </c>
      <c r="M310" t="s">
        <v>97</v>
      </c>
      <c r="N310" t="s">
        <v>82</v>
      </c>
      <c r="O310" s="9">
        <v>140</v>
      </c>
      <c r="P310">
        <v>36</v>
      </c>
      <c r="Q310" s="10">
        <f>Tabla1[[#This Row],[Precio unitario]]*Tabla1[[#This Row],[Cantidad]]</f>
        <v>5040</v>
      </c>
      <c r="R310" s="9">
        <v>519.12</v>
      </c>
    </row>
    <row r="311" spans="2:18" x14ac:dyDescent="0.3">
      <c r="B311" s="7">
        <v>1357</v>
      </c>
      <c r="C311" s="8">
        <v>43407</v>
      </c>
      <c r="D311" s="7">
        <v>3</v>
      </c>
      <c r="E311" t="s">
        <v>55</v>
      </c>
      <c r="F311" t="s">
        <v>56</v>
      </c>
      <c r="G311" t="s">
        <v>57</v>
      </c>
      <c r="H311" t="s">
        <v>22</v>
      </c>
      <c r="I311" t="s">
        <v>23</v>
      </c>
      <c r="J311" s="8">
        <v>43409</v>
      </c>
      <c r="K311" t="s">
        <v>24</v>
      </c>
      <c r="L311" t="s">
        <v>58</v>
      </c>
      <c r="M311" t="s">
        <v>65</v>
      </c>
      <c r="N311" t="s">
        <v>66</v>
      </c>
      <c r="O311" s="9">
        <v>560</v>
      </c>
      <c r="P311">
        <v>24</v>
      </c>
      <c r="Q311" s="10">
        <f>Tabla1[[#This Row],[Precio unitario]]*Tabla1[[#This Row],[Cantidad]]</f>
        <v>13440</v>
      </c>
      <c r="R311" s="9">
        <v>1344</v>
      </c>
    </row>
    <row r="312" spans="2:18" x14ac:dyDescent="0.3">
      <c r="B312" s="7">
        <v>1361</v>
      </c>
      <c r="C312" s="8">
        <v>43414</v>
      </c>
      <c r="D312" s="7">
        <v>10</v>
      </c>
      <c r="E312" t="s">
        <v>72</v>
      </c>
      <c r="F312" t="s">
        <v>73</v>
      </c>
      <c r="G312" t="s">
        <v>74</v>
      </c>
      <c r="H312" t="s">
        <v>75</v>
      </c>
      <c r="I312" t="s">
        <v>33</v>
      </c>
      <c r="J312" s="8">
        <v>43416</v>
      </c>
      <c r="K312" t="s">
        <v>24</v>
      </c>
      <c r="L312" t="s">
        <v>35</v>
      </c>
      <c r="M312" t="s">
        <v>98</v>
      </c>
      <c r="N312" t="s">
        <v>29</v>
      </c>
      <c r="O312" s="9">
        <v>140</v>
      </c>
      <c r="P312">
        <v>20</v>
      </c>
      <c r="Q312" s="10">
        <f>Tabla1[[#This Row],[Precio unitario]]*Tabla1[[#This Row],[Cantidad]]</f>
        <v>2800</v>
      </c>
      <c r="R312" s="9">
        <v>280</v>
      </c>
    </row>
    <row r="313" spans="2:18" x14ac:dyDescent="0.3">
      <c r="B313" s="7">
        <v>1363</v>
      </c>
      <c r="C313" s="8">
        <v>43414</v>
      </c>
      <c r="D313" s="7">
        <v>10</v>
      </c>
      <c r="E313" t="s">
        <v>72</v>
      </c>
      <c r="F313" t="s">
        <v>73</v>
      </c>
      <c r="G313" t="s">
        <v>74</v>
      </c>
      <c r="H313" t="s">
        <v>75</v>
      </c>
      <c r="I313" t="s">
        <v>33</v>
      </c>
      <c r="J313" s="8"/>
      <c r="K313" t="s">
        <v>34</v>
      </c>
      <c r="L313"/>
      <c r="M313" t="s">
        <v>28</v>
      </c>
      <c r="N313" t="s">
        <v>29</v>
      </c>
      <c r="O313" s="9">
        <v>49</v>
      </c>
      <c r="P313">
        <v>11</v>
      </c>
      <c r="Q313" s="10">
        <f>Tabla1[[#This Row],[Precio unitario]]*Tabla1[[#This Row],[Cantidad]]</f>
        <v>539</v>
      </c>
      <c r="R313" s="9">
        <v>52.283000000000001</v>
      </c>
    </row>
    <row r="314" spans="2:18" x14ac:dyDescent="0.3">
      <c r="B314" s="7">
        <v>1364</v>
      </c>
      <c r="C314" s="8">
        <v>43415</v>
      </c>
      <c r="D314" s="7">
        <v>11</v>
      </c>
      <c r="E314" t="s">
        <v>83</v>
      </c>
      <c r="F314" t="s">
        <v>84</v>
      </c>
      <c r="G314" t="s">
        <v>84</v>
      </c>
      <c r="H314" t="s">
        <v>70</v>
      </c>
      <c r="I314" t="s">
        <v>71</v>
      </c>
      <c r="J314" s="8"/>
      <c r="K314" t="s">
        <v>46</v>
      </c>
      <c r="L314"/>
      <c r="M314" t="s">
        <v>65</v>
      </c>
      <c r="N314" t="s">
        <v>66</v>
      </c>
      <c r="O314" s="9">
        <v>560</v>
      </c>
      <c r="P314">
        <v>78</v>
      </c>
      <c r="Q314" s="10">
        <f>Tabla1[[#This Row],[Precio unitario]]*Tabla1[[#This Row],[Cantidad]]</f>
        <v>43680</v>
      </c>
      <c r="R314" s="9">
        <v>4193.28</v>
      </c>
    </row>
    <row r="315" spans="2:18" x14ac:dyDescent="0.3">
      <c r="B315" s="7">
        <v>1365</v>
      </c>
      <c r="C315" s="8">
        <v>43405</v>
      </c>
      <c r="D315" s="7">
        <v>1</v>
      </c>
      <c r="E315" t="s">
        <v>85</v>
      </c>
      <c r="F315" t="s">
        <v>86</v>
      </c>
      <c r="G315" t="s">
        <v>87</v>
      </c>
      <c r="H315" t="s">
        <v>44</v>
      </c>
      <c r="I315" t="s">
        <v>45</v>
      </c>
      <c r="J315" s="8"/>
      <c r="K315" t="s">
        <v>46</v>
      </c>
      <c r="L315"/>
      <c r="M315" t="s">
        <v>88</v>
      </c>
      <c r="N315" t="s">
        <v>89</v>
      </c>
      <c r="O315" s="9">
        <v>257.59999999999997</v>
      </c>
      <c r="P315">
        <v>76</v>
      </c>
      <c r="Q315" s="10">
        <f>Tabla1[[#This Row],[Precio unitario]]*Tabla1[[#This Row],[Cantidad]]</f>
        <v>19577.599999999999</v>
      </c>
      <c r="R315" s="9">
        <v>2016.4928</v>
      </c>
    </row>
    <row r="316" spans="2:18" x14ac:dyDescent="0.3">
      <c r="B316" s="7">
        <v>1366</v>
      </c>
      <c r="C316" s="8">
        <v>43432</v>
      </c>
      <c r="D316" s="7">
        <v>28</v>
      </c>
      <c r="E316" t="s">
        <v>67</v>
      </c>
      <c r="F316" t="s">
        <v>68</v>
      </c>
      <c r="G316" t="s">
        <v>69</v>
      </c>
      <c r="H316" t="s">
        <v>70</v>
      </c>
      <c r="I316" t="s">
        <v>71</v>
      </c>
      <c r="J316" s="8">
        <v>43434</v>
      </c>
      <c r="K316" t="s">
        <v>46</v>
      </c>
      <c r="L316" t="s">
        <v>35</v>
      </c>
      <c r="M316" t="s">
        <v>40</v>
      </c>
      <c r="N316" t="s">
        <v>27</v>
      </c>
      <c r="O316" s="9">
        <v>644</v>
      </c>
      <c r="P316">
        <v>57</v>
      </c>
      <c r="Q316" s="10">
        <f>Tabla1[[#This Row],[Precio unitario]]*Tabla1[[#This Row],[Cantidad]]</f>
        <v>36708</v>
      </c>
      <c r="R316" s="9">
        <v>3817.6319999999996</v>
      </c>
    </row>
    <row r="317" spans="2:18" x14ac:dyDescent="0.3">
      <c r="B317" s="7">
        <v>1367</v>
      </c>
      <c r="C317" s="8">
        <v>43413</v>
      </c>
      <c r="D317" s="7">
        <v>9</v>
      </c>
      <c r="E317" t="s">
        <v>90</v>
      </c>
      <c r="F317" t="s">
        <v>91</v>
      </c>
      <c r="G317" t="s">
        <v>51</v>
      </c>
      <c r="H317" t="s">
        <v>92</v>
      </c>
      <c r="I317" t="s">
        <v>23</v>
      </c>
      <c r="J317" s="8">
        <v>43415</v>
      </c>
      <c r="K317" t="s">
        <v>34</v>
      </c>
      <c r="L317" t="s">
        <v>25</v>
      </c>
      <c r="M317" t="s">
        <v>59</v>
      </c>
      <c r="N317" t="s">
        <v>60</v>
      </c>
      <c r="O317" s="9">
        <v>135.1</v>
      </c>
      <c r="P317">
        <v>14</v>
      </c>
      <c r="Q317" s="10">
        <f>Tabla1[[#This Row],[Precio unitario]]*Tabla1[[#This Row],[Cantidad]]</f>
        <v>1891.3999999999999</v>
      </c>
      <c r="R317" s="9">
        <v>181.5744</v>
      </c>
    </row>
    <row r="318" spans="2:18" x14ac:dyDescent="0.3">
      <c r="B318" s="7">
        <v>1368</v>
      </c>
      <c r="C318" s="8">
        <v>43461</v>
      </c>
      <c r="D318" s="7">
        <v>27</v>
      </c>
      <c r="E318" t="s">
        <v>19</v>
      </c>
      <c r="F318" t="s">
        <v>20</v>
      </c>
      <c r="G318" t="s">
        <v>21</v>
      </c>
      <c r="H318" t="s">
        <v>22</v>
      </c>
      <c r="I318" t="s">
        <v>23</v>
      </c>
      <c r="J318" s="8">
        <v>43463</v>
      </c>
      <c r="K318" t="s">
        <v>24</v>
      </c>
      <c r="L318" t="s">
        <v>25</v>
      </c>
      <c r="M318" t="s">
        <v>26</v>
      </c>
      <c r="N318" t="s">
        <v>27</v>
      </c>
      <c r="O318" s="9">
        <v>196</v>
      </c>
      <c r="P318">
        <v>14</v>
      </c>
      <c r="Q318" s="10">
        <f>Tabla1[[#This Row],[Precio unitario]]*Tabla1[[#This Row],[Cantidad]]</f>
        <v>2744</v>
      </c>
      <c r="R318" s="9">
        <v>277.14400000000006</v>
      </c>
    </row>
    <row r="319" spans="2:18" x14ac:dyDescent="0.3">
      <c r="B319" s="7">
        <v>1369</v>
      </c>
      <c r="C319" s="8">
        <v>43461</v>
      </c>
      <c r="D319" s="7">
        <v>27</v>
      </c>
      <c r="E319" t="s">
        <v>19</v>
      </c>
      <c r="F319" t="s">
        <v>20</v>
      </c>
      <c r="G319" t="s">
        <v>21</v>
      </c>
      <c r="H319" t="s">
        <v>22</v>
      </c>
      <c r="I319" t="s">
        <v>23</v>
      </c>
      <c r="J319" s="8">
        <v>43463</v>
      </c>
      <c r="K319" t="s">
        <v>24</v>
      </c>
      <c r="L319" t="s">
        <v>25</v>
      </c>
      <c r="M319" t="s">
        <v>28</v>
      </c>
      <c r="N319" t="s">
        <v>29</v>
      </c>
      <c r="O319" s="9">
        <v>49</v>
      </c>
      <c r="P319">
        <v>70</v>
      </c>
      <c r="Q319" s="10">
        <f>Tabla1[[#This Row],[Precio unitario]]*Tabla1[[#This Row],[Cantidad]]</f>
        <v>3430</v>
      </c>
      <c r="R319" s="9">
        <v>353.28999999999996</v>
      </c>
    </row>
    <row r="320" spans="2:18" x14ac:dyDescent="0.3">
      <c r="B320" s="7">
        <v>1370</v>
      </c>
      <c r="C320" s="8">
        <v>43438</v>
      </c>
      <c r="D320" s="7">
        <v>4</v>
      </c>
      <c r="E320" t="s">
        <v>30</v>
      </c>
      <c r="F320" t="s">
        <v>31</v>
      </c>
      <c r="G320" t="s">
        <v>31</v>
      </c>
      <c r="H320" t="s">
        <v>32</v>
      </c>
      <c r="I320" t="s">
        <v>33</v>
      </c>
      <c r="J320" s="8">
        <v>43440</v>
      </c>
      <c r="K320" t="s">
        <v>34</v>
      </c>
      <c r="L320" t="s">
        <v>35</v>
      </c>
      <c r="M320" t="s">
        <v>36</v>
      </c>
      <c r="N320" t="s">
        <v>29</v>
      </c>
      <c r="O320" s="9">
        <v>420</v>
      </c>
      <c r="P320">
        <v>100</v>
      </c>
      <c r="Q320" s="10">
        <f>Tabla1[[#This Row],[Precio unitario]]*Tabla1[[#This Row],[Cantidad]]</f>
        <v>42000</v>
      </c>
      <c r="R320" s="9">
        <v>4074</v>
      </c>
    </row>
    <row r="321" spans="2:18" x14ac:dyDescent="0.3">
      <c r="B321" s="7">
        <v>1371</v>
      </c>
      <c r="C321" s="8">
        <v>43438</v>
      </c>
      <c r="D321" s="7">
        <v>4</v>
      </c>
      <c r="E321" t="s">
        <v>30</v>
      </c>
      <c r="F321" t="s">
        <v>31</v>
      </c>
      <c r="G321" t="s">
        <v>31</v>
      </c>
      <c r="H321" t="s">
        <v>32</v>
      </c>
      <c r="I321" t="s">
        <v>33</v>
      </c>
      <c r="J321" s="8">
        <v>43440</v>
      </c>
      <c r="K321" t="s">
        <v>34</v>
      </c>
      <c r="L321" t="s">
        <v>35</v>
      </c>
      <c r="M321" t="s">
        <v>37</v>
      </c>
      <c r="N321" t="s">
        <v>29</v>
      </c>
      <c r="O321" s="9">
        <v>742</v>
      </c>
      <c r="P321">
        <v>27</v>
      </c>
      <c r="Q321" s="10">
        <f>Tabla1[[#This Row],[Precio unitario]]*Tabla1[[#This Row],[Cantidad]]</f>
        <v>20034</v>
      </c>
      <c r="R321" s="9">
        <v>2003.3999999999999</v>
      </c>
    </row>
    <row r="322" spans="2:18" x14ac:dyDescent="0.3">
      <c r="B322" s="7">
        <v>1372</v>
      </c>
      <c r="C322" s="8">
        <v>43438</v>
      </c>
      <c r="D322" s="7">
        <v>4</v>
      </c>
      <c r="E322" t="s">
        <v>30</v>
      </c>
      <c r="F322" t="s">
        <v>31</v>
      </c>
      <c r="G322" t="s">
        <v>31</v>
      </c>
      <c r="H322" t="s">
        <v>32</v>
      </c>
      <c r="I322" t="s">
        <v>33</v>
      </c>
      <c r="J322" s="8">
        <v>43440</v>
      </c>
      <c r="K322" t="s">
        <v>34</v>
      </c>
      <c r="L322" t="s">
        <v>35</v>
      </c>
      <c r="M322" t="s">
        <v>28</v>
      </c>
      <c r="N322" t="s">
        <v>29</v>
      </c>
      <c r="O322" s="9">
        <v>49</v>
      </c>
      <c r="P322">
        <v>70</v>
      </c>
      <c r="Q322" s="10">
        <f>Tabla1[[#This Row],[Precio unitario]]*Tabla1[[#This Row],[Cantidad]]</f>
        <v>3430</v>
      </c>
      <c r="R322" s="9">
        <v>336.14</v>
      </c>
    </row>
    <row r="323" spans="2:18" x14ac:dyDescent="0.3">
      <c r="B323" s="7">
        <v>1373</v>
      </c>
      <c r="C323" s="8">
        <v>43446</v>
      </c>
      <c r="D323" s="7">
        <v>12</v>
      </c>
      <c r="E323" t="s">
        <v>38</v>
      </c>
      <c r="F323" t="s">
        <v>20</v>
      </c>
      <c r="G323" t="s">
        <v>21</v>
      </c>
      <c r="H323" t="s">
        <v>22</v>
      </c>
      <c r="I323" t="s">
        <v>23</v>
      </c>
      <c r="J323" s="8">
        <v>43448</v>
      </c>
      <c r="K323" t="s">
        <v>24</v>
      </c>
      <c r="L323" t="s">
        <v>35</v>
      </c>
      <c r="M323" t="s">
        <v>39</v>
      </c>
      <c r="N323" t="s">
        <v>27</v>
      </c>
      <c r="O323" s="9">
        <v>252</v>
      </c>
      <c r="P323">
        <v>57</v>
      </c>
      <c r="Q323" s="10">
        <f>Tabla1[[#This Row],[Precio unitario]]*Tabla1[[#This Row],[Cantidad]]</f>
        <v>14364</v>
      </c>
      <c r="R323" s="9">
        <v>1436.4</v>
      </c>
    </row>
    <row r="324" spans="2:18" x14ac:dyDescent="0.3">
      <c r="B324" s="7">
        <v>1374</v>
      </c>
      <c r="C324" s="8">
        <v>43446</v>
      </c>
      <c r="D324" s="7">
        <v>12</v>
      </c>
      <c r="E324" t="s">
        <v>38</v>
      </c>
      <c r="F324" t="s">
        <v>20</v>
      </c>
      <c r="G324" t="s">
        <v>21</v>
      </c>
      <c r="H324" t="s">
        <v>22</v>
      </c>
      <c r="I324" t="s">
        <v>23</v>
      </c>
      <c r="J324" s="8">
        <v>43448</v>
      </c>
      <c r="K324" t="s">
        <v>24</v>
      </c>
      <c r="L324" t="s">
        <v>35</v>
      </c>
      <c r="M324" t="s">
        <v>40</v>
      </c>
      <c r="N324" t="s">
        <v>27</v>
      </c>
      <c r="O324" s="9">
        <v>644</v>
      </c>
      <c r="P324">
        <v>83</v>
      </c>
      <c r="Q324" s="10">
        <f>Tabla1[[#This Row],[Precio unitario]]*Tabla1[[#This Row],[Cantidad]]</f>
        <v>53452</v>
      </c>
      <c r="R324" s="9">
        <v>5238.2960000000003</v>
      </c>
    </row>
    <row r="325" spans="2:18" x14ac:dyDescent="0.3">
      <c r="B325" s="7">
        <v>1375</v>
      </c>
      <c r="C325" s="8">
        <v>43442</v>
      </c>
      <c r="D325" s="7">
        <v>8</v>
      </c>
      <c r="E325" t="s">
        <v>41</v>
      </c>
      <c r="F325" t="s">
        <v>42</v>
      </c>
      <c r="G325" t="s">
        <v>43</v>
      </c>
      <c r="H325" t="s">
        <v>44</v>
      </c>
      <c r="I325" t="s">
        <v>45</v>
      </c>
      <c r="J325" s="8">
        <v>43444</v>
      </c>
      <c r="K325" t="s">
        <v>46</v>
      </c>
      <c r="L325" t="s">
        <v>35</v>
      </c>
      <c r="M325" t="s">
        <v>47</v>
      </c>
      <c r="N325" t="s">
        <v>48</v>
      </c>
      <c r="O325" s="9">
        <v>128.79999999999998</v>
      </c>
      <c r="P325">
        <v>76</v>
      </c>
      <c r="Q325" s="10">
        <f>Tabla1[[#This Row],[Precio unitario]]*Tabla1[[#This Row],[Cantidad]]</f>
        <v>9788.7999999999993</v>
      </c>
      <c r="R325" s="9">
        <v>939.72479999999996</v>
      </c>
    </row>
    <row r="326" spans="2:18" x14ac:dyDescent="0.3">
      <c r="B326" s="7">
        <v>1376</v>
      </c>
      <c r="C326" s="8">
        <v>43438</v>
      </c>
      <c r="D326" s="7">
        <v>4</v>
      </c>
      <c r="E326" t="s">
        <v>30</v>
      </c>
      <c r="F326" t="s">
        <v>31</v>
      </c>
      <c r="G326" t="s">
        <v>31</v>
      </c>
      <c r="H326" t="s">
        <v>32</v>
      </c>
      <c r="I326" t="s">
        <v>33</v>
      </c>
      <c r="J326" s="8">
        <v>43440</v>
      </c>
      <c r="K326" t="s">
        <v>46</v>
      </c>
      <c r="L326" t="s">
        <v>25</v>
      </c>
      <c r="M326" t="s">
        <v>47</v>
      </c>
      <c r="N326" t="s">
        <v>48</v>
      </c>
      <c r="O326" s="9">
        <v>128.79999999999998</v>
      </c>
      <c r="P326">
        <v>80</v>
      </c>
      <c r="Q326" s="10">
        <f>Tabla1[[#This Row],[Precio unitario]]*Tabla1[[#This Row],[Cantidad]]</f>
        <v>10303.999999999998</v>
      </c>
      <c r="R326" s="9">
        <v>1020.096</v>
      </c>
    </row>
    <row r="327" spans="2:18" x14ac:dyDescent="0.3">
      <c r="B327" s="7">
        <v>1377</v>
      </c>
      <c r="C327" s="8">
        <v>43463</v>
      </c>
      <c r="D327" s="7">
        <v>29</v>
      </c>
      <c r="E327" t="s">
        <v>49</v>
      </c>
      <c r="F327" t="s">
        <v>50</v>
      </c>
      <c r="G327" t="s">
        <v>51</v>
      </c>
      <c r="H327" t="s">
        <v>52</v>
      </c>
      <c r="I327" t="s">
        <v>23</v>
      </c>
      <c r="J327" s="8">
        <v>43465</v>
      </c>
      <c r="K327" t="s">
        <v>24</v>
      </c>
      <c r="L327" t="s">
        <v>25</v>
      </c>
      <c r="M327" t="s">
        <v>53</v>
      </c>
      <c r="N327" t="s">
        <v>54</v>
      </c>
      <c r="O327" s="9">
        <v>178.5</v>
      </c>
      <c r="P327">
        <v>47</v>
      </c>
      <c r="Q327" s="10">
        <f>Tabla1[[#This Row],[Precio unitario]]*Tabla1[[#This Row],[Cantidad]]</f>
        <v>8389.5</v>
      </c>
      <c r="R327" s="9">
        <v>830.56050000000005</v>
      </c>
    </row>
    <row r="328" spans="2:18" x14ac:dyDescent="0.3">
      <c r="B328" s="7">
        <v>1378</v>
      </c>
      <c r="C328" s="8">
        <v>43437</v>
      </c>
      <c r="D328" s="7">
        <v>3</v>
      </c>
      <c r="E328" t="s">
        <v>55</v>
      </c>
      <c r="F328" t="s">
        <v>56</v>
      </c>
      <c r="G328" t="s">
        <v>57</v>
      </c>
      <c r="H328" t="s">
        <v>22</v>
      </c>
      <c r="I328" t="s">
        <v>23</v>
      </c>
      <c r="J328" s="8">
        <v>43439</v>
      </c>
      <c r="K328" t="s">
        <v>24</v>
      </c>
      <c r="L328" t="s">
        <v>58</v>
      </c>
      <c r="M328" t="s">
        <v>59</v>
      </c>
      <c r="N328" t="s">
        <v>60</v>
      </c>
      <c r="O328" s="9">
        <v>135.1</v>
      </c>
      <c r="P328">
        <v>96</v>
      </c>
      <c r="Q328" s="10">
        <f>Tabla1[[#This Row],[Precio unitario]]*Tabla1[[#This Row],[Cantidad]]</f>
        <v>12969.599999999999</v>
      </c>
      <c r="R328" s="9">
        <v>1322.8992000000003</v>
      </c>
    </row>
    <row r="329" spans="2:18" x14ac:dyDescent="0.3">
      <c r="B329" s="7">
        <v>1379</v>
      </c>
      <c r="C329" s="8">
        <v>43440</v>
      </c>
      <c r="D329" s="7">
        <v>6</v>
      </c>
      <c r="E329" t="s">
        <v>61</v>
      </c>
      <c r="F329" t="s">
        <v>62</v>
      </c>
      <c r="G329" t="s">
        <v>63</v>
      </c>
      <c r="H329" t="s">
        <v>64</v>
      </c>
      <c r="I329" t="s">
        <v>45</v>
      </c>
      <c r="J329" s="8">
        <v>43442</v>
      </c>
      <c r="K329" t="s">
        <v>24</v>
      </c>
      <c r="L329" t="s">
        <v>35</v>
      </c>
      <c r="M329" t="s">
        <v>65</v>
      </c>
      <c r="N329" t="s">
        <v>66</v>
      </c>
      <c r="O329" s="9">
        <v>560</v>
      </c>
      <c r="P329">
        <v>32</v>
      </c>
      <c r="Q329" s="10">
        <f>Tabla1[[#This Row],[Precio unitario]]*Tabla1[[#This Row],[Cantidad]]</f>
        <v>17920</v>
      </c>
      <c r="R329" s="9">
        <v>1881.6000000000001</v>
      </c>
    </row>
    <row r="330" spans="2:18" x14ac:dyDescent="0.3">
      <c r="B330" s="7">
        <v>1380</v>
      </c>
      <c r="C330" s="8">
        <v>43462</v>
      </c>
      <c r="D330" s="7">
        <v>28</v>
      </c>
      <c r="E330" t="s">
        <v>67</v>
      </c>
      <c r="F330" t="s">
        <v>68</v>
      </c>
      <c r="G330" t="s">
        <v>69</v>
      </c>
      <c r="H330" t="s">
        <v>70</v>
      </c>
      <c r="I330" t="s">
        <v>71</v>
      </c>
      <c r="J330" s="8">
        <v>43464</v>
      </c>
      <c r="K330" t="s">
        <v>46</v>
      </c>
      <c r="L330" t="s">
        <v>25</v>
      </c>
      <c r="M330" t="s">
        <v>40</v>
      </c>
      <c r="N330" t="s">
        <v>27</v>
      </c>
      <c r="O330" s="9">
        <v>644</v>
      </c>
      <c r="P330">
        <v>16</v>
      </c>
      <c r="Q330" s="10">
        <f>Tabla1[[#This Row],[Precio unitario]]*Tabla1[[#This Row],[Cantidad]]</f>
        <v>10304</v>
      </c>
      <c r="R330" s="9">
        <v>1030.4000000000001</v>
      </c>
    </row>
    <row r="331" spans="2:18" x14ac:dyDescent="0.3">
      <c r="B331" s="7">
        <v>1381</v>
      </c>
      <c r="C331" s="8">
        <v>43442</v>
      </c>
      <c r="D331" s="7">
        <v>8</v>
      </c>
      <c r="E331" t="s">
        <v>41</v>
      </c>
      <c r="F331" t="s">
        <v>42</v>
      </c>
      <c r="G331" t="s">
        <v>43</v>
      </c>
      <c r="H331" t="s">
        <v>44</v>
      </c>
      <c r="I331" t="s">
        <v>45</v>
      </c>
      <c r="J331" s="8">
        <v>43444</v>
      </c>
      <c r="K331" t="s">
        <v>46</v>
      </c>
      <c r="L331" t="s">
        <v>25</v>
      </c>
      <c r="M331" t="s">
        <v>53</v>
      </c>
      <c r="N331" t="s">
        <v>54</v>
      </c>
      <c r="O331" s="9">
        <v>178.5</v>
      </c>
      <c r="P331">
        <v>41</v>
      </c>
      <c r="Q331" s="10">
        <f>Tabla1[[#This Row],[Precio unitario]]*Tabla1[[#This Row],[Cantidad]]</f>
        <v>7318.5</v>
      </c>
      <c r="R331" s="9">
        <v>717.21299999999997</v>
      </c>
    </row>
    <row r="332" spans="2:18" x14ac:dyDescent="0.3">
      <c r="B332" s="7">
        <v>1382</v>
      </c>
      <c r="C332" s="8">
        <v>43444</v>
      </c>
      <c r="D332" s="7">
        <v>10</v>
      </c>
      <c r="E332" t="s">
        <v>72</v>
      </c>
      <c r="F332" t="s">
        <v>73</v>
      </c>
      <c r="G332" t="s">
        <v>74</v>
      </c>
      <c r="H332" t="s">
        <v>75</v>
      </c>
      <c r="I332" t="s">
        <v>33</v>
      </c>
      <c r="J332" s="8">
        <v>43446</v>
      </c>
      <c r="K332" t="s">
        <v>24</v>
      </c>
      <c r="L332" t="s">
        <v>35</v>
      </c>
      <c r="M332" t="s">
        <v>76</v>
      </c>
      <c r="N332" t="s">
        <v>27</v>
      </c>
      <c r="O332" s="9">
        <v>41.86</v>
      </c>
      <c r="P332">
        <v>41</v>
      </c>
      <c r="Q332" s="10">
        <f>Tabla1[[#This Row],[Precio unitario]]*Tabla1[[#This Row],[Cantidad]]</f>
        <v>1716.26</v>
      </c>
      <c r="R332" s="9">
        <v>180.20730000000003</v>
      </c>
    </row>
    <row r="333" spans="2:18" x14ac:dyDescent="0.3">
      <c r="B333" s="7">
        <v>1383</v>
      </c>
      <c r="C333" s="8">
        <v>43441</v>
      </c>
      <c r="D333" s="7">
        <v>7</v>
      </c>
      <c r="E333" t="s">
        <v>77</v>
      </c>
      <c r="F333" t="s">
        <v>78</v>
      </c>
      <c r="G333" t="s">
        <v>78</v>
      </c>
      <c r="H333" t="s">
        <v>44</v>
      </c>
      <c r="I333" t="s">
        <v>45</v>
      </c>
      <c r="J333" s="8"/>
      <c r="L333"/>
      <c r="M333" t="s">
        <v>40</v>
      </c>
      <c r="N333" t="s">
        <v>27</v>
      </c>
      <c r="O333" s="9">
        <v>644</v>
      </c>
      <c r="P333">
        <v>41</v>
      </c>
      <c r="Q333" s="10">
        <f>Tabla1[[#This Row],[Precio unitario]]*Tabla1[[#This Row],[Cantidad]]</f>
        <v>26404</v>
      </c>
      <c r="R333" s="9">
        <v>2719.6120000000005</v>
      </c>
    </row>
    <row r="334" spans="2:18" x14ac:dyDescent="0.3">
      <c r="B334" s="7">
        <v>1384</v>
      </c>
      <c r="C334" s="8">
        <v>43444</v>
      </c>
      <c r="D334" s="7">
        <v>10</v>
      </c>
      <c r="E334" t="s">
        <v>72</v>
      </c>
      <c r="F334" t="s">
        <v>73</v>
      </c>
      <c r="G334" t="s">
        <v>74</v>
      </c>
      <c r="H334" t="s">
        <v>75</v>
      </c>
      <c r="I334" t="s">
        <v>33</v>
      </c>
      <c r="J334" s="8">
        <v>43446</v>
      </c>
      <c r="K334" t="s">
        <v>34</v>
      </c>
      <c r="L334"/>
      <c r="M334" t="s">
        <v>79</v>
      </c>
      <c r="N334" t="s">
        <v>80</v>
      </c>
      <c r="O334" s="9">
        <v>350</v>
      </c>
      <c r="P334">
        <v>94</v>
      </c>
      <c r="Q334" s="10">
        <f>Tabla1[[#This Row],[Precio unitario]]*Tabla1[[#This Row],[Cantidad]]</f>
        <v>32900</v>
      </c>
      <c r="R334" s="9">
        <v>3290</v>
      </c>
    </row>
    <row r="335" spans="2:18" x14ac:dyDescent="0.3">
      <c r="B335" s="7">
        <v>1385</v>
      </c>
      <c r="C335" s="8">
        <v>43444</v>
      </c>
      <c r="D335" s="7">
        <v>10</v>
      </c>
      <c r="E335" t="s">
        <v>72</v>
      </c>
      <c r="F335" t="s">
        <v>73</v>
      </c>
      <c r="G335" t="s">
        <v>74</v>
      </c>
      <c r="H335" t="s">
        <v>75</v>
      </c>
      <c r="I335" t="s">
        <v>33</v>
      </c>
      <c r="J335" s="8">
        <v>43446</v>
      </c>
      <c r="K335" t="s">
        <v>34</v>
      </c>
      <c r="L335"/>
      <c r="M335" t="s">
        <v>81</v>
      </c>
      <c r="N335" t="s">
        <v>82</v>
      </c>
      <c r="O335" s="9">
        <v>308</v>
      </c>
      <c r="P335">
        <v>20</v>
      </c>
      <c r="Q335" s="10">
        <f>Tabla1[[#This Row],[Precio unitario]]*Tabla1[[#This Row],[Cantidad]]</f>
        <v>6160</v>
      </c>
      <c r="R335" s="9">
        <v>646.80000000000007</v>
      </c>
    </row>
    <row r="336" spans="2:18" x14ac:dyDescent="0.3">
      <c r="B336" s="7">
        <v>1386</v>
      </c>
      <c r="C336" s="8">
        <v>43444</v>
      </c>
      <c r="D336" s="7">
        <v>10</v>
      </c>
      <c r="E336" t="s">
        <v>72</v>
      </c>
      <c r="F336" t="s">
        <v>73</v>
      </c>
      <c r="G336" t="s">
        <v>74</v>
      </c>
      <c r="H336" t="s">
        <v>75</v>
      </c>
      <c r="I336" t="s">
        <v>33</v>
      </c>
      <c r="J336" s="8">
        <v>43446</v>
      </c>
      <c r="K336" t="s">
        <v>34</v>
      </c>
      <c r="L336"/>
      <c r="M336" t="s">
        <v>47</v>
      </c>
      <c r="N336" t="s">
        <v>48</v>
      </c>
      <c r="O336" s="9">
        <v>128.79999999999998</v>
      </c>
      <c r="P336">
        <v>13</v>
      </c>
      <c r="Q336" s="10">
        <f>Tabla1[[#This Row],[Precio unitario]]*Tabla1[[#This Row],[Cantidad]]</f>
        <v>1674.3999999999999</v>
      </c>
      <c r="R336" s="9">
        <v>174.13760000000002</v>
      </c>
    </row>
    <row r="337" spans="2:18" x14ac:dyDescent="0.3">
      <c r="B337" s="7">
        <v>1387</v>
      </c>
      <c r="C337" s="8">
        <v>43445</v>
      </c>
      <c r="D337" s="7">
        <v>11</v>
      </c>
      <c r="E337" t="s">
        <v>83</v>
      </c>
      <c r="F337" t="s">
        <v>84</v>
      </c>
      <c r="G337" t="s">
        <v>84</v>
      </c>
      <c r="H337" t="s">
        <v>70</v>
      </c>
      <c r="I337" t="s">
        <v>71</v>
      </c>
      <c r="J337" s="8"/>
      <c r="K337" t="s">
        <v>46</v>
      </c>
      <c r="L337"/>
      <c r="M337" t="s">
        <v>28</v>
      </c>
      <c r="N337" t="s">
        <v>29</v>
      </c>
      <c r="O337" s="9">
        <v>49</v>
      </c>
      <c r="P337">
        <v>74</v>
      </c>
      <c r="Q337" s="10">
        <f>Tabla1[[#This Row],[Precio unitario]]*Tabla1[[#This Row],[Cantidad]]</f>
        <v>3626</v>
      </c>
      <c r="R337" s="9">
        <v>377.10400000000004</v>
      </c>
    </row>
    <row r="338" spans="2:18" x14ac:dyDescent="0.3">
      <c r="B338" s="7">
        <v>1388</v>
      </c>
      <c r="C338" s="8">
        <v>43445</v>
      </c>
      <c r="D338" s="7">
        <v>11</v>
      </c>
      <c r="E338" t="s">
        <v>83</v>
      </c>
      <c r="F338" t="s">
        <v>84</v>
      </c>
      <c r="G338" t="s">
        <v>84</v>
      </c>
      <c r="H338" t="s">
        <v>70</v>
      </c>
      <c r="I338" t="s">
        <v>71</v>
      </c>
      <c r="J338" s="8"/>
      <c r="K338" t="s">
        <v>46</v>
      </c>
      <c r="L338"/>
      <c r="M338" t="s">
        <v>76</v>
      </c>
      <c r="N338" t="s">
        <v>27</v>
      </c>
      <c r="O338" s="9">
        <v>41.86</v>
      </c>
      <c r="P338">
        <v>53</v>
      </c>
      <c r="Q338" s="10">
        <f>Tabla1[[#This Row],[Precio unitario]]*Tabla1[[#This Row],[Cantidad]]</f>
        <v>2218.58</v>
      </c>
      <c r="R338" s="9">
        <v>224.07658000000004</v>
      </c>
    </row>
    <row r="339" spans="2:18" x14ac:dyDescent="0.3">
      <c r="B339" s="7">
        <v>1389</v>
      </c>
      <c r="C339" s="8">
        <v>43435</v>
      </c>
      <c r="D339" s="7">
        <v>1</v>
      </c>
      <c r="E339" t="s">
        <v>85</v>
      </c>
      <c r="F339" t="s">
        <v>86</v>
      </c>
      <c r="G339" t="s">
        <v>87</v>
      </c>
      <c r="H339" t="s">
        <v>44</v>
      </c>
      <c r="I339" t="s">
        <v>45</v>
      </c>
      <c r="J339" s="8"/>
      <c r="L339"/>
      <c r="M339" t="s">
        <v>39</v>
      </c>
      <c r="N339" t="s">
        <v>27</v>
      </c>
      <c r="O339" s="9">
        <v>252</v>
      </c>
      <c r="P339">
        <v>99</v>
      </c>
      <c r="Q339" s="10">
        <f>Tabla1[[#This Row],[Precio unitario]]*Tabla1[[#This Row],[Cantidad]]</f>
        <v>24948</v>
      </c>
      <c r="R339" s="9">
        <v>2444.9040000000005</v>
      </c>
    </row>
    <row r="340" spans="2:18" x14ac:dyDescent="0.3">
      <c r="B340" s="7">
        <v>1390</v>
      </c>
      <c r="C340" s="8">
        <v>43435</v>
      </c>
      <c r="D340" s="7">
        <v>1</v>
      </c>
      <c r="E340" t="s">
        <v>85</v>
      </c>
      <c r="F340" t="s">
        <v>86</v>
      </c>
      <c r="G340" t="s">
        <v>87</v>
      </c>
      <c r="H340" t="s">
        <v>44</v>
      </c>
      <c r="I340" t="s">
        <v>45</v>
      </c>
      <c r="J340" s="8"/>
      <c r="L340"/>
      <c r="M340" t="s">
        <v>40</v>
      </c>
      <c r="N340" t="s">
        <v>27</v>
      </c>
      <c r="O340" s="9">
        <v>644</v>
      </c>
      <c r="P340">
        <v>89</v>
      </c>
      <c r="Q340" s="10">
        <f>Tabla1[[#This Row],[Precio unitario]]*Tabla1[[#This Row],[Cantidad]]</f>
        <v>57316</v>
      </c>
      <c r="R340" s="9">
        <v>5445.02</v>
      </c>
    </row>
    <row r="341" spans="2:18" x14ac:dyDescent="0.3">
      <c r="B341" s="7">
        <v>1391</v>
      </c>
      <c r="C341" s="8">
        <v>43435</v>
      </c>
      <c r="D341" s="7">
        <v>1</v>
      </c>
      <c r="E341" t="s">
        <v>85</v>
      </c>
      <c r="F341" t="s">
        <v>86</v>
      </c>
      <c r="G341" t="s">
        <v>87</v>
      </c>
      <c r="H341" t="s">
        <v>44</v>
      </c>
      <c r="I341" t="s">
        <v>45</v>
      </c>
      <c r="J341" s="8"/>
      <c r="L341"/>
      <c r="M341" t="s">
        <v>76</v>
      </c>
      <c r="N341" t="s">
        <v>27</v>
      </c>
      <c r="O341" s="9">
        <v>41.86</v>
      </c>
      <c r="P341">
        <v>64</v>
      </c>
      <c r="Q341" s="10">
        <f>Tabla1[[#This Row],[Precio unitario]]*Tabla1[[#This Row],[Cantidad]]</f>
        <v>2679.04</v>
      </c>
      <c r="R341" s="9">
        <v>273.26208000000003</v>
      </c>
    </row>
    <row r="342" spans="2:18" x14ac:dyDescent="0.3">
      <c r="B342" s="7">
        <v>1392</v>
      </c>
      <c r="C342" s="8">
        <v>43462</v>
      </c>
      <c r="D342" s="7">
        <v>28</v>
      </c>
      <c r="E342" t="s">
        <v>67</v>
      </c>
      <c r="F342" t="s">
        <v>68</v>
      </c>
      <c r="G342" t="s">
        <v>69</v>
      </c>
      <c r="H342" t="s">
        <v>70</v>
      </c>
      <c r="I342" t="s">
        <v>71</v>
      </c>
      <c r="J342" s="8">
        <v>43464</v>
      </c>
      <c r="K342" t="s">
        <v>46</v>
      </c>
      <c r="L342" t="s">
        <v>35</v>
      </c>
      <c r="M342" t="s">
        <v>59</v>
      </c>
      <c r="N342" t="s">
        <v>60</v>
      </c>
      <c r="O342" s="9">
        <v>135.1</v>
      </c>
      <c r="P342">
        <v>98</v>
      </c>
      <c r="Q342" s="10">
        <f>Tabla1[[#This Row],[Precio unitario]]*Tabla1[[#This Row],[Cantidad]]</f>
        <v>13239.8</v>
      </c>
      <c r="R342" s="9">
        <v>1350.4596000000001</v>
      </c>
    </row>
    <row r="343" spans="2:18" x14ac:dyDescent="0.3">
      <c r="B343" s="7">
        <v>1393</v>
      </c>
      <c r="C343" s="8">
        <v>43462</v>
      </c>
      <c r="D343" s="7">
        <v>28</v>
      </c>
      <c r="E343" t="s">
        <v>67</v>
      </c>
      <c r="F343" t="s">
        <v>68</v>
      </c>
      <c r="G343" t="s">
        <v>69</v>
      </c>
      <c r="H343" t="s">
        <v>70</v>
      </c>
      <c r="I343" t="s">
        <v>71</v>
      </c>
      <c r="J343" s="8">
        <v>43464</v>
      </c>
      <c r="K343" t="s">
        <v>46</v>
      </c>
      <c r="L343" t="s">
        <v>35</v>
      </c>
      <c r="M343" t="s">
        <v>88</v>
      </c>
      <c r="N343" t="s">
        <v>89</v>
      </c>
      <c r="O343" s="9">
        <v>257.59999999999997</v>
      </c>
      <c r="P343">
        <v>86</v>
      </c>
      <c r="Q343" s="10">
        <f>Tabla1[[#This Row],[Precio unitario]]*Tabla1[[#This Row],[Cantidad]]</f>
        <v>22153.599999999999</v>
      </c>
      <c r="R343" s="9">
        <v>2171.0527999999999</v>
      </c>
    </row>
    <row r="344" spans="2:18" x14ac:dyDescent="0.3">
      <c r="B344" s="7">
        <v>1394</v>
      </c>
      <c r="C344" s="8">
        <v>43443</v>
      </c>
      <c r="D344" s="7">
        <v>9</v>
      </c>
      <c r="E344" t="s">
        <v>90</v>
      </c>
      <c r="F344" t="s">
        <v>91</v>
      </c>
      <c r="G344" t="s">
        <v>51</v>
      </c>
      <c r="H344" t="s">
        <v>92</v>
      </c>
      <c r="I344" t="s">
        <v>23</v>
      </c>
      <c r="J344" s="8">
        <v>43445</v>
      </c>
      <c r="K344" t="s">
        <v>34</v>
      </c>
      <c r="L344" t="s">
        <v>25</v>
      </c>
      <c r="M344" t="s">
        <v>93</v>
      </c>
      <c r="N344" t="s">
        <v>94</v>
      </c>
      <c r="O344" s="9">
        <v>273</v>
      </c>
      <c r="P344">
        <v>20</v>
      </c>
      <c r="Q344" s="10">
        <f>Tabla1[[#This Row],[Precio unitario]]*Tabla1[[#This Row],[Cantidad]]</f>
        <v>5460</v>
      </c>
      <c r="R344" s="9">
        <v>573.30000000000007</v>
      </c>
    </row>
    <row r="345" spans="2:18" x14ac:dyDescent="0.3">
      <c r="B345" s="7">
        <v>1395</v>
      </c>
      <c r="C345" s="8">
        <v>43443</v>
      </c>
      <c r="D345" s="7">
        <v>9</v>
      </c>
      <c r="E345" t="s">
        <v>90</v>
      </c>
      <c r="F345" t="s">
        <v>91</v>
      </c>
      <c r="G345" t="s">
        <v>51</v>
      </c>
      <c r="H345" t="s">
        <v>92</v>
      </c>
      <c r="I345" t="s">
        <v>23</v>
      </c>
      <c r="J345" s="8">
        <v>43445</v>
      </c>
      <c r="K345" t="s">
        <v>34</v>
      </c>
      <c r="L345" t="s">
        <v>25</v>
      </c>
      <c r="M345" t="s">
        <v>95</v>
      </c>
      <c r="N345" t="s">
        <v>96</v>
      </c>
      <c r="O345" s="9">
        <v>487.19999999999993</v>
      </c>
      <c r="P345">
        <v>69</v>
      </c>
      <c r="Q345" s="10">
        <f>Tabla1[[#This Row],[Precio unitario]]*Tabla1[[#This Row],[Cantidad]]</f>
        <v>33616.799999999996</v>
      </c>
      <c r="R345" s="9">
        <v>3361.6800000000003</v>
      </c>
    </row>
    <row r="346" spans="2:18" x14ac:dyDescent="0.3">
      <c r="B346" s="7">
        <v>1396</v>
      </c>
      <c r="C346" s="8">
        <v>43440</v>
      </c>
      <c r="D346" s="7">
        <v>6</v>
      </c>
      <c r="E346" t="s">
        <v>61</v>
      </c>
      <c r="F346" t="s">
        <v>62</v>
      </c>
      <c r="G346" t="s">
        <v>63</v>
      </c>
      <c r="H346" t="s">
        <v>64</v>
      </c>
      <c r="I346" t="s">
        <v>45</v>
      </c>
      <c r="J346" s="8">
        <v>43442</v>
      </c>
      <c r="K346" t="s">
        <v>24</v>
      </c>
      <c r="L346" t="s">
        <v>35</v>
      </c>
      <c r="M346" t="s">
        <v>26</v>
      </c>
      <c r="N346" t="s">
        <v>27</v>
      </c>
      <c r="O346" s="9">
        <v>196</v>
      </c>
      <c r="P346">
        <v>68</v>
      </c>
      <c r="Q346" s="10">
        <f>Tabla1[[#This Row],[Precio unitario]]*Tabla1[[#This Row],[Cantidad]]</f>
        <v>13328</v>
      </c>
      <c r="R346" s="9">
        <v>1279.4879999999998</v>
      </c>
    </row>
    <row r="347" spans="2:18" x14ac:dyDescent="0.3">
      <c r="B347" s="7">
        <v>1397</v>
      </c>
      <c r="C347" s="8">
        <v>43442</v>
      </c>
      <c r="D347" s="7">
        <v>8</v>
      </c>
      <c r="E347" t="s">
        <v>41</v>
      </c>
      <c r="F347" t="s">
        <v>42</v>
      </c>
      <c r="G347" t="s">
        <v>43</v>
      </c>
      <c r="H347" t="s">
        <v>44</v>
      </c>
      <c r="I347" t="s">
        <v>45</v>
      </c>
      <c r="J347" s="8">
        <v>43444</v>
      </c>
      <c r="K347" t="s">
        <v>24</v>
      </c>
      <c r="L347" t="s">
        <v>25</v>
      </c>
      <c r="M347" t="s">
        <v>65</v>
      </c>
      <c r="N347" t="s">
        <v>66</v>
      </c>
      <c r="O347" s="9">
        <v>560</v>
      </c>
      <c r="P347">
        <v>52</v>
      </c>
      <c r="Q347" s="10">
        <f>Tabla1[[#This Row],[Precio unitario]]*Tabla1[[#This Row],[Cantidad]]</f>
        <v>29120</v>
      </c>
      <c r="R347" s="9">
        <v>2853.76</v>
      </c>
    </row>
    <row r="348" spans="2:18" x14ac:dyDescent="0.3">
      <c r="B348" s="7">
        <v>1398</v>
      </c>
      <c r="C348" s="8">
        <v>43442</v>
      </c>
      <c r="D348" s="7">
        <v>8</v>
      </c>
      <c r="E348" t="s">
        <v>41</v>
      </c>
      <c r="F348" t="s">
        <v>42</v>
      </c>
      <c r="G348" t="s">
        <v>43</v>
      </c>
      <c r="H348" t="s">
        <v>44</v>
      </c>
      <c r="I348" t="s">
        <v>45</v>
      </c>
      <c r="J348" s="8">
        <v>43444</v>
      </c>
      <c r="K348" t="s">
        <v>24</v>
      </c>
      <c r="L348" t="s">
        <v>25</v>
      </c>
      <c r="M348" t="s">
        <v>47</v>
      </c>
      <c r="N348" t="s">
        <v>48</v>
      </c>
      <c r="O348" s="9">
        <v>128.79999999999998</v>
      </c>
      <c r="P348">
        <v>40</v>
      </c>
      <c r="Q348" s="10">
        <f>Tabla1[[#This Row],[Precio unitario]]*Tabla1[[#This Row],[Cantidad]]</f>
        <v>5151.9999999999991</v>
      </c>
      <c r="R348" s="9">
        <v>540.96000000000015</v>
      </c>
    </row>
    <row r="349" spans="2:18" x14ac:dyDescent="0.3">
      <c r="B349" s="7">
        <v>1399</v>
      </c>
      <c r="C349" s="8">
        <v>43459</v>
      </c>
      <c r="D349" s="7">
        <v>25</v>
      </c>
      <c r="E349" t="s">
        <v>99</v>
      </c>
      <c r="F349" t="s">
        <v>73</v>
      </c>
      <c r="G349" t="s">
        <v>74</v>
      </c>
      <c r="H349" t="s">
        <v>75</v>
      </c>
      <c r="I349" t="s">
        <v>33</v>
      </c>
      <c r="J349" s="8">
        <v>43461</v>
      </c>
      <c r="K349" t="s">
        <v>34</v>
      </c>
      <c r="L349" t="s">
        <v>58</v>
      </c>
      <c r="M349" t="s">
        <v>104</v>
      </c>
      <c r="N349" t="s">
        <v>48</v>
      </c>
      <c r="O349" s="9">
        <v>140</v>
      </c>
      <c r="P349">
        <v>100</v>
      </c>
      <c r="Q349" s="10">
        <f>Tabla1[[#This Row],[Precio unitario]]*Tabla1[[#This Row],[Cantidad]]</f>
        <v>14000</v>
      </c>
      <c r="R349" s="9">
        <v>1372</v>
      </c>
    </row>
    <row r="350" spans="2:18" x14ac:dyDescent="0.3">
      <c r="B350" s="7">
        <v>1400</v>
      </c>
      <c r="C350" s="8">
        <v>43460</v>
      </c>
      <c r="D350" s="7">
        <v>26</v>
      </c>
      <c r="E350" t="s">
        <v>100</v>
      </c>
      <c r="F350" t="s">
        <v>84</v>
      </c>
      <c r="G350" t="s">
        <v>84</v>
      </c>
      <c r="H350" t="s">
        <v>70</v>
      </c>
      <c r="I350" t="s">
        <v>71</v>
      </c>
      <c r="J350" s="8">
        <v>43462</v>
      </c>
      <c r="K350" t="s">
        <v>46</v>
      </c>
      <c r="L350" t="s">
        <v>35</v>
      </c>
      <c r="M350" t="s">
        <v>105</v>
      </c>
      <c r="N350" t="s">
        <v>106</v>
      </c>
      <c r="O350" s="9">
        <v>298.90000000000003</v>
      </c>
      <c r="P350">
        <v>88</v>
      </c>
      <c r="Q350" s="10">
        <f>Tabla1[[#This Row],[Precio unitario]]*Tabla1[[#This Row],[Cantidad]]</f>
        <v>26303.200000000004</v>
      </c>
      <c r="R350" s="9">
        <v>2577.7136000000005</v>
      </c>
    </row>
    <row r="351" spans="2:18" x14ac:dyDescent="0.3">
      <c r="B351" s="7">
        <v>1401</v>
      </c>
      <c r="C351" s="8">
        <v>43460</v>
      </c>
      <c r="D351" s="7">
        <v>26</v>
      </c>
      <c r="E351" t="s">
        <v>100</v>
      </c>
      <c r="F351" t="s">
        <v>84</v>
      </c>
      <c r="G351" t="s">
        <v>84</v>
      </c>
      <c r="H351" t="s">
        <v>70</v>
      </c>
      <c r="I351" t="s">
        <v>71</v>
      </c>
      <c r="J351" s="8">
        <v>43462</v>
      </c>
      <c r="K351" t="s">
        <v>46</v>
      </c>
      <c r="L351" t="s">
        <v>35</v>
      </c>
      <c r="M351" t="s">
        <v>59</v>
      </c>
      <c r="N351" t="s">
        <v>60</v>
      </c>
      <c r="O351" s="9">
        <v>135.1</v>
      </c>
      <c r="P351">
        <v>46</v>
      </c>
      <c r="Q351" s="10">
        <f>Tabla1[[#This Row],[Precio unitario]]*Tabla1[[#This Row],[Cantidad]]</f>
        <v>6214.5999999999995</v>
      </c>
      <c r="R351" s="9">
        <v>596.60160000000008</v>
      </c>
    </row>
    <row r="352" spans="2:18" x14ac:dyDescent="0.3">
      <c r="B352" s="7">
        <v>1402</v>
      </c>
      <c r="C352" s="8">
        <v>43460</v>
      </c>
      <c r="D352" s="7">
        <v>26</v>
      </c>
      <c r="E352" t="s">
        <v>100</v>
      </c>
      <c r="F352" t="s">
        <v>84</v>
      </c>
      <c r="G352" t="s">
        <v>84</v>
      </c>
      <c r="H352" t="s">
        <v>70</v>
      </c>
      <c r="I352" t="s">
        <v>71</v>
      </c>
      <c r="J352" s="8">
        <v>43462</v>
      </c>
      <c r="K352" t="s">
        <v>46</v>
      </c>
      <c r="L352" t="s">
        <v>35</v>
      </c>
      <c r="M352" t="s">
        <v>88</v>
      </c>
      <c r="N352" t="s">
        <v>89</v>
      </c>
      <c r="O352" s="9">
        <v>257.59999999999997</v>
      </c>
      <c r="P352">
        <v>93</v>
      </c>
      <c r="Q352" s="10">
        <f>Tabla1[[#This Row],[Precio unitario]]*Tabla1[[#This Row],[Cantidad]]</f>
        <v>23956.799999999996</v>
      </c>
      <c r="R352" s="9">
        <v>2347.7664</v>
      </c>
    </row>
    <row r="353" spans="2:18" x14ac:dyDescent="0.3">
      <c r="B353" s="7">
        <v>1403</v>
      </c>
      <c r="C353" s="8">
        <v>43463</v>
      </c>
      <c r="D353" s="7">
        <v>29</v>
      </c>
      <c r="E353" t="s">
        <v>49</v>
      </c>
      <c r="F353" t="s">
        <v>50</v>
      </c>
      <c r="G353" t="s">
        <v>51</v>
      </c>
      <c r="H353" t="s">
        <v>52</v>
      </c>
      <c r="I353" t="s">
        <v>23</v>
      </c>
      <c r="J353" s="8">
        <v>43465</v>
      </c>
      <c r="K353" t="s">
        <v>24</v>
      </c>
      <c r="L353" t="s">
        <v>25</v>
      </c>
      <c r="M353" t="s">
        <v>26</v>
      </c>
      <c r="N353" t="s">
        <v>27</v>
      </c>
      <c r="O353" s="9">
        <v>196</v>
      </c>
      <c r="P353">
        <v>96</v>
      </c>
      <c r="Q353" s="10">
        <f>Tabla1[[#This Row],[Precio unitario]]*Tabla1[[#This Row],[Cantidad]]</f>
        <v>18816</v>
      </c>
      <c r="R353" s="9">
        <v>1975.68</v>
      </c>
    </row>
    <row r="354" spans="2:18" x14ac:dyDescent="0.3">
      <c r="B354" s="7">
        <v>1404</v>
      </c>
      <c r="C354" s="8">
        <v>43440</v>
      </c>
      <c r="D354" s="7">
        <v>6</v>
      </c>
      <c r="E354" t="s">
        <v>61</v>
      </c>
      <c r="F354" t="s">
        <v>62</v>
      </c>
      <c r="G354" t="s">
        <v>63</v>
      </c>
      <c r="H354" t="s">
        <v>64</v>
      </c>
      <c r="I354" t="s">
        <v>45</v>
      </c>
      <c r="J354" s="8">
        <v>43442</v>
      </c>
      <c r="K354" t="s">
        <v>46</v>
      </c>
      <c r="L354" t="s">
        <v>25</v>
      </c>
      <c r="M354" t="s">
        <v>53</v>
      </c>
      <c r="N354" t="s">
        <v>54</v>
      </c>
      <c r="O354" s="9">
        <v>178.5</v>
      </c>
      <c r="P354">
        <v>12</v>
      </c>
      <c r="Q354" s="10">
        <f>Tabla1[[#This Row],[Precio unitario]]*Tabla1[[#This Row],[Cantidad]]</f>
        <v>2142</v>
      </c>
      <c r="R354" s="9">
        <v>224.91000000000003</v>
      </c>
    </row>
    <row r="355" spans="2:18" x14ac:dyDescent="0.3">
      <c r="B355" s="7">
        <v>1406</v>
      </c>
      <c r="C355" s="8">
        <v>43438</v>
      </c>
      <c r="D355" s="7">
        <v>4</v>
      </c>
      <c r="E355" t="s">
        <v>30</v>
      </c>
      <c r="F355" t="s">
        <v>31</v>
      </c>
      <c r="G355" t="s">
        <v>31</v>
      </c>
      <c r="H355" t="s">
        <v>32</v>
      </c>
      <c r="I355" t="s">
        <v>33</v>
      </c>
      <c r="J355" s="8">
        <v>43440</v>
      </c>
      <c r="K355" t="s">
        <v>34</v>
      </c>
      <c r="L355" t="s">
        <v>35</v>
      </c>
      <c r="M355" t="s">
        <v>107</v>
      </c>
      <c r="N355" t="s">
        <v>80</v>
      </c>
      <c r="O355" s="9">
        <v>1134</v>
      </c>
      <c r="P355">
        <v>38</v>
      </c>
      <c r="Q355" s="10">
        <f>Tabla1[[#This Row],[Precio unitario]]*Tabla1[[#This Row],[Cantidad]]</f>
        <v>43092</v>
      </c>
      <c r="R355" s="9">
        <v>4093.7400000000002</v>
      </c>
    </row>
    <row r="356" spans="2:18" x14ac:dyDescent="0.3">
      <c r="B356" s="7">
        <v>1407</v>
      </c>
      <c r="C356" s="8">
        <v>43438</v>
      </c>
      <c r="D356" s="7">
        <v>4</v>
      </c>
      <c r="E356" t="s">
        <v>30</v>
      </c>
      <c r="F356" t="s">
        <v>31</v>
      </c>
      <c r="G356" t="s">
        <v>31</v>
      </c>
      <c r="H356" t="s">
        <v>32</v>
      </c>
      <c r="I356" t="s">
        <v>33</v>
      </c>
      <c r="J356" s="8">
        <v>43440</v>
      </c>
      <c r="K356" t="s">
        <v>34</v>
      </c>
      <c r="L356" t="s">
        <v>35</v>
      </c>
      <c r="M356" t="s">
        <v>108</v>
      </c>
      <c r="N356" t="s">
        <v>109</v>
      </c>
      <c r="O356" s="9">
        <v>98</v>
      </c>
      <c r="P356">
        <v>42</v>
      </c>
      <c r="Q356" s="10">
        <f>Tabla1[[#This Row],[Precio unitario]]*Tabla1[[#This Row],[Cantidad]]</f>
        <v>4116</v>
      </c>
      <c r="R356" s="9">
        <v>407.48400000000004</v>
      </c>
    </row>
    <row r="357" spans="2:18" x14ac:dyDescent="0.3">
      <c r="B357" s="7">
        <v>1409</v>
      </c>
      <c r="C357" s="8">
        <v>43442</v>
      </c>
      <c r="D357" s="7">
        <v>8</v>
      </c>
      <c r="E357" t="s">
        <v>41</v>
      </c>
      <c r="F357" t="s">
        <v>42</v>
      </c>
      <c r="G357" t="s">
        <v>43</v>
      </c>
      <c r="H357" t="s">
        <v>44</v>
      </c>
      <c r="I357" t="s">
        <v>45</v>
      </c>
      <c r="J357" s="8">
        <v>43444</v>
      </c>
      <c r="K357" t="s">
        <v>46</v>
      </c>
      <c r="L357" t="s">
        <v>35</v>
      </c>
      <c r="M357" t="s">
        <v>95</v>
      </c>
      <c r="N357" t="s">
        <v>96</v>
      </c>
      <c r="O357" s="9">
        <v>487.19999999999993</v>
      </c>
      <c r="P357">
        <v>100</v>
      </c>
      <c r="Q357" s="10">
        <f>Tabla1[[#This Row],[Precio unitario]]*Tabla1[[#This Row],[Cantidad]]</f>
        <v>48719.999999999993</v>
      </c>
      <c r="R357" s="9">
        <v>4823.28</v>
      </c>
    </row>
    <row r="358" spans="2:18" x14ac:dyDescent="0.3">
      <c r="B358" s="7">
        <v>1412</v>
      </c>
      <c r="C358" s="8">
        <v>43437</v>
      </c>
      <c r="D358" s="7">
        <v>3</v>
      </c>
      <c r="E358" t="s">
        <v>55</v>
      </c>
      <c r="F358" t="s">
        <v>56</v>
      </c>
      <c r="G358" t="s">
        <v>57</v>
      </c>
      <c r="H358" t="s">
        <v>22</v>
      </c>
      <c r="I358" t="s">
        <v>23</v>
      </c>
      <c r="J358" s="8">
        <v>43439</v>
      </c>
      <c r="K358" t="s">
        <v>24</v>
      </c>
      <c r="L358" t="s">
        <v>58</v>
      </c>
      <c r="M358" t="s">
        <v>97</v>
      </c>
      <c r="N358" t="s">
        <v>82</v>
      </c>
      <c r="O358" s="9">
        <v>140</v>
      </c>
      <c r="P358">
        <v>89</v>
      </c>
      <c r="Q358" s="10">
        <f>Tabla1[[#This Row],[Precio unitario]]*Tabla1[[#This Row],[Cantidad]]</f>
        <v>12460</v>
      </c>
      <c r="R358" s="9">
        <v>1221.08</v>
      </c>
    </row>
    <row r="359" spans="2:18" x14ac:dyDescent="0.3">
      <c r="B359" s="7">
        <v>1413</v>
      </c>
      <c r="C359" s="8">
        <v>43437</v>
      </c>
      <c r="D359" s="7">
        <v>3</v>
      </c>
      <c r="E359" t="s">
        <v>55</v>
      </c>
      <c r="F359" t="s">
        <v>56</v>
      </c>
      <c r="G359" t="s">
        <v>57</v>
      </c>
      <c r="H359" t="s">
        <v>22</v>
      </c>
      <c r="I359" t="s">
        <v>23</v>
      </c>
      <c r="J359" s="8">
        <v>43439</v>
      </c>
      <c r="K359" t="s">
        <v>24</v>
      </c>
      <c r="L359" t="s">
        <v>58</v>
      </c>
      <c r="M359" t="s">
        <v>65</v>
      </c>
      <c r="N359" t="s">
        <v>66</v>
      </c>
      <c r="O359" s="9">
        <v>560</v>
      </c>
      <c r="P359">
        <v>12</v>
      </c>
      <c r="Q359" s="10">
        <f>Tabla1[[#This Row],[Precio unitario]]*Tabla1[[#This Row],[Cantidad]]</f>
        <v>6720</v>
      </c>
      <c r="R359" s="9">
        <v>651.84</v>
      </c>
    </row>
    <row r="360" spans="2:18" x14ac:dyDescent="0.3">
      <c r="B360" s="7">
        <v>1417</v>
      </c>
      <c r="C360" s="8">
        <v>43444</v>
      </c>
      <c r="D360" s="7">
        <v>10</v>
      </c>
      <c r="E360" t="s">
        <v>72</v>
      </c>
      <c r="F360" t="s">
        <v>73</v>
      </c>
      <c r="G360" t="s">
        <v>74</v>
      </c>
      <c r="H360" t="s">
        <v>75</v>
      </c>
      <c r="I360" t="s">
        <v>33</v>
      </c>
      <c r="J360" s="8">
        <v>43446</v>
      </c>
      <c r="K360" t="s">
        <v>24</v>
      </c>
      <c r="L360" t="s">
        <v>35</v>
      </c>
      <c r="M360" t="s">
        <v>98</v>
      </c>
      <c r="N360" t="s">
        <v>29</v>
      </c>
      <c r="O360" s="9">
        <v>140</v>
      </c>
      <c r="P360">
        <v>97</v>
      </c>
      <c r="Q360" s="10">
        <f>Tabla1[[#This Row],[Precio unitario]]*Tabla1[[#This Row],[Cantidad]]</f>
        <v>13580</v>
      </c>
      <c r="R360" s="9">
        <v>1412.3200000000002</v>
      </c>
    </row>
    <row r="361" spans="2:18" x14ac:dyDescent="0.3">
      <c r="B361" s="7">
        <v>1419</v>
      </c>
      <c r="C361" s="8">
        <v>43444</v>
      </c>
      <c r="D361" s="7">
        <v>10</v>
      </c>
      <c r="E361" t="s">
        <v>72</v>
      </c>
      <c r="F361" t="s">
        <v>73</v>
      </c>
      <c r="G361" t="s">
        <v>74</v>
      </c>
      <c r="H361" t="s">
        <v>75</v>
      </c>
      <c r="I361" t="s">
        <v>33</v>
      </c>
      <c r="J361" s="8"/>
      <c r="K361" t="s">
        <v>34</v>
      </c>
      <c r="L361"/>
      <c r="M361" t="s">
        <v>28</v>
      </c>
      <c r="N361" t="s">
        <v>29</v>
      </c>
      <c r="O361" s="9">
        <v>49</v>
      </c>
      <c r="P361">
        <v>53</v>
      </c>
      <c r="Q361" s="10">
        <f>Tabla1[[#This Row],[Precio unitario]]*Tabla1[[#This Row],[Cantidad]]</f>
        <v>2597</v>
      </c>
      <c r="R361" s="9">
        <v>246.71499999999997</v>
      </c>
    </row>
    <row r="362" spans="2:18" x14ac:dyDescent="0.3">
      <c r="B362" s="7">
        <v>1420</v>
      </c>
      <c r="C362" s="8">
        <v>43445</v>
      </c>
      <c r="D362" s="7">
        <v>11</v>
      </c>
      <c r="E362" t="s">
        <v>83</v>
      </c>
      <c r="F362" t="s">
        <v>84</v>
      </c>
      <c r="G362" t="s">
        <v>84</v>
      </c>
      <c r="H362" t="s">
        <v>70</v>
      </c>
      <c r="I362" t="s">
        <v>71</v>
      </c>
      <c r="J362" s="8"/>
      <c r="K362" t="s">
        <v>46</v>
      </c>
      <c r="L362"/>
      <c r="M362" t="s">
        <v>65</v>
      </c>
      <c r="N362" t="s">
        <v>66</v>
      </c>
      <c r="O362" s="9">
        <v>560</v>
      </c>
      <c r="P362">
        <v>61</v>
      </c>
      <c r="Q362" s="10">
        <f>Tabla1[[#This Row],[Precio unitario]]*Tabla1[[#This Row],[Cantidad]]</f>
        <v>34160</v>
      </c>
      <c r="R362" s="9">
        <v>3484.3199999999997</v>
      </c>
    </row>
    <row r="363" spans="2:18" x14ac:dyDescent="0.3">
      <c r="B363" s="7">
        <v>1421</v>
      </c>
      <c r="C363" s="8">
        <v>43435</v>
      </c>
      <c r="D363" s="7">
        <v>1</v>
      </c>
      <c r="E363" t="s">
        <v>85</v>
      </c>
      <c r="F363" t="s">
        <v>86</v>
      </c>
      <c r="G363" t="s">
        <v>87</v>
      </c>
      <c r="H363" t="s">
        <v>44</v>
      </c>
      <c r="I363" t="s">
        <v>45</v>
      </c>
      <c r="J363" s="8"/>
      <c r="K363" t="s">
        <v>46</v>
      </c>
      <c r="L363"/>
      <c r="M363" t="s">
        <v>88</v>
      </c>
      <c r="N363" t="s">
        <v>89</v>
      </c>
      <c r="O363" s="9">
        <v>257.59999999999997</v>
      </c>
      <c r="P363">
        <v>45</v>
      </c>
      <c r="Q363" s="10">
        <f>Tabla1[[#This Row],[Precio unitario]]*Tabla1[[#This Row],[Cantidad]]</f>
        <v>11591.999999999998</v>
      </c>
      <c r="R363" s="9">
        <v>1136.0159999999998</v>
      </c>
    </row>
    <row r="364" spans="2:18" x14ac:dyDescent="0.3">
      <c r="B364" s="7">
        <v>1422</v>
      </c>
      <c r="C364" s="8">
        <v>43462</v>
      </c>
      <c r="D364" s="7">
        <v>28</v>
      </c>
      <c r="E364" t="s">
        <v>67</v>
      </c>
      <c r="F364" t="s">
        <v>68</v>
      </c>
      <c r="G364" t="s">
        <v>69</v>
      </c>
      <c r="H364" t="s">
        <v>70</v>
      </c>
      <c r="I364" t="s">
        <v>71</v>
      </c>
      <c r="J364" s="8">
        <v>43464</v>
      </c>
      <c r="K364" t="s">
        <v>46</v>
      </c>
      <c r="L364" t="s">
        <v>35</v>
      </c>
      <c r="M364" t="s">
        <v>40</v>
      </c>
      <c r="N364" t="s">
        <v>27</v>
      </c>
      <c r="O364" s="9">
        <v>644</v>
      </c>
      <c r="P364">
        <v>43</v>
      </c>
      <c r="Q364" s="10">
        <f>Tabla1[[#This Row],[Precio unitario]]*Tabla1[[#This Row],[Cantidad]]</f>
        <v>27692</v>
      </c>
      <c r="R364" s="9">
        <v>2769.2000000000003</v>
      </c>
    </row>
    <row r="365" spans="2:18" x14ac:dyDescent="0.3">
      <c r="B365" s="7">
        <v>1423</v>
      </c>
      <c r="C365" s="8">
        <v>43443</v>
      </c>
      <c r="D365" s="7">
        <v>9</v>
      </c>
      <c r="E365" t="s">
        <v>90</v>
      </c>
      <c r="F365" t="s">
        <v>91</v>
      </c>
      <c r="G365" t="s">
        <v>51</v>
      </c>
      <c r="H365" t="s">
        <v>92</v>
      </c>
      <c r="I365" t="s">
        <v>23</v>
      </c>
      <c r="J365" s="8">
        <v>43445</v>
      </c>
      <c r="K365" t="s">
        <v>34</v>
      </c>
      <c r="L365" t="s">
        <v>25</v>
      </c>
      <c r="M365" t="s">
        <v>59</v>
      </c>
      <c r="N365" t="s">
        <v>60</v>
      </c>
      <c r="O365" s="9">
        <v>135.1</v>
      </c>
      <c r="P365">
        <v>18</v>
      </c>
      <c r="Q365" s="10">
        <f>Tabla1[[#This Row],[Precio unitario]]*Tabla1[[#This Row],[Cantidad]]</f>
        <v>2431.7999999999997</v>
      </c>
      <c r="R365" s="9">
        <v>231.02100000000002</v>
      </c>
    </row>
    <row r="366" spans="2:18" x14ac:dyDescent="0.3">
      <c r="B366" s="7">
        <v>1424</v>
      </c>
      <c r="C366" s="8">
        <v>43440</v>
      </c>
      <c r="D366" s="7">
        <v>6</v>
      </c>
      <c r="E366" t="s">
        <v>61</v>
      </c>
      <c r="F366" t="s">
        <v>62</v>
      </c>
      <c r="G366" t="s">
        <v>63</v>
      </c>
      <c r="H366" t="s">
        <v>64</v>
      </c>
      <c r="I366" t="s">
        <v>45</v>
      </c>
      <c r="J366" s="8">
        <v>43442</v>
      </c>
      <c r="K366" t="s">
        <v>24</v>
      </c>
      <c r="L366" t="s">
        <v>35</v>
      </c>
      <c r="M366" t="s">
        <v>53</v>
      </c>
      <c r="N366" t="s">
        <v>54</v>
      </c>
      <c r="O366" s="9">
        <v>178.5</v>
      </c>
      <c r="P366">
        <v>41</v>
      </c>
      <c r="Q366" s="10">
        <f>Tabla1[[#This Row],[Precio unitario]]*Tabla1[[#This Row],[Cantidad]]</f>
        <v>7318.5</v>
      </c>
      <c r="R366" s="9">
        <v>709.89450000000011</v>
      </c>
    </row>
    <row r="367" spans="2:18" x14ac:dyDescent="0.3">
      <c r="B367" s="7">
        <v>1425</v>
      </c>
      <c r="C367" s="8">
        <v>43442</v>
      </c>
      <c r="D367" s="7">
        <v>8</v>
      </c>
      <c r="E367" t="s">
        <v>41</v>
      </c>
      <c r="F367" t="s">
        <v>42</v>
      </c>
      <c r="G367" t="s">
        <v>43</v>
      </c>
      <c r="H367" t="s">
        <v>44</v>
      </c>
      <c r="I367" t="s">
        <v>45</v>
      </c>
      <c r="J367" s="8">
        <v>43444</v>
      </c>
      <c r="K367" t="s">
        <v>24</v>
      </c>
      <c r="L367" t="s">
        <v>25</v>
      </c>
      <c r="M367" t="s">
        <v>53</v>
      </c>
      <c r="N367" t="s">
        <v>54</v>
      </c>
      <c r="O367" s="9">
        <v>178.5</v>
      </c>
      <c r="P367">
        <v>19</v>
      </c>
      <c r="Q367" s="10">
        <f>Tabla1[[#This Row],[Precio unitario]]*Tabla1[[#This Row],[Cantidad]]</f>
        <v>3391.5</v>
      </c>
      <c r="R367" s="9">
        <v>335.75850000000003</v>
      </c>
    </row>
    <row r="368" spans="2:18" x14ac:dyDescent="0.3">
      <c r="B368" s="7">
        <v>1426</v>
      </c>
      <c r="C368" s="8">
        <v>43459</v>
      </c>
      <c r="D368" s="7">
        <v>25</v>
      </c>
      <c r="E368" t="s">
        <v>99</v>
      </c>
      <c r="F368" t="s">
        <v>73</v>
      </c>
      <c r="G368" t="s">
        <v>74</v>
      </c>
      <c r="H368" t="s">
        <v>75</v>
      </c>
      <c r="I368" t="s">
        <v>33</v>
      </c>
      <c r="J368" s="8">
        <v>43461</v>
      </c>
      <c r="K368" t="s">
        <v>34</v>
      </c>
      <c r="L368" t="s">
        <v>58</v>
      </c>
      <c r="M368" t="s">
        <v>81</v>
      </c>
      <c r="N368" t="s">
        <v>82</v>
      </c>
      <c r="O368" s="9">
        <v>308</v>
      </c>
      <c r="P368">
        <v>65</v>
      </c>
      <c r="Q368" s="10">
        <f>Tabla1[[#This Row],[Precio unitario]]*Tabla1[[#This Row],[Cantidad]]</f>
        <v>20020</v>
      </c>
      <c r="R368" s="9">
        <v>1941.94</v>
      </c>
    </row>
    <row r="369" spans="2:18" x14ac:dyDescent="0.3">
      <c r="B369" s="7">
        <v>1427</v>
      </c>
      <c r="C369" s="8">
        <v>43460</v>
      </c>
      <c r="D369" s="7">
        <v>26</v>
      </c>
      <c r="E369" t="s">
        <v>100</v>
      </c>
      <c r="F369" t="s">
        <v>84</v>
      </c>
      <c r="G369" t="s">
        <v>84</v>
      </c>
      <c r="H369" t="s">
        <v>70</v>
      </c>
      <c r="I369" t="s">
        <v>71</v>
      </c>
      <c r="J369" s="8">
        <v>43462</v>
      </c>
      <c r="K369" t="s">
        <v>46</v>
      </c>
      <c r="L369" t="s">
        <v>35</v>
      </c>
      <c r="M369" t="s">
        <v>79</v>
      </c>
      <c r="N369" t="s">
        <v>80</v>
      </c>
      <c r="O369" s="9">
        <v>350</v>
      </c>
      <c r="P369">
        <v>13</v>
      </c>
      <c r="Q369" s="10">
        <f>Tabla1[[#This Row],[Precio unitario]]*Tabla1[[#This Row],[Cantidad]]</f>
        <v>4550</v>
      </c>
      <c r="R369" s="9">
        <v>450.44999999999993</v>
      </c>
    </row>
    <row r="370" spans="2:18" x14ac:dyDescent="0.3">
      <c r="B370" s="7">
        <v>1428</v>
      </c>
      <c r="C370" s="8">
        <v>43463</v>
      </c>
      <c r="D370" s="7">
        <v>29</v>
      </c>
      <c r="E370" t="s">
        <v>49</v>
      </c>
      <c r="F370" t="s">
        <v>50</v>
      </c>
      <c r="G370" t="s">
        <v>51</v>
      </c>
      <c r="H370" t="s">
        <v>52</v>
      </c>
      <c r="I370" t="s">
        <v>23</v>
      </c>
      <c r="J370" s="8">
        <v>43465</v>
      </c>
      <c r="K370" t="s">
        <v>24</v>
      </c>
      <c r="L370" t="s">
        <v>25</v>
      </c>
      <c r="M370" t="s">
        <v>101</v>
      </c>
      <c r="N370" t="s">
        <v>102</v>
      </c>
      <c r="O370" s="9">
        <v>546</v>
      </c>
      <c r="P370">
        <v>54</v>
      </c>
      <c r="Q370" s="10">
        <f>Tabla1[[#This Row],[Precio unitario]]*Tabla1[[#This Row],[Cantidad]]</f>
        <v>29484</v>
      </c>
      <c r="R370" s="9">
        <v>3007.3680000000004</v>
      </c>
    </row>
    <row r="371" spans="2:18" x14ac:dyDescent="0.3">
      <c r="B371" s="7">
        <v>1429</v>
      </c>
      <c r="C371" s="8">
        <v>43440</v>
      </c>
      <c r="D371" s="7">
        <v>6</v>
      </c>
      <c r="E371" t="s">
        <v>61</v>
      </c>
      <c r="F371" t="s">
        <v>62</v>
      </c>
      <c r="G371" t="s">
        <v>63</v>
      </c>
      <c r="H371" t="s">
        <v>64</v>
      </c>
      <c r="I371" t="s">
        <v>45</v>
      </c>
      <c r="J371" s="8">
        <v>43442</v>
      </c>
      <c r="K371" t="s">
        <v>46</v>
      </c>
      <c r="L371" t="s">
        <v>25</v>
      </c>
      <c r="M371" t="s">
        <v>36</v>
      </c>
      <c r="N371" t="s">
        <v>29</v>
      </c>
      <c r="O371" s="9">
        <v>420</v>
      </c>
      <c r="P371">
        <v>33</v>
      </c>
      <c r="Q371" s="10">
        <f>Tabla1[[#This Row],[Precio unitario]]*Tabla1[[#This Row],[Cantidad]]</f>
        <v>13860</v>
      </c>
      <c r="R371" s="9">
        <v>1330.56</v>
      </c>
    </row>
    <row r="372" spans="2:18" x14ac:dyDescent="0.3">
      <c r="B372" s="7">
        <v>1430</v>
      </c>
      <c r="C372" s="8">
        <v>43440</v>
      </c>
      <c r="D372" s="7">
        <v>6</v>
      </c>
      <c r="E372" t="s">
        <v>61</v>
      </c>
      <c r="F372" t="s">
        <v>62</v>
      </c>
      <c r="G372" t="s">
        <v>63</v>
      </c>
      <c r="H372" t="s">
        <v>64</v>
      </c>
      <c r="I372" t="s">
        <v>45</v>
      </c>
      <c r="J372" s="8">
        <v>43442</v>
      </c>
      <c r="K372" t="s">
        <v>46</v>
      </c>
      <c r="L372" t="s">
        <v>25</v>
      </c>
      <c r="M372" t="s">
        <v>37</v>
      </c>
      <c r="N372" t="s">
        <v>29</v>
      </c>
      <c r="O372" s="9">
        <v>742</v>
      </c>
      <c r="P372">
        <v>34</v>
      </c>
      <c r="Q372" s="10">
        <f>Tabla1[[#This Row],[Precio unitario]]*Tabla1[[#This Row],[Cantidad]]</f>
        <v>25228</v>
      </c>
      <c r="R372" s="9">
        <v>2598.4840000000004</v>
      </c>
    </row>
    <row r="373" spans="2:18" x14ac:dyDescent="0.3">
      <c r="B373" s="7">
        <v>1431</v>
      </c>
      <c r="C373" s="8">
        <v>43438</v>
      </c>
      <c r="D373" s="7">
        <v>4</v>
      </c>
      <c r="E373" t="s">
        <v>30</v>
      </c>
      <c r="F373" t="s">
        <v>31</v>
      </c>
      <c r="G373" t="s">
        <v>31</v>
      </c>
      <c r="H373" t="s">
        <v>32</v>
      </c>
      <c r="I373" t="s">
        <v>33</v>
      </c>
      <c r="J373" s="8"/>
      <c r="L373"/>
      <c r="M373" t="s">
        <v>103</v>
      </c>
      <c r="N373" t="s">
        <v>94</v>
      </c>
      <c r="O373" s="9">
        <v>532</v>
      </c>
      <c r="P373">
        <v>59</v>
      </c>
      <c r="Q373" s="10">
        <f>Tabla1[[#This Row],[Precio unitario]]*Tabla1[[#This Row],[Cantidad]]</f>
        <v>31388</v>
      </c>
      <c r="R373" s="9">
        <v>3170.1880000000001</v>
      </c>
    </row>
    <row r="374" spans="2:18" x14ac:dyDescent="0.3">
      <c r="B374" s="7">
        <v>1432</v>
      </c>
      <c r="C374" s="8">
        <v>43437</v>
      </c>
      <c r="D374" s="7">
        <v>3</v>
      </c>
      <c r="E374" t="s">
        <v>55</v>
      </c>
      <c r="F374" t="s">
        <v>56</v>
      </c>
      <c r="G374" t="s">
        <v>57</v>
      </c>
      <c r="H374" t="s">
        <v>22</v>
      </c>
      <c r="I374" t="s">
        <v>23</v>
      </c>
      <c r="J374" s="8"/>
      <c r="L374"/>
      <c r="M374" t="s">
        <v>76</v>
      </c>
      <c r="N374" t="s">
        <v>27</v>
      </c>
      <c r="O374" s="9">
        <v>41.86</v>
      </c>
      <c r="P374">
        <v>24</v>
      </c>
      <c r="Q374" s="10">
        <f>Tabla1[[#This Row],[Precio unitario]]*Tabla1[[#This Row],[Cantidad]]</f>
        <v>1004.64</v>
      </c>
      <c r="R374" s="9">
        <v>99.459360000000004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405D7B-E9BC-4ED8-8EA1-3C937A4E3C75}">
  <dimension ref="A3:E79"/>
  <sheetViews>
    <sheetView tabSelected="1" workbookViewId="0">
      <selection activeCell="C62" sqref="C62"/>
    </sheetView>
  </sheetViews>
  <sheetFormatPr baseColWidth="10" defaultRowHeight="14.4" x14ac:dyDescent="0.3"/>
  <cols>
    <col min="1" max="1" width="18.44140625" bestFit="1" customWidth="1"/>
    <col min="2" max="2" width="15.77734375" bestFit="1" customWidth="1"/>
  </cols>
  <sheetData>
    <row r="3" spans="1:2" x14ac:dyDescent="0.3">
      <c r="A3" s="12" t="s">
        <v>110</v>
      </c>
      <c r="B3" t="s">
        <v>124</v>
      </c>
    </row>
    <row r="4" spans="1:2" x14ac:dyDescent="0.3">
      <c r="A4" s="13" t="s">
        <v>112</v>
      </c>
      <c r="B4" s="14">
        <v>460709.76000000007</v>
      </c>
    </row>
    <row r="5" spans="1:2" x14ac:dyDescent="0.3">
      <c r="A5" s="13" t="s">
        <v>113</v>
      </c>
      <c r="B5" s="14">
        <v>279377</v>
      </c>
    </row>
    <row r="6" spans="1:2" x14ac:dyDescent="0.3">
      <c r="A6" s="13" t="s">
        <v>114</v>
      </c>
      <c r="B6" s="14">
        <v>431936.39999999997</v>
      </c>
    </row>
    <row r="7" spans="1:2" x14ac:dyDescent="0.3">
      <c r="A7" s="13" t="s">
        <v>115</v>
      </c>
      <c r="B7" s="14">
        <v>290805.06</v>
      </c>
    </row>
    <row r="8" spans="1:2" x14ac:dyDescent="0.3">
      <c r="A8" s="13" t="s">
        <v>116</v>
      </c>
      <c r="B8" s="14">
        <v>480298.70000000007</v>
      </c>
    </row>
    <row r="9" spans="1:2" x14ac:dyDescent="0.3">
      <c r="A9" s="13" t="s">
        <v>117</v>
      </c>
      <c r="B9" s="14">
        <v>778422.54</v>
      </c>
    </row>
    <row r="10" spans="1:2" x14ac:dyDescent="0.3">
      <c r="A10" s="13" t="s">
        <v>118</v>
      </c>
      <c r="B10" s="14">
        <v>382459.56</v>
      </c>
    </row>
    <row r="11" spans="1:2" x14ac:dyDescent="0.3">
      <c r="A11" s="13" t="s">
        <v>119</v>
      </c>
      <c r="B11" s="14">
        <v>418900.44</v>
      </c>
    </row>
    <row r="12" spans="1:2" x14ac:dyDescent="0.3">
      <c r="A12" s="13" t="s">
        <v>120</v>
      </c>
      <c r="B12" s="14">
        <v>447299.57999999996</v>
      </c>
    </row>
    <row r="13" spans="1:2" x14ac:dyDescent="0.3">
      <c r="A13" s="13" t="s">
        <v>121</v>
      </c>
      <c r="B13" s="14">
        <v>742470.26</v>
      </c>
    </row>
    <row r="14" spans="1:2" x14ac:dyDescent="0.3">
      <c r="A14" s="13" t="s">
        <v>122</v>
      </c>
      <c r="B14" s="14">
        <v>444828.02</v>
      </c>
    </row>
    <row r="15" spans="1:2" x14ac:dyDescent="0.3">
      <c r="A15" s="13" t="s">
        <v>123</v>
      </c>
      <c r="B15" s="14">
        <v>932998.92</v>
      </c>
    </row>
    <row r="16" spans="1:2" x14ac:dyDescent="0.3">
      <c r="A16" s="13" t="s">
        <v>111</v>
      </c>
      <c r="B16" s="14">
        <v>6090506.2400000002</v>
      </c>
    </row>
    <row r="21" spans="1:2" x14ac:dyDescent="0.3">
      <c r="A21" s="12" t="s">
        <v>110</v>
      </c>
      <c r="B21" t="s">
        <v>124</v>
      </c>
    </row>
    <row r="22" spans="1:2" x14ac:dyDescent="0.3">
      <c r="A22" s="13" t="s">
        <v>70</v>
      </c>
      <c r="B22" s="14">
        <v>1313876.6200000001</v>
      </c>
    </row>
    <row r="23" spans="1:2" x14ac:dyDescent="0.3">
      <c r="A23" s="13" t="s">
        <v>32</v>
      </c>
      <c r="B23" s="14">
        <v>940527</v>
      </c>
    </row>
    <row r="24" spans="1:2" x14ac:dyDescent="0.3">
      <c r="A24" s="13" t="s">
        <v>52</v>
      </c>
      <c r="B24" s="14">
        <v>228907</v>
      </c>
    </row>
    <row r="25" spans="1:2" x14ac:dyDescent="0.3">
      <c r="A25" s="13" t="s">
        <v>75</v>
      </c>
      <c r="B25" s="14">
        <v>575330.14</v>
      </c>
    </row>
    <row r="26" spans="1:2" x14ac:dyDescent="0.3">
      <c r="A26" s="13" t="s">
        <v>64</v>
      </c>
      <c r="B26" s="14">
        <v>523852</v>
      </c>
    </row>
    <row r="27" spans="1:2" x14ac:dyDescent="0.3">
      <c r="A27" s="13" t="s">
        <v>22</v>
      </c>
      <c r="B27" s="14">
        <v>593192.32000000007</v>
      </c>
    </row>
    <row r="28" spans="1:2" x14ac:dyDescent="0.3">
      <c r="A28" s="13" t="s">
        <v>44</v>
      </c>
      <c r="B28" s="14">
        <v>1459392.7600000002</v>
      </c>
    </row>
    <row r="29" spans="1:2" x14ac:dyDescent="0.3">
      <c r="A29" s="13" t="s">
        <v>92</v>
      </c>
      <c r="B29" s="14">
        <v>455428.4</v>
      </c>
    </row>
    <row r="30" spans="1:2" x14ac:dyDescent="0.3">
      <c r="A30" s="13" t="s">
        <v>111</v>
      </c>
      <c r="B30" s="14">
        <v>6090506.2400000002</v>
      </c>
    </row>
    <row r="35" spans="1:2" x14ac:dyDescent="0.3">
      <c r="A35" s="12" t="s">
        <v>110</v>
      </c>
      <c r="B35" t="s">
        <v>124</v>
      </c>
    </row>
    <row r="36" spans="1:2" x14ac:dyDescent="0.3">
      <c r="A36" s="13" t="s">
        <v>106</v>
      </c>
      <c r="B36" s="14">
        <v>186513.60000000003</v>
      </c>
    </row>
    <row r="37" spans="1:2" x14ac:dyDescent="0.3">
      <c r="A37" s="13" t="s">
        <v>27</v>
      </c>
      <c r="B37" s="14">
        <v>1548079.5399999998</v>
      </c>
    </row>
    <row r="38" spans="1:2" x14ac:dyDescent="0.3">
      <c r="A38" s="13" t="s">
        <v>89</v>
      </c>
      <c r="B38" s="14">
        <v>356518.39999999997</v>
      </c>
    </row>
    <row r="39" spans="1:2" x14ac:dyDescent="0.3">
      <c r="A39" s="13" t="s">
        <v>82</v>
      </c>
      <c r="B39" s="14">
        <v>283892</v>
      </c>
    </row>
    <row r="40" spans="1:2" x14ac:dyDescent="0.3">
      <c r="A40" s="13" t="s">
        <v>54</v>
      </c>
      <c r="B40" s="14">
        <v>249721.5</v>
      </c>
    </row>
    <row r="41" spans="1:2" x14ac:dyDescent="0.3">
      <c r="A41" s="13" t="s">
        <v>29</v>
      </c>
      <c r="B41" s="14">
        <v>391993</v>
      </c>
    </row>
    <row r="42" spans="1:2" x14ac:dyDescent="0.3">
      <c r="A42" s="13" t="s">
        <v>102</v>
      </c>
      <c r="B42" s="14">
        <v>97188</v>
      </c>
    </row>
    <row r="43" spans="1:2" x14ac:dyDescent="0.3">
      <c r="A43" s="13" t="s">
        <v>109</v>
      </c>
      <c r="B43" s="14">
        <v>40376</v>
      </c>
    </row>
    <row r="44" spans="1:2" x14ac:dyDescent="0.3">
      <c r="A44" s="13" t="s">
        <v>80</v>
      </c>
      <c r="B44" s="14">
        <v>721574</v>
      </c>
    </row>
    <row r="45" spans="1:2" x14ac:dyDescent="0.3">
      <c r="A45" s="13" t="s">
        <v>94</v>
      </c>
      <c r="B45" s="14">
        <v>282471</v>
      </c>
    </row>
    <row r="46" spans="1:2" x14ac:dyDescent="0.3">
      <c r="A46" s="13" t="s">
        <v>48</v>
      </c>
      <c r="B46" s="14">
        <v>266750.40000000002</v>
      </c>
    </row>
    <row r="47" spans="1:2" x14ac:dyDescent="0.3">
      <c r="A47" s="13" t="s">
        <v>96</v>
      </c>
      <c r="B47" s="14">
        <v>463814.39999999985</v>
      </c>
    </row>
    <row r="48" spans="1:2" x14ac:dyDescent="0.3">
      <c r="A48" s="13" t="s">
        <v>66</v>
      </c>
      <c r="B48" s="14">
        <v>966000</v>
      </c>
    </row>
    <row r="49" spans="1:5" x14ac:dyDescent="0.3">
      <c r="A49" s="13" t="s">
        <v>60</v>
      </c>
      <c r="B49" s="14">
        <v>235614.39999999997</v>
      </c>
    </row>
    <row r="50" spans="1:5" x14ac:dyDescent="0.3">
      <c r="A50" s="13" t="s">
        <v>18</v>
      </c>
      <c r="B50" s="14"/>
    </row>
    <row r="51" spans="1:5" x14ac:dyDescent="0.3">
      <c r="A51" s="13" t="s">
        <v>111</v>
      </c>
      <c r="B51" s="14">
        <v>6090506.2400000002</v>
      </c>
    </row>
    <row r="54" spans="1:5" x14ac:dyDescent="0.3">
      <c r="A54" s="12" t="s">
        <v>110</v>
      </c>
      <c r="B54" t="s">
        <v>124</v>
      </c>
      <c r="D54" t="s">
        <v>125</v>
      </c>
      <c r="E54" t="s">
        <v>126</v>
      </c>
    </row>
    <row r="55" spans="1:5" x14ac:dyDescent="0.3">
      <c r="A55" s="13" t="s">
        <v>63</v>
      </c>
      <c r="B55" s="14">
        <v>523852</v>
      </c>
      <c r="D55" s="13" t="s">
        <v>63</v>
      </c>
      <c r="E55" s="14">
        <f>GETPIVOTDATA("Ingresos",$A$54,"Estado","Baja California")</f>
        <v>523852</v>
      </c>
    </row>
    <row r="56" spans="1:5" x14ac:dyDescent="0.3">
      <c r="A56" s="13" t="s">
        <v>78</v>
      </c>
      <c r="B56" s="14">
        <v>240856</v>
      </c>
      <c r="D56" s="13" t="s">
        <v>78</v>
      </c>
      <c r="E56" s="14">
        <f>GETPIVOTDATA("Ingresos",$A$54,"Estado","Chihuahua")</f>
        <v>240856</v>
      </c>
    </row>
    <row r="57" spans="1:5" x14ac:dyDescent="0.3">
      <c r="A57" s="13" t="s">
        <v>84</v>
      </c>
      <c r="B57" s="14">
        <v>702034.61999999988</v>
      </c>
      <c r="D57" s="13" t="s">
        <v>84</v>
      </c>
      <c r="E57" s="14">
        <f>GETPIVOTDATA("Ingresos",$A$54,"Estado","Ciudad de México")</f>
        <v>702034.61999999988</v>
      </c>
    </row>
    <row r="58" spans="1:5" x14ac:dyDescent="0.3">
      <c r="A58" s="13" t="s">
        <v>87</v>
      </c>
      <c r="B58" s="14">
        <v>515759.85999999987</v>
      </c>
      <c r="D58" s="13" t="s">
        <v>87</v>
      </c>
      <c r="E58" s="14">
        <f>GETPIVOTDATA("Ingresos",$A$54,"Estado","Coahuila")</f>
        <v>515759.85999999987</v>
      </c>
    </row>
    <row r="59" spans="1:5" x14ac:dyDescent="0.3">
      <c r="A59" s="13" t="s">
        <v>69</v>
      </c>
      <c r="B59" s="14">
        <v>611842.00000000012</v>
      </c>
      <c r="D59" s="13" t="s">
        <v>69</v>
      </c>
      <c r="E59" s="14">
        <f>GETPIVOTDATA("Ingresos",$A$54,"Estado","Estado de México")</f>
        <v>611842.00000000012</v>
      </c>
    </row>
    <row r="60" spans="1:5" x14ac:dyDescent="0.3">
      <c r="A60" s="13" t="s">
        <v>74</v>
      </c>
      <c r="B60" s="14">
        <v>575330.14</v>
      </c>
      <c r="D60" s="13" t="s">
        <v>74</v>
      </c>
      <c r="E60" s="14">
        <f>GETPIVOTDATA("Ingresos",$A$54,"Estado","Guanajuato")</f>
        <v>575330.14</v>
      </c>
    </row>
    <row r="61" spans="1:5" x14ac:dyDescent="0.3">
      <c r="A61" s="13" t="s">
        <v>57</v>
      </c>
      <c r="B61" s="14">
        <v>378075.32</v>
      </c>
      <c r="D61" s="13" t="s">
        <v>57</v>
      </c>
      <c r="E61" s="14">
        <f>GETPIVOTDATA("Ingresos",$A$54,"Estado","Guerrero")</f>
        <v>378075.32</v>
      </c>
    </row>
    <row r="62" spans="1:5" x14ac:dyDescent="0.3">
      <c r="A62" s="13" t="s">
        <v>51</v>
      </c>
      <c r="B62" s="14">
        <v>684335.40000000014</v>
      </c>
      <c r="D62" s="13" t="s">
        <v>51</v>
      </c>
      <c r="E62" s="14">
        <f>GETPIVOTDATA("Ingresos",$A$54,"Estado","Jalisco")</f>
        <v>684335.40000000014</v>
      </c>
    </row>
    <row r="63" spans="1:5" x14ac:dyDescent="0.3">
      <c r="A63" s="13" t="s">
        <v>43</v>
      </c>
      <c r="B63" s="14">
        <v>702776.9</v>
      </c>
      <c r="D63" s="13" t="s">
        <v>43</v>
      </c>
      <c r="E63" s="14">
        <f>GETPIVOTDATA("Ingresos",$A$54,"Estado","Nuevo León")</f>
        <v>702776.9</v>
      </c>
    </row>
    <row r="64" spans="1:5" x14ac:dyDescent="0.3">
      <c r="A64" s="13" t="s">
        <v>31</v>
      </c>
      <c r="B64" s="14">
        <v>940527</v>
      </c>
      <c r="D64" s="13" t="s">
        <v>31</v>
      </c>
      <c r="E64" s="14">
        <f>GETPIVOTDATA("Ingresos",$A$54,"Estado","Querétaro")</f>
        <v>940527</v>
      </c>
    </row>
    <row r="65" spans="1:5" x14ac:dyDescent="0.3">
      <c r="A65" s="13" t="s">
        <v>21</v>
      </c>
      <c r="B65" s="14">
        <v>215117</v>
      </c>
      <c r="D65" s="13" t="s">
        <v>21</v>
      </c>
      <c r="E65" s="14">
        <f>GETPIVOTDATA("Ingresos",$A$54,"Estado","Sinaloa")</f>
        <v>215117</v>
      </c>
    </row>
    <row r="66" spans="1:5" x14ac:dyDescent="0.3">
      <c r="A66" s="13" t="s">
        <v>111</v>
      </c>
      <c r="B66" s="14">
        <v>6090506.2400000002</v>
      </c>
    </row>
    <row r="73" spans="1:5" x14ac:dyDescent="0.3">
      <c r="A73" s="12" t="s">
        <v>110</v>
      </c>
      <c r="B73" t="s">
        <v>124</v>
      </c>
    </row>
    <row r="74" spans="1:5" x14ac:dyDescent="0.3">
      <c r="A74" s="13" t="s">
        <v>127</v>
      </c>
      <c r="B74" s="14">
        <v>2792049.5399999996</v>
      </c>
    </row>
    <row r="75" spans="1:5" x14ac:dyDescent="0.3">
      <c r="A75" s="13" t="s">
        <v>128</v>
      </c>
      <c r="B75" s="14">
        <v>1982414.7000000002</v>
      </c>
    </row>
    <row r="76" spans="1:5" x14ac:dyDescent="0.3">
      <c r="A76" s="13" t="s">
        <v>129</v>
      </c>
      <c r="B76" s="14">
        <v>1024604</v>
      </c>
    </row>
    <row r="77" spans="1:5" x14ac:dyDescent="0.3">
      <c r="A77" s="13" t="s">
        <v>130</v>
      </c>
      <c r="B77" s="14">
        <v>180306</v>
      </c>
    </row>
    <row r="78" spans="1:5" x14ac:dyDescent="0.3">
      <c r="A78" s="13" t="s">
        <v>131</v>
      </c>
      <c r="B78" s="14">
        <v>111132</v>
      </c>
    </row>
    <row r="79" spans="1:5" x14ac:dyDescent="0.3">
      <c r="A79" s="13" t="s">
        <v>111</v>
      </c>
      <c r="B79" s="14">
        <v>6090506.2400000002</v>
      </c>
    </row>
  </sheetData>
  <pageMargins left="0.7" right="0.7" top="0.75" bottom="0.75" header="0.3" footer="0.3"/>
  <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A6D6E-F272-4755-98CD-F38F97FF5145}">
  <dimension ref="A1"/>
  <sheetViews>
    <sheetView zoomScale="82" zoomScaleNormal="82" workbookViewId="0">
      <selection activeCell="C11" sqref="C11"/>
    </sheetView>
  </sheetViews>
  <sheetFormatPr baseColWidth="10" defaultRowHeight="14.4" x14ac:dyDescent="0.3"/>
  <cols>
    <col min="1" max="4" width="11.5546875" style="15"/>
    <col min="5" max="5" width="11" style="15" customWidth="1"/>
    <col min="6" max="16384" width="11.5546875" style="15"/>
  </cols>
  <sheetData/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  <ext xmlns:x15="http://schemas.microsoft.com/office/spreadsheetml/2010/11/main" uri="{7E03D99C-DC04-49d9-9315-930204A7B6E9}">
      <x15:timelineRefs>
        <x15:timelineRef r:id="rId3"/>
      </x15:timelineRef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A58811F0958E540852E3A1E5D518D4F" ma:contentTypeVersion="4" ma:contentTypeDescription="Crear nuevo documento." ma:contentTypeScope="" ma:versionID="fb1757b3b44cf433ccd0edea6a7c19f8">
  <xsd:schema xmlns:xsd="http://www.w3.org/2001/XMLSchema" xmlns:xs="http://www.w3.org/2001/XMLSchema" xmlns:p="http://schemas.microsoft.com/office/2006/metadata/properties" xmlns:ns2="a11a91fc-0916-4fc1-97f1-341892685527" targetNamespace="http://schemas.microsoft.com/office/2006/metadata/properties" ma:root="true" ma:fieldsID="2183b6347636b009a7f536eeadf284ff" ns2:_="">
    <xsd:import namespace="a11a91fc-0916-4fc1-97f1-34189268552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1a91fc-0916-4fc1-97f1-34189268552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186E762-D535-4243-9FC9-F58BF75D363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11a91fc-0916-4fc1-97f1-34189268552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1C1224E-455E-4D28-BD16-96674080E695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ACBBFA84-49A6-41EA-8079-E03CDB3DEC7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Tablas dinamicas </vt:lpstr>
      <vt:lpstr>Dashboard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MIRIAM</dc:creator>
  <cp:keywords/>
  <dc:description/>
  <cp:lastModifiedBy>patricia leyva lopez</cp:lastModifiedBy>
  <cp:revision/>
  <dcterms:created xsi:type="dcterms:W3CDTF">2021-05-18T03:22:25Z</dcterms:created>
  <dcterms:modified xsi:type="dcterms:W3CDTF">2025-05-18T09:19:55Z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0x0101001A58811F0958E540852E3A1E5D518D4F</vt:lpwstr>
  </property>
</Properties>
</file>