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 Отделка\1. Сайт\2. Документы на сайт\"/>
    </mc:Choice>
  </mc:AlternateContent>
  <bookViews>
    <workbookView xWindow="0" yWindow="0" windowWidth="28800" windowHeight="12435"/>
  </bookViews>
  <sheets>
    <sheet name="Смета Всеволожск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2" i="4" l="1"/>
  <c r="E268" i="4"/>
  <c r="E265" i="4"/>
  <c r="E263" i="4"/>
  <c r="E267" i="4"/>
  <c r="E252" i="4"/>
  <c r="E207" i="4"/>
  <c r="E151" i="4"/>
  <c r="E118" i="4"/>
  <c r="I118" i="4" s="1"/>
  <c r="E121" i="4"/>
  <c r="E119" i="4"/>
  <c r="E116" i="4"/>
  <c r="E114" i="4"/>
  <c r="E102" i="4"/>
  <c r="E77" i="4"/>
  <c r="E75" i="4"/>
  <c r="E72" i="4"/>
  <c r="E70" i="4"/>
  <c r="E74" i="4"/>
  <c r="E36" i="4"/>
  <c r="E32" i="4"/>
  <c r="E29" i="4"/>
  <c r="E27" i="4"/>
  <c r="H327" i="4"/>
  <c r="I326" i="4"/>
  <c r="G326" i="4"/>
  <c r="I325" i="4"/>
  <c r="G325" i="4"/>
  <c r="I324" i="4"/>
  <c r="G324" i="4"/>
  <c r="H320" i="4"/>
  <c r="H318" i="4"/>
  <c r="E316" i="4"/>
  <c r="E321" i="4" s="1"/>
  <c r="G321" i="4" s="1"/>
  <c r="E313" i="4"/>
  <c r="E314" i="4" s="1"/>
  <c r="H314" i="4" s="1"/>
  <c r="F311" i="4"/>
  <c r="E311" i="4"/>
  <c r="E312" i="4" s="1"/>
  <c r="F310" i="4"/>
  <c r="E309" i="4"/>
  <c r="E310" i="4" s="1"/>
  <c r="H304" i="4"/>
  <c r="I303" i="4"/>
  <c r="G303" i="4"/>
  <c r="I302" i="4"/>
  <c r="G302" i="4"/>
  <c r="I301" i="4"/>
  <c r="G301" i="4"/>
  <c r="I300" i="4"/>
  <c r="G300" i="4"/>
  <c r="I299" i="4"/>
  <c r="G299" i="4"/>
  <c r="I298" i="4"/>
  <c r="G298" i="4"/>
  <c r="I297" i="4"/>
  <c r="G297" i="4"/>
  <c r="H295" i="4"/>
  <c r="I294" i="4"/>
  <c r="G294" i="4"/>
  <c r="I293" i="4"/>
  <c r="G293" i="4"/>
  <c r="I292" i="4"/>
  <c r="G292" i="4"/>
  <c r="I291" i="4"/>
  <c r="G291" i="4"/>
  <c r="I290" i="4"/>
  <c r="G290" i="4"/>
  <c r="I289" i="4"/>
  <c r="G289" i="4"/>
  <c r="I288" i="4"/>
  <c r="G288" i="4"/>
  <c r="I287" i="4"/>
  <c r="G287" i="4"/>
  <c r="I286" i="4"/>
  <c r="G286" i="4"/>
  <c r="I285" i="4"/>
  <c r="G285" i="4"/>
  <c r="E282" i="4"/>
  <c r="G282" i="4" s="1"/>
  <c r="E277" i="4"/>
  <c r="E281" i="4" s="1"/>
  <c r="G281" i="4" s="1"/>
  <c r="E274" i="4"/>
  <c r="G274" i="4" s="1"/>
  <c r="I271" i="4"/>
  <c r="H271" i="4"/>
  <c r="I270" i="4"/>
  <c r="G270" i="4"/>
  <c r="F269" i="4"/>
  <c r="D269" i="4"/>
  <c r="F266" i="4"/>
  <c r="D266" i="4"/>
  <c r="F264" i="4"/>
  <c r="I260" i="4"/>
  <c r="G260" i="4"/>
  <c r="E259" i="4"/>
  <c r="I258" i="4"/>
  <c r="G258" i="4"/>
  <c r="I257" i="4"/>
  <c r="G257" i="4"/>
  <c r="D249" i="4"/>
  <c r="D264" i="4" s="1"/>
  <c r="E248" i="4"/>
  <c r="E255" i="4" s="1"/>
  <c r="H243" i="4"/>
  <c r="I242" i="4"/>
  <c r="G242" i="4"/>
  <c r="I241" i="4"/>
  <c r="G241" i="4"/>
  <c r="I240" i="4"/>
  <c r="G240" i="4"/>
  <c r="I239" i="4"/>
  <c r="G239" i="4"/>
  <c r="I238" i="4"/>
  <c r="G238" i="4"/>
  <c r="H236" i="4"/>
  <c r="I235" i="4"/>
  <c r="G235" i="4"/>
  <c r="I234" i="4"/>
  <c r="G234" i="4"/>
  <c r="E226" i="4"/>
  <c r="E227" i="4" s="1"/>
  <c r="H225" i="4"/>
  <c r="E224" i="4"/>
  <c r="G224" i="4" s="1"/>
  <c r="I223" i="4"/>
  <c r="G223" i="4"/>
  <c r="I220" i="4"/>
  <c r="G220" i="4"/>
  <c r="I218" i="4"/>
  <c r="G218" i="4"/>
  <c r="I217" i="4"/>
  <c r="G217" i="4"/>
  <c r="D214" i="4"/>
  <c r="I212" i="4"/>
  <c r="G212" i="4"/>
  <c r="E211" i="4"/>
  <c r="H211" i="4" s="1"/>
  <c r="E210" i="4"/>
  <c r="H210" i="4" s="1"/>
  <c r="E209" i="4"/>
  <c r="I209" i="4" s="1"/>
  <c r="I208" i="4"/>
  <c r="G208" i="4"/>
  <c r="E205" i="4"/>
  <c r="E206" i="4" s="1"/>
  <c r="E203" i="4"/>
  <c r="E213" i="4" s="1"/>
  <c r="G213" i="4" s="1"/>
  <c r="H198" i="4"/>
  <c r="I197" i="4"/>
  <c r="G197" i="4"/>
  <c r="I196" i="4"/>
  <c r="G196" i="4"/>
  <c r="I195" i="4"/>
  <c r="G195" i="4"/>
  <c r="I194" i="4"/>
  <c r="G194" i="4"/>
  <c r="I193" i="4"/>
  <c r="G193" i="4"/>
  <c r="I192" i="4"/>
  <c r="G192" i="4"/>
  <c r="I191" i="4"/>
  <c r="G191" i="4"/>
  <c r="I190" i="4"/>
  <c r="G190" i="4"/>
  <c r="I189" i="4"/>
  <c r="G189" i="4"/>
  <c r="I188" i="4"/>
  <c r="G188" i="4"/>
  <c r="I187" i="4"/>
  <c r="G187" i="4"/>
  <c r="H185" i="4"/>
  <c r="I184" i="4"/>
  <c r="G184" i="4"/>
  <c r="I183" i="4"/>
  <c r="G183" i="4"/>
  <c r="I182" i="4"/>
  <c r="G182" i="4"/>
  <c r="I181" i="4"/>
  <c r="G181" i="4"/>
  <c r="I180" i="4"/>
  <c r="G180" i="4"/>
  <c r="I179" i="4"/>
  <c r="G179" i="4"/>
  <c r="I178" i="4"/>
  <c r="G178" i="4"/>
  <c r="E171" i="4"/>
  <c r="H169" i="4"/>
  <c r="E168" i="4"/>
  <c r="G168" i="4" s="1"/>
  <c r="I167" i="4"/>
  <c r="G167" i="4"/>
  <c r="I164" i="4"/>
  <c r="G164" i="4"/>
  <c r="E163" i="4"/>
  <c r="G163" i="4" s="1"/>
  <c r="I162" i="4"/>
  <c r="G162" i="4"/>
  <c r="I161" i="4"/>
  <c r="G161" i="4"/>
  <c r="E160" i="4"/>
  <c r="I160" i="4" s="1"/>
  <c r="I159" i="4"/>
  <c r="G159" i="4"/>
  <c r="D158" i="4"/>
  <c r="E158" i="4" s="1"/>
  <c r="H158" i="4" s="1"/>
  <c r="I157" i="4"/>
  <c r="G157" i="4"/>
  <c r="I156" i="4"/>
  <c r="G156" i="4"/>
  <c r="E155" i="4"/>
  <c r="H155" i="4" s="1"/>
  <c r="E154" i="4"/>
  <c r="I154" i="4" s="1"/>
  <c r="E153" i="4"/>
  <c r="I152" i="4"/>
  <c r="G152" i="4"/>
  <c r="E149" i="4"/>
  <c r="E147" i="4"/>
  <c r="H142" i="4"/>
  <c r="I141" i="4"/>
  <c r="G141" i="4"/>
  <c r="I140" i="4"/>
  <c r="G140" i="4"/>
  <c r="I139" i="4"/>
  <c r="G139" i="4"/>
  <c r="I138" i="4"/>
  <c r="G138" i="4"/>
  <c r="I137" i="4"/>
  <c r="G137" i="4"/>
  <c r="I136" i="4"/>
  <c r="G136" i="4"/>
  <c r="E133" i="4"/>
  <c r="G133" i="4" s="1"/>
  <c r="E128" i="4"/>
  <c r="E132" i="4" s="1"/>
  <c r="G132" i="4" s="1"/>
  <c r="E125" i="4"/>
  <c r="I125" i="4" s="1"/>
  <c r="E124" i="4"/>
  <c r="I123" i="4"/>
  <c r="G123" i="4"/>
  <c r="F120" i="4"/>
  <c r="D120" i="4"/>
  <c r="F117" i="4"/>
  <c r="D117" i="4"/>
  <c r="F115" i="4"/>
  <c r="E111" i="4"/>
  <c r="H111" i="4" s="1"/>
  <c r="I110" i="4"/>
  <c r="G110" i="4"/>
  <c r="I109" i="4"/>
  <c r="G109" i="4"/>
  <c r="E108" i="4"/>
  <c r="H108" i="4" s="1"/>
  <c r="I107" i="4"/>
  <c r="G107" i="4"/>
  <c r="E105" i="4"/>
  <c r="E106" i="4" s="1"/>
  <c r="H106" i="4" s="1"/>
  <c r="E103" i="4"/>
  <c r="E104" i="4" s="1"/>
  <c r="E100" i="4"/>
  <c r="I98" i="4"/>
  <c r="G98" i="4"/>
  <c r="H93" i="4"/>
  <c r="I92" i="4"/>
  <c r="G92" i="4"/>
  <c r="I91" i="4"/>
  <c r="G91" i="4"/>
  <c r="I90" i="4"/>
  <c r="G90" i="4"/>
  <c r="I89" i="4"/>
  <c r="G89" i="4"/>
  <c r="H87" i="4"/>
  <c r="E86" i="4"/>
  <c r="G86" i="4" s="1"/>
  <c r="E83" i="4"/>
  <c r="E84" i="4" s="1"/>
  <c r="G84" i="4" s="1"/>
  <c r="E81" i="4"/>
  <c r="I81" i="4" s="1"/>
  <c r="E80" i="4"/>
  <c r="I79" i="4"/>
  <c r="G79" i="4"/>
  <c r="F76" i="4"/>
  <c r="D76" i="4"/>
  <c r="F73" i="4"/>
  <c r="D73" i="4"/>
  <c r="F71" i="4"/>
  <c r="I67" i="4"/>
  <c r="G67" i="4"/>
  <c r="E66" i="4"/>
  <c r="I66" i="4" s="1"/>
  <c r="I65" i="4"/>
  <c r="G65" i="4"/>
  <c r="I64" i="4"/>
  <c r="G64" i="4"/>
  <c r="E55" i="4"/>
  <c r="E62" i="4" s="1"/>
  <c r="G62" i="4" s="1"/>
  <c r="H50" i="4"/>
  <c r="I49" i="4"/>
  <c r="G49" i="4"/>
  <c r="I48" i="4"/>
  <c r="G48" i="4"/>
  <c r="I47" i="4"/>
  <c r="G47" i="4"/>
  <c r="I46" i="4"/>
  <c r="G46" i="4"/>
  <c r="H44" i="4"/>
  <c r="E43" i="4"/>
  <c r="I43" i="4" s="1"/>
  <c r="E40" i="4"/>
  <c r="E41" i="4" s="1"/>
  <c r="G41" i="4" s="1"/>
  <c r="E38" i="4"/>
  <c r="G38" i="4" s="1"/>
  <c r="E35" i="4"/>
  <c r="I34" i="4"/>
  <c r="G34" i="4"/>
  <c r="F33" i="4"/>
  <c r="D33" i="4"/>
  <c r="F30" i="4"/>
  <c r="D30" i="4"/>
  <c r="F28" i="4"/>
  <c r="I24" i="4"/>
  <c r="G24" i="4"/>
  <c r="E23" i="4"/>
  <c r="H23" i="4" s="1"/>
  <c r="I22" i="4"/>
  <c r="G22" i="4"/>
  <c r="I21" i="4"/>
  <c r="G21" i="4"/>
  <c r="D13" i="4"/>
  <c r="E12" i="4"/>
  <c r="H102" i="4" l="1"/>
  <c r="I74" i="4"/>
  <c r="H322" i="4"/>
  <c r="H207" i="4"/>
  <c r="E57" i="4"/>
  <c r="I267" i="4"/>
  <c r="I62" i="4"/>
  <c r="I108" i="4"/>
  <c r="E42" i="4"/>
  <c r="G42" i="4" s="1"/>
  <c r="I224" i="4"/>
  <c r="I225" i="4" s="1"/>
  <c r="I23" i="4"/>
  <c r="G36" i="4"/>
  <c r="I142" i="4"/>
  <c r="I86" i="4"/>
  <c r="I103" i="4"/>
  <c r="E130" i="4"/>
  <c r="G130" i="4" s="1"/>
  <c r="I163" i="4"/>
  <c r="G185" i="4"/>
  <c r="J185" i="4" s="1"/>
  <c r="E204" i="4"/>
  <c r="H204" i="4" s="1"/>
  <c r="G295" i="4"/>
  <c r="J295" i="4" s="1"/>
  <c r="I304" i="4"/>
  <c r="G169" i="4"/>
  <c r="J169" i="4" s="1"/>
  <c r="I185" i="4"/>
  <c r="G243" i="4"/>
  <c r="J243" i="4" s="1"/>
  <c r="I274" i="4"/>
  <c r="G327" i="4"/>
  <c r="J327" i="4" s="1"/>
  <c r="I128" i="4"/>
  <c r="I203" i="4"/>
  <c r="E17" i="4"/>
  <c r="I17" i="4" s="1"/>
  <c r="I12" i="4"/>
  <c r="E14" i="4"/>
  <c r="E16" i="4" s="1"/>
  <c r="E19" i="4"/>
  <c r="I19" i="4" s="1"/>
  <c r="G43" i="4"/>
  <c r="G55" i="4"/>
  <c r="I105" i="4"/>
  <c r="I27" i="4"/>
  <c r="I41" i="4"/>
  <c r="I55" i="4"/>
  <c r="G93" i="4"/>
  <c r="J93" i="4" s="1"/>
  <c r="G103" i="4"/>
  <c r="I106" i="4"/>
  <c r="I111" i="4"/>
  <c r="G142" i="4"/>
  <c r="J142" i="4" s="1"/>
  <c r="I155" i="4"/>
  <c r="G198" i="4"/>
  <c r="J198" i="4" s="1"/>
  <c r="G203" i="4"/>
  <c r="I205" i="4"/>
  <c r="H209" i="4"/>
  <c r="G236" i="4"/>
  <c r="J236" i="4" s="1"/>
  <c r="E250" i="4"/>
  <c r="E251" i="4" s="1"/>
  <c r="E279" i="4"/>
  <c r="E280" i="4" s="1"/>
  <c r="I309" i="4"/>
  <c r="I311" i="4"/>
  <c r="I314" i="4"/>
  <c r="I321" i="4"/>
  <c r="G12" i="4"/>
  <c r="I38" i="4"/>
  <c r="E60" i="4"/>
  <c r="E61" i="4" s="1"/>
  <c r="E63" i="4"/>
  <c r="H63" i="4" s="1"/>
  <c r="I102" i="4"/>
  <c r="G105" i="4"/>
  <c r="H154" i="4"/>
  <c r="I158" i="4"/>
  <c r="H160" i="4"/>
  <c r="I210" i="4"/>
  <c r="G248" i="4"/>
  <c r="G225" i="4"/>
  <c r="J225" i="4" s="1"/>
  <c r="I93" i="4"/>
  <c r="G205" i="4"/>
  <c r="I243" i="4"/>
  <c r="I277" i="4"/>
  <c r="I295" i="4"/>
  <c r="G304" i="4"/>
  <c r="J304" i="4" s="1"/>
  <c r="H310" i="4"/>
  <c r="G313" i="4"/>
  <c r="D71" i="4"/>
  <c r="D56" i="4"/>
  <c r="E56" i="4" s="1"/>
  <c r="D99" i="4"/>
  <c r="G100" i="4"/>
  <c r="I100" i="4"/>
  <c r="H118" i="4"/>
  <c r="E173" i="4"/>
  <c r="I171" i="4"/>
  <c r="G171" i="4"/>
  <c r="E172" i="4"/>
  <c r="E175" i="4"/>
  <c r="E256" i="4"/>
  <c r="G255" i="4"/>
  <c r="I255" i="4"/>
  <c r="D28" i="4"/>
  <c r="H206" i="4"/>
  <c r="I206" i="4"/>
  <c r="H124" i="4"/>
  <c r="I124" i="4"/>
  <c r="H80" i="4"/>
  <c r="I80" i="4"/>
  <c r="H74" i="4"/>
  <c r="E13" i="4"/>
  <c r="H35" i="4"/>
  <c r="I35" i="4"/>
  <c r="G50" i="4"/>
  <c r="J50" i="4" s="1"/>
  <c r="H66" i="4"/>
  <c r="G81" i="4"/>
  <c r="I84" i="4"/>
  <c r="E85" i="4"/>
  <c r="E101" i="4"/>
  <c r="H104" i="4"/>
  <c r="I104" i="4"/>
  <c r="G125" i="4"/>
  <c r="I147" i="4"/>
  <c r="G147" i="4"/>
  <c r="E148" i="4"/>
  <c r="E231" i="4"/>
  <c r="E228" i="4"/>
  <c r="G227" i="4"/>
  <c r="E229" i="4"/>
  <c r="I227" i="4"/>
  <c r="I132" i="4"/>
  <c r="H151" i="4"/>
  <c r="I151" i="4"/>
  <c r="I236" i="4"/>
  <c r="I259" i="4"/>
  <c r="H259" i="4"/>
  <c r="H312" i="4"/>
  <c r="I312" i="4"/>
  <c r="I327" i="4"/>
  <c r="I213" i="4"/>
  <c r="I281" i="4"/>
  <c r="I149" i="4"/>
  <c r="G149" i="4"/>
  <c r="E150" i="4"/>
  <c r="I153" i="4"/>
  <c r="H153" i="4"/>
  <c r="I198" i="4"/>
  <c r="E214" i="4"/>
  <c r="I310" i="4"/>
  <c r="G128" i="4"/>
  <c r="I133" i="4"/>
  <c r="I168" i="4"/>
  <c r="I169" i="4" s="1"/>
  <c r="I211" i="4"/>
  <c r="E249" i="4"/>
  <c r="G277" i="4"/>
  <c r="I282" i="4"/>
  <c r="G309" i="4"/>
  <c r="G311" i="4"/>
  <c r="E129" i="4"/>
  <c r="E215" i="4"/>
  <c r="I248" i="4"/>
  <c r="E253" i="4"/>
  <c r="E278" i="4"/>
  <c r="I313" i="4"/>
  <c r="E317" i="4"/>
  <c r="E319" i="4"/>
  <c r="I57" i="4" l="1"/>
  <c r="E59" i="4"/>
  <c r="E58" i="4"/>
  <c r="I58" i="4" s="1"/>
  <c r="I130" i="4"/>
  <c r="I36" i="4"/>
  <c r="H315" i="4"/>
  <c r="H328" i="4" s="1"/>
  <c r="H267" i="4"/>
  <c r="I42" i="4"/>
  <c r="E131" i="4"/>
  <c r="I131" i="4" s="1"/>
  <c r="I207" i="4"/>
  <c r="G60" i="4"/>
  <c r="E37" i="4"/>
  <c r="H37" i="4" s="1"/>
  <c r="G19" i="4"/>
  <c r="I63" i="4"/>
  <c r="G250" i="4"/>
  <c r="G57" i="4"/>
  <c r="I279" i="4"/>
  <c r="E18" i="4"/>
  <c r="H18" i="4" s="1"/>
  <c r="E20" i="4"/>
  <c r="I20" i="4" s="1"/>
  <c r="I250" i="4"/>
  <c r="G44" i="4"/>
  <c r="J44" i="4" s="1"/>
  <c r="I204" i="4"/>
  <c r="G112" i="4"/>
  <c r="J112" i="4" s="1"/>
  <c r="E31" i="4"/>
  <c r="I315" i="4"/>
  <c r="G279" i="4"/>
  <c r="G283" i="4" s="1"/>
  <c r="J283" i="4" s="1"/>
  <c r="I60" i="4"/>
  <c r="G27" i="4"/>
  <c r="G17" i="4"/>
  <c r="E28" i="4"/>
  <c r="I28" i="4" s="1"/>
  <c r="G134" i="4"/>
  <c r="J134" i="4" s="1"/>
  <c r="I61" i="4"/>
  <c r="H61" i="4"/>
  <c r="E15" i="4"/>
  <c r="I14" i="4"/>
  <c r="G14" i="4"/>
  <c r="H278" i="4"/>
  <c r="I278" i="4"/>
  <c r="G215" i="4"/>
  <c r="E219" i="4"/>
  <c r="I215" i="4"/>
  <c r="E216" i="4"/>
  <c r="H228" i="4"/>
  <c r="I228" i="4"/>
  <c r="D115" i="4"/>
  <c r="E115" i="4" s="1"/>
  <c r="E99" i="4"/>
  <c r="G272" i="4"/>
  <c r="I272" i="4"/>
  <c r="E273" i="4"/>
  <c r="H129" i="4"/>
  <c r="I129" i="4"/>
  <c r="I249" i="4"/>
  <c r="H249" i="4"/>
  <c r="G231" i="4"/>
  <c r="I231" i="4"/>
  <c r="H13" i="4"/>
  <c r="I13" i="4"/>
  <c r="G317" i="4"/>
  <c r="I317" i="4"/>
  <c r="G315" i="4"/>
  <c r="H214" i="4"/>
  <c r="I214" i="4"/>
  <c r="I150" i="4"/>
  <c r="H150" i="4"/>
  <c r="I148" i="4"/>
  <c r="H148" i="4"/>
  <c r="I85" i="4"/>
  <c r="I87" i="4" s="1"/>
  <c r="G85" i="4"/>
  <c r="G87" i="4" s="1"/>
  <c r="J87" i="4" s="1"/>
  <c r="G114" i="4"/>
  <c r="I114" i="4"/>
  <c r="H256" i="4"/>
  <c r="I256" i="4"/>
  <c r="G165" i="4"/>
  <c r="G121" i="4"/>
  <c r="I121" i="4"/>
  <c r="E122" i="4"/>
  <c r="I172" i="4"/>
  <c r="H172" i="4"/>
  <c r="I56" i="4"/>
  <c r="H56" i="4"/>
  <c r="E71" i="4"/>
  <c r="G70" i="4"/>
  <c r="I70" i="4"/>
  <c r="I175" i="4"/>
  <c r="G175" i="4"/>
  <c r="E174" i="4"/>
  <c r="G173" i="4"/>
  <c r="I173" i="4"/>
  <c r="I251" i="4"/>
  <c r="H251" i="4"/>
  <c r="I101" i="4"/>
  <c r="H101" i="4"/>
  <c r="G319" i="4"/>
  <c r="I319" i="4"/>
  <c r="G253" i="4"/>
  <c r="I253" i="4"/>
  <c r="E254" i="4"/>
  <c r="I263" i="4"/>
  <c r="E264" i="4"/>
  <c r="G263" i="4"/>
  <c r="I280" i="4"/>
  <c r="H280" i="4"/>
  <c r="I229" i="4"/>
  <c r="G229" i="4"/>
  <c r="E230" i="4"/>
  <c r="G77" i="4"/>
  <c r="I77" i="4"/>
  <c r="E78" i="4"/>
  <c r="I18" i="4" l="1"/>
  <c r="H31" i="4"/>
  <c r="I31" i="4"/>
  <c r="H58" i="4"/>
  <c r="H131" i="4"/>
  <c r="H134" i="4" s="1"/>
  <c r="I37" i="4"/>
  <c r="H28" i="4"/>
  <c r="G232" i="4"/>
  <c r="J232" i="4" s="1"/>
  <c r="H20" i="4"/>
  <c r="I165" i="4"/>
  <c r="G176" i="4"/>
  <c r="J176" i="4" s="1"/>
  <c r="G25" i="4"/>
  <c r="J25" i="4" s="1"/>
  <c r="H165" i="4"/>
  <c r="I16" i="4"/>
  <c r="H16" i="4"/>
  <c r="I32" i="4"/>
  <c r="E33" i="4"/>
  <c r="G32" i="4"/>
  <c r="I15" i="4"/>
  <c r="H15" i="4"/>
  <c r="I29" i="4"/>
  <c r="E30" i="4"/>
  <c r="G29" i="4"/>
  <c r="J165" i="4"/>
  <c r="J315" i="4"/>
  <c r="I273" i="4"/>
  <c r="H273" i="4"/>
  <c r="I219" i="4"/>
  <c r="G219" i="4"/>
  <c r="G221" i="4" s="1"/>
  <c r="I230" i="4"/>
  <c r="I232" i="4" s="1"/>
  <c r="H230" i="4"/>
  <c r="H232" i="4" s="1"/>
  <c r="E269" i="4"/>
  <c r="G268" i="4"/>
  <c r="I268" i="4"/>
  <c r="I71" i="4"/>
  <c r="H71" i="4"/>
  <c r="I265" i="4"/>
  <c r="E266" i="4"/>
  <c r="G265" i="4"/>
  <c r="I254" i="4"/>
  <c r="H254" i="4"/>
  <c r="G261" i="4"/>
  <c r="H174" i="4"/>
  <c r="H176" i="4" s="1"/>
  <c r="I174" i="4"/>
  <c r="I176" i="4" s="1"/>
  <c r="E73" i="4"/>
  <c r="G72" i="4"/>
  <c r="I72" i="4"/>
  <c r="I122" i="4"/>
  <c r="H122" i="4"/>
  <c r="E120" i="4"/>
  <c r="G119" i="4"/>
  <c r="I119" i="4"/>
  <c r="G322" i="4"/>
  <c r="J322" i="4" s="1"/>
  <c r="H283" i="4"/>
  <c r="I115" i="4"/>
  <c r="H115" i="4"/>
  <c r="I78" i="4"/>
  <c r="H78" i="4"/>
  <c r="E76" i="4"/>
  <c r="G75" i="4"/>
  <c r="I75" i="4"/>
  <c r="E117" i="4"/>
  <c r="G116" i="4"/>
  <c r="I116" i="4"/>
  <c r="I99" i="4"/>
  <c r="I112" i="4" s="1"/>
  <c r="H99" i="4"/>
  <c r="H112" i="4" s="1"/>
  <c r="H252" i="4"/>
  <c r="I252" i="4"/>
  <c r="H59" i="4"/>
  <c r="I59" i="4"/>
  <c r="I68" i="4" s="1"/>
  <c r="I264" i="4"/>
  <c r="H264" i="4"/>
  <c r="G68" i="4"/>
  <c r="I322" i="4"/>
  <c r="I328" i="4" s="1"/>
  <c r="I134" i="4"/>
  <c r="I216" i="4"/>
  <c r="H216" i="4"/>
  <c r="H221" i="4" s="1"/>
  <c r="I283" i="4"/>
  <c r="H68" i="4" l="1"/>
  <c r="G199" i="4"/>
  <c r="G200" i="4" s="1"/>
  <c r="H199" i="4"/>
  <c r="H25" i="4"/>
  <c r="I199" i="4"/>
  <c r="G275" i="4"/>
  <c r="J275" i="4" s="1"/>
  <c r="I25" i="4"/>
  <c r="G82" i="4"/>
  <c r="J82" i="4" s="1"/>
  <c r="I261" i="4"/>
  <c r="G39" i="4"/>
  <c r="G51" i="4" s="1"/>
  <c r="G52" i="4" s="1"/>
  <c r="I221" i="4"/>
  <c r="I244" i="4" s="1"/>
  <c r="G126" i="4"/>
  <c r="J126" i="4" s="1"/>
  <c r="H261" i="4"/>
  <c r="H30" i="4"/>
  <c r="I30" i="4"/>
  <c r="H33" i="4"/>
  <c r="I33" i="4"/>
  <c r="H244" i="4"/>
  <c r="I76" i="4"/>
  <c r="H76" i="4"/>
  <c r="J68" i="4"/>
  <c r="I117" i="4"/>
  <c r="H117" i="4"/>
  <c r="I73" i="4"/>
  <c r="H73" i="4"/>
  <c r="J261" i="4"/>
  <c r="I266" i="4"/>
  <c r="H266" i="4"/>
  <c r="I269" i="4"/>
  <c r="H269" i="4"/>
  <c r="G244" i="4"/>
  <c r="G245" i="4" s="1"/>
  <c r="J221" i="4"/>
  <c r="G328" i="4"/>
  <c r="G329" i="4" s="1"/>
  <c r="H120" i="4"/>
  <c r="I120" i="4"/>
  <c r="H82" i="4" l="1"/>
  <c r="H94" i="4" s="1"/>
  <c r="G94" i="4"/>
  <c r="G143" i="4"/>
  <c r="G144" i="4" s="1"/>
  <c r="I82" i="4"/>
  <c r="G305" i="4"/>
  <c r="G306" i="4" s="1"/>
  <c r="J39" i="4"/>
  <c r="H39" i="4"/>
  <c r="H51" i="4" s="1"/>
  <c r="I51" i="4" s="1"/>
  <c r="I126" i="4"/>
  <c r="I143" i="4" s="1"/>
  <c r="H126" i="4"/>
  <c r="H143" i="4" s="1"/>
  <c r="H275" i="4"/>
  <c r="H305" i="4" s="1"/>
  <c r="I275" i="4"/>
  <c r="I305" i="4" s="1"/>
  <c r="I39" i="4"/>
  <c r="I94" i="4" l="1"/>
  <c r="I330" i="4" s="1"/>
  <c r="G95" i="4"/>
  <c r="G330" i="4"/>
  <c r="G331" i="4" s="1"/>
  <c r="H330" i="4"/>
  <c r="I44" i="4"/>
  <c r="I50" i="4" s="1"/>
</calcChain>
</file>

<file path=xl/sharedStrings.xml><?xml version="1.0" encoding="utf-8"?>
<sst xmlns="http://schemas.openxmlformats.org/spreadsheetml/2006/main" count="826" uniqueCount="165">
  <si>
    <t>№ п/п</t>
  </si>
  <si>
    <t>Наименование работ</t>
  </si>
  <si>
    <t>Ед.изм.</t>
  </si>
  <si>
    <t>Объем</t>
  </si>
  <si>
    <t>Стоимость за ед.</t>
  </si>
  <si>
    <t>ИТОГО</t>
  </si>
  <si>
    <t>1.</t>
  </si>
  <si>
    <t>1.1</t>
  </si>
  <si>
    <t>Грунтовка в 3 цикла</t>
  </si>
  <si>
    <t>м2</t>
  </si>
  <si>
    <t>1.1.</t>
  </si>
  <si>
    <t>Грунтовка глубокого проникновения</t>
  </si>
  <si>
    <t>2.</t>
  </si>
  <si>
    <t>Отштукатуривание под маяк</t>
  </si>
  <si>
    <t>2.1.</t>
  </si>
  <si>
    <t>Штукатурка типа "Ротбанд"</t>
  </si>
  <si>
    <t>3.</t>
  </si>
  <si>
    <t>4.</t>
  </si>
  <si>
    <t>Шпатлевка (в 2 слоя)</t>
  </si>
  <si>
    <t>4.1</t>
  </si>
  <si>
    <t>Шпатлевка типа "Ветонит"</t>
  </si>
  <si>
    <t>5.</t>
  </si>
  <si>
    <t>6.</t>
  </si>
  <si>
    <t xml:space="preserve">Поклейка обоев стоимостью более 2000 за рулон </t>
  </si>
  <si>
    <t>2.1</t>
  </si>
  <si>
    <t>7.</t>
  </si>
  <si>
    <t>Покраска потолка (в 2 слоя)</t>
  </si>
  <si>
    <t xml:space="preserve">Краска водоэмульсионная </t>
  </si>
  <si>
    <t>8.</t>
  </si>
  <si>
    <t>Монтаж потолочного плинтуса</t>
  </si>
  <si>
    <t>м.п</t>
  </si>
  <si>
    <t>Плинтус потолочный (обыкновенный)</t>
  </si>
  <si>
    <t>5.1</t>
  </si>
  <si>
    <t>9.</t>
  </si>
  <si>
    <t>Покраска потолочного плинтуса(грунт,шпатлевка,покраска)</t>
  </si>
  <si>
    <t>3.1</t>
  </si>
  <si>
    <t>Настил подложки</t>
  </si>
  <si>
    <t>м.п.</t>
  </si>
  <si>
    <t>Настил ламината по диагонали</t>
  </si>
  <si>
    <t>3</t>
  </si>
  <si>
    <t>Монтаж плинтуса пластикового</t>
  </si>
  <si>
    <t>4.1.</t>
  </si>
  <si>
    <t>Электрика</t>
  </si>
  <si>
    <t>Устройчтво гнезда подразетника</t>
  </si>
  <si>
    <t>шт</t>
  </si>
  <si>
    <t>Монтаж розетки</t>
  </si>
  <si>
    <t>Монтаж выключателя</t>
  </si>
  <si>
    <t>Монтаж люстры</t>
  </si>
  <si>
    <t>нт</t>
  </si>
  <si>
    <t>Отделка  откосов балконного блока, по готовому ГКЛ(комплекс: шпатлевка 2 слоя, ошкуривание, грунтовка 2 слоя и покраска)</t>
  </si>
  <si>
    <t>кг</t>
  </si>
  <si>
    <t>литр</t>
  </si>
  <si>
    <t>Отделка  откосов оконного блока, по готовому ГКЛ(комплекс: шпатлевка 2 слоя, ошкуривание, грунтовка 2 слоя и покраска)</t>
  </si>
  <si>
    <t>Монтаж  уголка ПВХ</t>
  </si>
  <si>
    <t>Грунтовка (в 1 цикл)</t>
  </si>
  <si>
    <t>Грунтовка Бетоноконтакт</t>
  </si>
  <si>
    <t xml:space="preserve">Укладка напольной керамической плитки одного рисунка 30*30 с декоративными вставками </t>
  </si>
  <si>
    <t>Затирка швов</t>
  </si>
  <si>
    <t>2.3</t>
  </si>
  <si>
    <t>Демонтаж розетки</t>
  </si>
  <si>
    <t>Монтаж реостата теплого пола</t>
  </si>
  <si>
    <t xml:space="preserve">Укладка нагревательного элемента теплого пола </t>
  </si>
  <si>
    <t>компл</t>
  </si>
  <si>
    <t>Облицовка стен кафельной плиткой одного рисунка (15*20,20*30)</t>
  </si>
  <si>
    <t>Монтаж кафельного бордюра</t>
  </si>
  <si>
    <t>Устройство короба ГКЛ (простого)</t>
  </si>
  <si>
    <t>Устройство скрытого люка ревизии</t>
  </si>
  <si>
    <t>Грунтовка бетоноконтактом</t>
  </si>
  <si>
    <t>Грунтовка в 1 цикл</t>
  </si>
  <si>
    <t>ГКЛ</t>
  </si>
  <si>
    <t xml:space="preserve">Стены </t>
  </si>
  <si>
    <t>Подрезка плитки для облицовки короба</t>
  </si>
  <si>
    <t>Устройство каркаса для реечного потолка</t>
  </si>
  <si>
    <t>Устройство реечного потолка</t>
  </si>
  <si>
    <t xml:space="preserve">Потолок   </t>
  </si>
  <si>
    <t xml:space="preserve">Пол </t>
  </si>
  <si>
    <t xml:space="preserve">Устройство точечного светильника </t>
  </si>
  <si>
    <t>Монтаж силовой розетки</t>
  </si>
  <si>
    <t xml:space="preserve">Прокладка кабеля </t>
  </si>
  <si>
    <t>Сантехника</t>
  </si>
  <si>
    <t>2</t>
  </si>
  <si>
    <t>4</t>
  </si>
  <si>
    <t>Врезка в стояк ГВС,ХВС</t>
  </si>
  <si>
    <t>Разводка труб ГВС</t>
  </si>
  <si>
    <t>точка</t>
  </si>
  <si>
    <t>Разводка труб ХВС</t>
  </si>
  <si>
    <t>Разводка фановых труб</t>
  </si>
  <si>
    <t>Монтаж ванной (акриловой)</t>
  </si>
  <si>
    <t>Монтаж раковины с тумбой</t>
  </si>
  <si>
    <t>Монтаж смесителя</t>
  </si>
  <si>
    <t>Монтаж смесителя с душевой лейкой</t>
  </si>
  <si>
    <t>Монтаж полотенцесушителя</t>
  </si>
  <si>
    <t>Монтаж мелкой сантехнической фурнитуры</t>
  </si>
  <si>
    <t>Монтаж зеркала</t>
  </si>
  <si>
    <t>Монтаж унитаза</t>
  </si>
  <si>
    <t xml:space="preserve">Потолок </t>
  </si>
  <si>
    <t>Устройство гнезда подразетника</t>
  </si>
  <si>
    <t>Монтаж розетки для электроплиты</t>
  </si>
  <si>
    <t>Устройство штробы</t>
  </si>
  <si>
    <t>Заделка штробы</t>
  </si>
  <si>
    <t xml:space="preserve">Монтаж раковины </t>
  </si>
  <si>
    <t>Потолок</t>
  </si>
  <si>
    <t>Пол</t>
  </si>
  <si>
    <t>Штукатурные маячки</t>
  </si>
  <si>
    <t>3.1.</t>
  </si>
  <si>
    <t>Клей обойный для обоев на флизелиновой основе (сухой)</t>
  </si>
  <si>
    <t>Монтаж малярного уголка</t>
  </si>
  <si>
    <t>Уголок малярный</t>
  </si>
  <si>
    <t>10.</t>
  </si>
  <si>
    <t>Сметный расчет на отделку  двухкомнатной квартиры общей площадью 58,3 м2</t>
  </si>
  <si>
    <t>Срок выполнения работ: 04 марта 2016 г- 11 апреля 2016 г</t>
  </si>
  <si>
    <t>5.1.</t>
  </si>
  <si>
    <t>6.1.</t>
  </si>
  <si>
    <t>7.1</t>
  </si>
  <si>
    <t>Формирование проема двери</t>
  </si>
  <si>
    <t>Формирование дверного проема</t>
  </si>
  <si>
    <t>Отделка откосов дверного проема(комплекс:штукатурка, шпатлевка 2 слоя, ошкур, грунтовка 3 слоя и покраска)</t>
  </si>
  <si>
    <t>Уголок ПВХ</t>
  </si>
  <si>
    <t>Клей для плитки типа "Плитонит"</t>
  </si>
  <si>
    <t>Монтаж розетки Интернет</t>
  </si>
  <si>
    <t xml:space="preserve">Формирование проема двери в газобетоне </t>
  </si>
  <si>
    <t>11.</t>
  </si>
  <si>
    <t>Профиль направляющий L=3м</t>
  </si>
  <si>
    <t>Профиль стоечный  L=3м</t>
  </si>
  <si>
    <t>6.1</t>
  </si>
  <si>
    <t>5</t>
  </si>
  <si>
    <t>Мелкозернистая шпатлевка под окраску</t>
  </si>
  <si>
    <t>Краска водоэмульсионная (фасадная)</t>
  </si>
  <si>
    <t>Шпатлевка фасадная типа Ветонит</t>
  </si>
  <si>
    <t>Устройство штробы (2см*4см)</t>
  </si>
  <si>
    <t>Монтаж бра</t>
  </si>
  <si>
    <t>Итого работ</t>
  </si>
  <si>
    <t>Итого материалов</t>
  </si>
  <si>
    <t>Большая комната</t>
  </si>
  <si>
    <t>ИТОГО Расценка на работу в пересчёте на м2 помещения</t>
  </si>
  <si>
    <t>Маленькая комната</t>
  </si>
  <si>
    <t>Коридор</t>
  </si>
  <si>
    <t>Ванная комната</t>
  </si>
  <si>
    <t>Сан.узел</t>
  </si>
  <si>
    <t>Лоджия</t>
  </si>
  <si>
    <t>Итого Большая комната</t>
  </si>
  <si>
    <t>Итого Маленькая комната</t>
  </si>
  <si>
    <t>Итого Коридор</t>
  </si>
  <si>
    <t>Итого Ванная комната</t>
  </si>
  <si>
    <t>Итого Сан. Узел</t>
  </si>
  <si>
    <t>Кухня</t>
  </si>
  <si>
    <t>Итого Кухня</t>
  </si>
  <si>
    <t>Итого Лоджия</t>
  </si>
  <si>
    <t>Итого ПОЛНЫЙ КОМПЛЕКС РАБОТ</t>
  </si>
  <si>
    <t>Двухкомнатная квартира</t>
  </si>
  <si>
    <t>Площадь</t>
  </si>
  <si>
    <t>Тип ремонта</t>
  </si>
  <si>
    <t>Капитальный</t>
  </si>
  <si>
    <t>2.2.</t>
  </si>
  <si>
    <t>6</t>
  </si>
  <si>
    <t>ёё</t>
  </si>
  <si>
    <t>7</t>
  </si>
  <si>
    <t>8</t>
  </si>
  <si>
    <t>9</t>
  </si>
  <si>
    <t>10</t>
  </si>
  <si>
    <t>3.2.</t>
  </si>
  <si>
    <t>3.3.</t>
  </si>
  <si>
    <t>Объект</t>
  </si>
  <si>
    <t xml:space="preserve">Адрес Объекта          </t>
  </si>
  <si>
    <t>г. Всеволожск, ул. Пугаревская, д.1, к.2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</si>
</sst>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i/>
      <sz val="10"/>
      <color rgb="FFC0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i/>
      <sz val="11"/>
      <color rgb="FFC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0"/>
      <color rgb="FFC0000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i/>
      <sz val="14"/>
      <color rgb="FFC00000"/>
      <name val="Times New Roman"/>
      <family val="1"/>
      <charset val="204"/>
    </font>
    <font>
      <sz val="10"/>
      <color rgb="FFC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4" fontId="2" fillId="0" borderId="0" xfId="0" applyNumberFormat="1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  <xf numFmtId="4" fontId="3" fillId="0" borderId="1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5" fillId="0" borderId="20" xfId="0" applyNumberFormat="1" applyFont="1" applyBorder="1" applyAlignment="1">
      <alignment horizontal="center" vertical="center" wrapText="1"/>
    </xf>
    <xf numFmtId="4" fontId="5" fillId="0" borderId="8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center" vertical="center" wrapText="1"/>
    </xf>
    <xf numFmtId="4" fontId="13" fillId="3" borderId="12" xfId="0" applyNumberFormat="1" applyFont="1" applyFill="1" applyBorder="1" applyAlignment="1">
      <alignment horizontal="center" vertical="center" wrapText="1"/>
    </xf>
    <xf numFmtId="4" fontId="13" fillId="3" borderId="19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4" fontId="14" fillId="0" borderId="20" xfId="0" applyNumberFormat="1" applyFont="1" applyBorder="1" applyAlignment="1">
      <alignment horizontal="center" vertical="center" wrapText="1"/>
    </xf>
    <xf numFmtId="4" fontId="14" fillId="0" borderId="8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27" xfId="0" applyFont="1" applyFill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5" fillId="0" borderId="34" xfId="0" applyNumberFormat="1" applyFont="1" applyBorder="1" applyAlignment="1">
      <alignment horizontal="right" vertical="center" wrapText="1"/>
    </xf>
    <xf numFmtId="0" fontId="5" fillId="0" borderId="30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2" fontId="2" fillId="0" borderId="30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49" fontId="2" fillId="0" borderId="34" xfId="0" applyNumberFormat="1" applyFont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49" fontId="2" fillId="0" borderId="35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" fontId="10" fillId="5" borderId="9" xfId="0" applyNumberFormat="1" applyFont="1" applyFill="1" applyBorder="1" applyAlignment="1">
      <alignment horizontal="center" vertical="center" wrapText="1"/>
    </xf>
    <xf numFmtId="4" fontId="8" fillId="0" borderId="40" xfId="0" applyNumberFormat="1" applyFont="1" applyBorder="1" applyAlignment="1">
      <alignment horizontal="center" vertical="center" wrapText="1"/>
    </xf>
    <xf numFmtId="4" fontId="8" fillId="0" borderId="4" xfId="0" applyNumberFormat="1" applyFont="1" applyFill="1" applyBorder="1" applyAlignment="1">
      <alignment horizontal="center" vertical="center" wrapText="1"/>
    </xf>
    <xf numFmtId="4" fontId="16" fillId="0" borderId="23" xfId="0" applyNumberFormat="1" applyFont="1" applyBorder="1" applyAlignment="1">
      <alignment horizontal="center" vertical="center" wrapText="1"/>
    </xf>
    <xf numFmtId="4" fontId="6" fillId="0" borderId="20" xfId="0" applyNumberFormat="1" applyFont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 wrapText="1"/>
    </xf>
    <xf numFmtId="4" fontId="17" fillId="4" borderId="44" xfId="0" applyNumberFormat="1" applyFont="1" applyFill="1" applyBorder="1" applyAlignment="1">
      <alignment horizontal="center" vertical="center" wrapText="1"/>
    </xf>
    <xf numFmtId="4" fontId="10" fillId="4" borderId="45" xfId="0" applyNumberFormat="1" applyFont="1" applyFill="1" applyBorder="1" applyAlignment="1">
      <alignment horizontal="center" vertical="center" wrapText="1"/>
    </xf>
    <xf numFmtId="0" fontId="2" fillId="0" borderId="38" xfId="0" applyFont="1" applyBorder="1" applyAlignment="1">
      <alignment vertical="center" wrapText="1"/>
    </xf>
    <xf numFmtId="4" fontId="6" fillId="0" borderId="22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  <xf numFmtId="4" fontId="4" fillId="3" borderId="23" xfId="0" applyNumberFormat="1" applyFont="1" applyFill="1" applyBorder="1" applyAlignment="1">
      <alignment horizontal="center" vertical="center" wrapText="1"/>
    </xf>
    <xf numFmtId="4" fontId="4" fillId="3" borderId="4" xfId="0" applyNumberFormat="1" applyFont="1" applyFill="1" applyBorder="1" applyAlignment="1">
      <alignment horizontal="center" vertical="center" wrapText="1"/>
    </xf>
    <xf numFmtId="0" fontId="2" fillId="0" borderId="47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4" fontId="2" fillId="0" borderId="23" xfId="0" applyNumberFormat="1" applyFont="1" applyBorder="1" applyAlignment="1">
      <alignment horizontal="center" vertical="center" wrapText="1"/>
    </xf>
    <xf numFmtId="4" fontId="6" fillId="0" borderId="23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0" fontId="2" fillId="0" borderId="35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2" fontId="5" fillId="0" borderId="30" xfId="0" applyNumberFormat="1" applyFont="1" applyBorder="1" applyAlignment="1">
      <alignment horizontal="right" vertical="center" wrapText="1"/>
    </xf>
    <xf numFmtId="49" fontId="13" fillId="3" borderId="46" xfId="0" applyNumberFormat="1" applyFont="1" applyFill="1" applyBorder="1" applyAlignment="1">
      <alignment vertical="center" wrapText="1"/>
    </xf>
    <xf numFmtId="2" fontId="5" fillId="0" borderId="34" xfId="0" applyNumberFormat="1" applyFont="1" applyBorder="1" applyAlignment="1">
      <alignment horizontal="right" vertical="center" wrapText="1"/>
    </xf>
    <xf numFmtId="49" fontId="14" fillId="0" borderId="34" xfId="0" applyNumberFormat="1" applyFont="1" applyBorder="1" applyAlignment="1">
      <alignment vertical="center" wrapText="1"/>
    </xf>
    <xf numFmtId="49" fontId="15" fillId="0" borderId="34" xfId="0" applyNumberFormat="1" applyFont="1" applyBorder="1" applyAlignment="1">
      <alignment horizontal="right" vertical="center" wrapText="1"/>
    </xf>
    <xf numFmtId="4" fontId="2" fillId="0" borderId="40" xfId="0" applyNumberFormat="1" applyFont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36" xfId="0" applyNumberFormat="1" applyFont="1" applyBorder="1" applyAlignment="1">
      <alignment horizontal="center" vertical="center" wrapText="1"/>
    </xf>
    <xf numFmtId="4" fontId="10" fillId="4" borderId="48" xfId="0" applyNumberFormat="1" applyFont="1" applyFill="1" applyBorder="1" applyAlignment="1">
      <alignment horizontal="center" vertical="center" wrapText="1"/>
    </xf>
    <xf numFmtId="4" fontId="4" fillId="3" borderId="40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4" fontId="2" fillId="0" borderId="19" xfId="0" applyNumberFormat="1" applyFont="1" applyBorder="1" applyAlignment="1">
      <alignment horizontal="center" vertical="center" wrapText="1"/>
    </xf>
    <xf numFmtId="4" fontId="2" fillId="0" borderId="42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4" fontId="2" fillId="0" borderId="41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center" vertical="center" wrapText="1"/>
    </xf>
    <xf numFmtId="4" fontId="10" fillId="4" borderId="14" xfId="0" applyNumberFormat="1" applyFont="1" applyFill="1" applyBorder="1" applyAlignment="1">
      <alignment horizontal="center" vertical="center" wrapText="1"/>
    </xf>
    <xf numFmtId="4" fontId="17" fillId="4" borderId="55" xfId="0" applyNumberFormat="1" applyFont="1" applyFill="1" applyBorder="1" applyAlignment="1">
      <alignment horizontal="center" vertical="center" wrapText="1"/>
    </xf>
    <xf numFmtId="4" fontId="10" fillId="4" borderId="27" xfId="0" applyNumberFormat="1" applyFont="1" applyFill="1" applyBorder="1" applyAlignment="1">
      <alignment horizontal="center" vertical="center" wrapText="1"/>
    </xf>
    <xf numFmtId="4" fontId="5" fillId="0" borderId="21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4" fontId="5" fillId="0" borderId="19" xfId="0" applyNumberFormat="1" applyFont="1" applyBorder="1" applyAlignment="1">
      <alignment horizontal="center" vertical="center" wrapText="1"/>
    </xf>
    <xf numFmtId="4" fontId="10" fillId="4" borderId="52" xfId="0" applyNumberFormat="1" applyFont="1" applyFill="1" applyBorder="1" applyAlignment="1">
      <alignment horizontal="center" vertical="center" wrapText="1"/>
    </xf>
    <xf numFmtId="4" fontId="17" fillId="4" borderId="53" xfId="0" applyNumberFormat="1" applyFont="1" applyFill="1" applyBorder="1" applyAlignment="1">
      <alignment horizontal="center" vertical="center" wrapText="1"/>
    </xf>
    <xf numFmtId="4" fontId="10" fillId="4" borderId="54" xfId="0" applyNumberFormat="1" applyFont="1" applyFill="1" applyBorder="1" applyAlignment="1">
      <alignment horizontal="center" vertical="center" wrapText="1"/>
    </xf>
    <xf numFmtId="49" fontId="5" fillId="0" borderId="35" xfId="0" applyNumberFormat="1" applyFont="1" applyBorder="1" applyAlignment="1">
      <alignment horizontal="right" vertical="center" wrapText="1"/>
    </xf>
    <xf numFmtId="0" fontId="5" fillId="0" borderId="38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4" fontId="5" fillId="0" borderId="5" xfId="0" applyNumberFormat="1" applyFont="1" applyBorder="1" applyAlignment="1">
      <alignment horizontal="center" vertical="center" wrapText="1"/>
    </xf>
    <xf numFmtId="4" fontId="5" fillId="0" borderId="22" xfId="0" applyNumberFormat="1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 wrapText="1"/>
    </xf>
    <xf numFmtId="4" fontId="5" fillId="0" borderId="36" xfId="0" applyNumberFormat="1" applyFont="1" applyBorder="1" applyAlignment="1">
      <alignment horizontal="center" vertical="center" wrapText="1"/>
    </xf>
    <xf numFmtId="4" fontId="8" fillId="0" borderId="56" xfId="0" applyNumberFormat="1" applyFont="1" applyBorder="1" applyAlignment="1">
      <alignment horizontal="center" vertical="center" wrapText="1"/>
    </xf>
    <xf numFmtId="4" fontId="8" fillId="0" borderId="3" xfId="0" applyNumberFormat="1" applyFont="1" applyBorder="1" applyAlignment="1">
      <alignment horizontal="center" vertical="center" wrapText="1"/>
    </xf>
    <xf numFmtId="4" fontId="16" fillId="0" borderId="3" xfId="0" applyNumberFormat="1" applyFont="1" applyBorder="1" applyAlignment="1">
      <alignment horizontal="center" vertical="center" wrapText="1"/>
    </xf>
    <xf numFmtId="4" fontId="13" fillId="3" borderId="40" xfId="0" applyNumberFormat="1" applyFont="1" applyFill="1" applyBorder="1" applyAlignment="1">
      <alignment horizontal="center" vertical="center" wrapText="1"/>
    </xf>
    <xf numFmtId="4" fontId="13" fillId="3" borderId="23" xfId="0" applyNumberFormat="1" applyFont="1" applyFill="1" applyBorder="1" applyAlignment="1">
      <alignment horizontal="center" vertical="center" wrapText="1"/>
    </xf>
    <xf numFmtId="4" fontId="13" fillId="3" borderId="4" xfId="0" applyNumberFormat="1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horizontal="center" vertical="center" wrapText="1"/>
    </xf>
    <xf numFmtId="4" fontId="13" fillId="3" borderId="3" xfId="0" applyNumberFormat="1" applyFont="1" applyFill="1" applyBorder="1" applyAlignment="1">
      <alignment horizontal="center" vertical="center" wrapText="1"/>
    </xf>
    <xf numFmtId="49" fontId="13" fillId="3" borderId="46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49" fontId="19" fillId="3" borderId="46" xfId="0" applyNumberFormat="1" applyFont="1" applyFill="1" applyBorder="1" applyAlignment="1">
      <alignment vertical="center" wrapText="1"/>
    </xf>
    <xf numFmtId="0" fontId="19" fillId="3" borderId="47" xfId="0" applyFont="1" applyFill="1" applyBorder="1" applyAlignment="1">
      <alignment vertical="center" wrapText="1"/>
    </xf>
    <xf numFmtId="0" fontId="19" fillId="3" borderId="3" xfId="0" applyFont="1" applyFill="1" applyBorder="1" applyAlignment="1">
      <alignment horizontal="center" vertical="center" wrapText="1"/>
    </xf>
    <xf numFmtId="4" fontId="19" fillId="3" borderId="3" xfId="0" applyNumberFormat="1" applyFont="1" applyFill="1" applyBorder="1" applyAlignment="1">
      <alignment horizontal="center" vertical="center" wrapText="1"/>
    </xf>
    <xf numFmtId="4" fontId="19" fillId="3" borderId="23" xfId="0" applyNumberFormat="1" applyFont="1" applyFill="1" applyBorder="1" applyAlignment="1">
      <alignment horizontal="center" vertical="center" wrapText="1"/>
    </xf>
    <xf numFmtId="4" fontId="19" fillId="3" borderId="40" xfId="0" applyNumberFormat="1" applyFont="1" applyFill="1" applyBorder="1" applyAlignment="1">
      <alignment horizontal="center" vertical="center" wrapText="1"/>
    </xf>
    <xf numFmtId="4" fontId="19" fillId="3" borderId="4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49" fontId="13" fillId="3" borderId="49" xfId="0" applyNumberFormat="1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13" fillId="3" borderId="50" xfId="0" applyFont="1" applyFill="1" applyBorder="1" applyAlignment="1">
      <alignment horizontal="center" vertical="center" wrapText="1"/>
    </xf>
    <xf numFmtId="4" fontId="13" fillId="3" borderId="50" xfId="0" applyNumberFormat="1" applyFont="1" applyFill="1" applyBorder="1" applyAlignment="1">
      <alignment horizontal="center" vertical="center" wrapText="1"/>
    </xf>
    <xf numFmtId="4" fontId="13" fillId="3" borderId="44" xfId="0" applyNumberFormat="1" applyFont="1" applyFill="1" applyBorder="1" applyAlignment="1">
      <alignment horizontal="center" vertical="center" wrapText="1"/>
    </xf>
    <xf numFmtId="4" fontId="13" fillId="3" borderId="51" xfId="0" applyNumberFormat="1" applyFont="1" applyFill="1" applyBorder="1" applyAlignment="1">
      <alignment horizontal="center" vertical="center" wrapText="1"/>
    </xf>
    <xf numFmtId="4" fontId="20" fillId="3" borderId="18" xfId="0" applyNumberFormat="1" applyFont="1" applyFill="1" applyBorder="1" applyAlignment="1">
      <alignment horizontal="center" vertical="center" wrapText="1"/>
    </xf>
    <xf numFmtId="4" fontId="13" fillId="3" borderId="1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3" borderId="47" xfId="0" applyFont="1" applyFill="1" applyBorder="1" applyAlignment="1">
      <alignment horizontal="left" vertical="center" wrapText="1"/>
    </xf>
    <xf numFmtId="0" fontId="13" fillId="3" borderId="29" xfId="0" applyFont="1" applyFill="1" applyBorder="1" applyAlignment="1">
      <alignment horizontal="left" vertical="center" wrapText="1"/>
    </xf>
    <xf numFmtId="4" fontId="21" fillId="0" borderId="20" xfId="0" applyNumberFormat="1" applyFont="1" applyBorder="1" applyAlignment="1">
      <alignment horizontal="center" vertical="center" wrapText="1"/>
    </xf>
    <xf numFmtId="0" fontId="8" fillId="2" borderId="15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4" fontId="21" fillId="0" borderId="22" xfId="0" applyNumberFormat="1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49" fontId="5" fillId="0" borderId="57" xfId="0" applyNumberFormat="1" applyFont="1" applyBorder="1" applyAlignment="1">
      <alignment horizontal="right" vertical="center" wrapText="1"/>
    </xf>
    <xf numFmtId="0" fontId="5" fillId="0" borderId="31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center" vertical="center" wrapText="1"/>
    </xf>
    <xf numFmtId="4" fontId="5" fillId="0" borderId="1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4" fontId="3" fillId="0" borderId="55" xfId="0" applyNumberFormat="1" applyFont="1" applyBorder="1" applyAlignment="1">
      <alignment horizontal="center" vertical="center" wrapText="1"/>
    </xf>
    <xf numFmtId="4" fontId="3" fillId="0" borderId="27" xfId="0" applyNumberFormat="1" applyFont="1" applyBorder="1" applyAlignment="1">
      <alignment horizontal="center" vertical="center" wrapText="1"/>
    </xf>
    <xf numFmtId="4" fontId="10" fillId="4" borderId="40" xfId="0" applyNumberFormat="1" applyFont="1" applyFill="1" applyBorder="1" applyAlignment="1">
      <alignment horizontal="center" vertical="center" wrapText="1"/>
    </xf>
    <xf numFmtId="4" fontId="10" fillId="4" borderId="3" xfId="0" applyNumberFormat="1" applyFont="1" applyFill="1" applyBorder="1" applyAlignment="1">
      <alignment horizontal="center" vertical="center" wrapText="1"/>
    </xf>
    <xf numFmtId="4" fontId="10" fillId="4" borderId="56" xfId="0" applyNumberFormat="1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1" fontId="2" fillId="0" borderId="34" xfId="0" applyNumberFormat="1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49" fontId="2" fillId="0" borderId="34" xfId="0" applyNumberFormat="1" applyFont="1" applyBorder="1" applyAlignment="1">
      <alignment horizontal="left" vertical="center" wrapText="1"/>
    </xf>
    <xf numFmtId="49" fontId="2" fillId="0" borderId="35" xfId="0" applyNumberFormat="1" applyFont="1" applyBorder="1" applyAlignment="1">
      <alignment horizontal="left" vertical="center" wrapText="1"/>
    </xf>
    <xf numFmtId="0" fontId="10" fillId="0" borderId="14" xfId="0" applyFont="1" applyFill="1" applyBorder="1" applyAlignment="1">
      <alignment horizontal="right" vertical="center" wrapText="1"/>
    </xf>
    <xf numFmtId="0" fontId="10" fillId="0" borderId="15" xfId="0" applyFont="1" applyFill="1" applyBorder="1" applyAlignment="1">
      <alignment horizontal="right" vertical="center" wrapText="1"/>
    </xf>
    <xf numFmtId="0" fontId="13" fillId="0" borderId="40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0" fontId="13" fillId="0" borderId="36" xfId="0" applyFont="1" applyBorder="1" applyAlignment="1">
      <alignment horizontal="right" vertical="center" wrapText="1"/>
    </xf>
    <xf numFmtId="0" fontId="13" fillId="0" borderId="37" xfId="0" applyFont="1" applyBorder="1" applyAlignment="1">
      <alignment horizontal="right" vertical="center" wrapText="1"/>
    </xf>
    <xf numFmtId="4" fontId="8" fillId="0" borderId="36" xfId="0" applyNumberFormat="1" applyFont="1" applyBorder="1" applyAlignment="1">
      <alignment horizontal="center" vertical="center" wrapText="1"/>
    </xf>
    <xf numFmtId="4" fontId="8" fillId="0" borderId="37" xfId="0" applyNumberFormat="1" applyFont="1" applyBorder="1" applyAlignment="1">
      <alignment horizontal="center" vertical="center" wrapText="1"/>
    </xf>
    <xf numFmtId="4" fontId="8" fillId="0" borderId="39" xfId="0" applyNumberFormat="1" applyFont="1" applyBorder="1" applyAlignment="1">
      <alignment horizontal="center" vertical="center" wrapText="1"/>
    </xf>
    <xf numFmtId="4" fontId="8" fillId="4" borderId="52" xfId="0" applyNumberFormat="1" applyFont="1" applyFill="1" applyBorder="1" applyAlignment="1">
      <alignment horizontal="center" vertical="center" wrapText="1"/>
    </xf>
    <xf numFmtId="4" fontId="8" fillId="4" borderId="59" xfId="0" applyNumberFormat="1" applyFont="1" applyFill="1" applyBorder="1" applyAlignment="1">
      <alignment horizontal="center" vertical="center" wrapText="1"/>
    </xf>
    <xf numFmtId="4" fontId="8" fillId="4" borderId="60" xfId="0" applyNumberFormat="1" applyFont="1" applyFill="1" applyBorder="1" applyAlignment="1">
      <alignment horizontal="center" vertical="center" wrapText="1"/>
    </xf>
    <xf numFmtId="0" fontId="10" fillId="0" borderId="48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13" fillId="0" borderId="2" xfId="0" applyFont="1" applyBorder="1" applyAlignment="1">
      <alignment horizontal="righ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9" fillId="0" borderId="48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9" fillId="0" borderId="42" xfId="0" applyFont="1" applyFill="1" applyBorder="1" applyAlignment="1">
      <alignment horizontal="right" vertical="center" wrapText="1"/>
    </xf>
    <xf numFmtId="0" fontId="9" fillId="0" borderId="43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28575</xdr:rowOff>
    </xdr:from>
    <xdr:to>
      <xdr:col>1</xdr:col>
      <xdr:colOff>1579179</xdr:colOff>
      <xdr:row>7</xdr:row>
      <xdr:rowOff>2932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3925"/>
          <a:ext cx="2036379" cy="1003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1"/>
  <sheetViews>
    <sheetView tabSelected="1" workbookViewId="0">
      <selection activeCell="A2" sqref="A2:I2"/>
    </sheetView>
  </sheetViews>
  <sheetFormatPr defaultRowHeight="15" x14ac:dyDescent="0.25"/>
  <cols>
    <col min="1" max="1" width="6.85546875" style="24" customWidth="1"/>
    <col min="2" max="2" width="63" style="24" customWidth="1"/>
    <col min="3" max="3" width="9.140625" style="25"/>
    <col min="4" max="4" width="9.140625" style="1"/>
    <col min="5" max="5" width="10.5703125" style="1" customWidth="1"/>
    <col min="6" max="6" width="14.28515625" style="1" customWidth="1"/>
    <col min="7" max="7" width="21.28515625" style="1" customWidth="1"/>
    <col min="8" max="8" width="18" style="1" customWidth="1"/>
    <col min="9" max="9" width="22.28515625" style="1" customWidth="1"/>
    <col min="10" max="10" width="13.5703125" style="24" bestFit="1" customWidth="1"/>
    <col min="11" max="16384" width="9.140625" style="24"/>
  </cols>
  <sheetData>
    <row r="1" spans="1:9" ht="30" customHeight="1" x14ac:dyDescent="0.25">
      <c r="A1" s="191" t="s">
        <v>109</v>
      </c>
      <c r="B1" s="191"/>
      <c r="C1" s="191"/>
      <c r="D1" s="191"/>
      <c r="E1" s="191"/>
      <c r="F1" s="191"/>
      <c r="G1" s="191"/>
      <c r="H1" s="191"/>
      <c r="I1" s="191"/>
    </row>
    <row r="2" spans="1:9" ht="20.25" x14ac:dyDescent="0.25">
      <c r="A2" s="191" t="s">
        <v>110</v>
      </c>
      <c r="B2" s="191"/>
      <c r="C2" s="191"/>
      <c r="D2" s="191"/>
      <c r="E2" s="191"/>
      <c r="F2" s="191"/>
      <c r="G2" s="191"/>
      <c r="H2" s="191"/>
      <c r="I2" s="191"/>
    </row>
    <row r="3" spans="1:9" ht="20.25" x14ac:dyDescent="0.25">
      <c r="A3" s="152"/>
      <c r="B3" s="152"/>
      <c r="C3" s="152"/>
      <c r="D3" s="152"/>
      <c r="E3" s="152"/>
      <c r="F3" s="152"/>
      <c r="G3" s="152"/>
      <c r="H3" s="152"/>
      <c r="I3" s="152"/>
    </row>
    <row r="4" spans="1:9" ht="20.25" x14ac:dyDescent="0.25">
      <c r="A4" s="189" t="s">
        <v>163</v>
      </c>
      <c r="B4" s="189"/>
      <c r="C4" s="192" t="s">
        <v>164</v>
      </c>
      <c r="D4" s="192"/>
      <c r="E4" s="192"/>
      <c r="F4" s="192"/>
      <c r="G4" s="192"/>
      <c r="H4" s="192"/>
      <c r="I4" s="192"/>
    </row>
    <row r="5" spans="1:9" ht="20.25" x14ac:dyDescent="0.25">
      <c r="A5" s="189" t="s">
        <v>162</v>
      </c>
      <c r="B5" s="189"/>
      <c r="C5" s="190" t="s">
        <v>149</v>
      </c>
      <c r="D5" s="190"/>
      <c r="E5" s="190"/>
      <c r="F5" s="190"/>
      <c r="G5" s="190"/>
      <c r="H5" s="190"/>
      <c r="I5" s="190"/>
    </row>
    <row r="6" spans="1:9" ht="20.25" x14ac:dyDescent="0.25">
      <c r="A6" s="189" t="s">
        <v>150</v>
      </c>
      <c r="B6" s="189"/>
      <c r="C6" s="190">
        <v>58.3</v>
      </c>
      <c r="D6" s="190"/>
      <c r="E6" s="190"/>
      <c r="F6" s="190"/>
      <c r="G6" s="190"/>
      <c r="H6" s="190"/>
      <c r="I6" s="190"/>
    </row>
    <row r="7" spans="1:9" ht="20.25" customHeight="1" x14ac:dyDescent="0.25">
      <c r="A7" s="189" t="s">
        <v>151</v>
      </c>
      <c r="B7" s="189"/>
      <c r="C7" s="190" t="s">
        <v>152</v>
      </c>
      <c r="D7" s="190"/>
      <c r="E7" s="190"/>
      <c r="F7" s="190"/>
      <c r="G7" s="190"/>
      <c r="H7" s="190"/>
      <c r="I7" s="190"/>
    </row>
    <row r="8" spans="1:9" ht="21" thickBot="1" x14ac:dyDescent="0.3">
      <c r="A8" s="152"/>
      <c r="B8" s="152"/>
      <c r="C8" s="152"/>
      <c r="D8" s="152"/>
      <c r="E8" s="152"/>
      <c r="F8" s="152"/>
      <c r="G8" s="152"/>
      <c r="H8" s="152"/>
      <c r="I8" s="152"/>
    </row>
    <row r="9" spans="1:9" s="5" customFormat="1" ht="33.75" thickBot="1" x14ac:dyDescent="0.3">
      <c r="A9" s="22" t="s">
        <v>0</v>
      </c>
      <c r="B9" s="21" t="s">
        <v>1</v>
      </c>
      <c r="C9" s="2" t="s">
        <v>2</v>
      </c>
      <c r="D9" s="3"/>
      <c r="E9" s="3" t="s">
        <v>3</v>
      </c>
      <c r="F9" s="4" t="s">
        <v>4</v>
      </c>
      <c r="G9" s="153" t="s">
        <v>131</v>
      </c>
      <c r="H9" s="154" t="s">
        <v>132</v>
      </c>
      <c r="I9" s="155" t="s">
        <v>5</v>
      </c>
    </row>
    <row r="10" spans="1:9" ht="21" customHeight="1" thickBot="1" x14ac:dyDescent="0.3">
      <c r="A10" s="23">
        <v>1</v>
      </c>
      <c r="B10" s="183" t="s">
        <v>133</v>
      </c>
      <c r="C10" s="183"/>
      <c r="D10" s="183"/>
      <c r="E10" s="183"/>
      <c r="F10" s="183"/>
      <c r="G10" s="184"/>
      <c r="H10" s="20">
        <v>18.25</v>
      </c>
      <c r="I10" s="26" t="s">
        <v>9</v>
      </c>
    </row>
    <row r="11" spans="1:9" s="139" customFormat="1" ht="20.25" thickBot="1" x14ac:dyDescent="0.3">
      <c r="A11" s="131" t="s">
        <v>7</v>
      </c>
      <c r="B11" s="132" t="s">
        <v>70</v>
      </c>
      <c r="C11" s="133" t="s">
        <v>9</v>
      </c>
      <c r="D11" s="134"/>
      <c r="E11" s="134">
        <v>42.76</v>
      </c>
      <c r="F11" s="135"/>
      <c r="G11" s="136"/>
      <c r="H11" s="137"/>
      <c r="I11" s="138"/>
    </row>
    <row r="12" spans="1:9" x14ac:dyDescent="0.25">
      <c r="A12" s="159">
        <v>1</v>
      </c>
      <c r="B12" s="68" t="s">
        <v>8</v>
      </c>
      <c r="C12" s="69" t="s">
        <v>9</v>
      </c>
      <c r="D12" s="70"/>
      <c r="E12" s="70">
        <f>E11</f>
        <v>42.76</v>
      </c>
      <c r="F12" s="71">
        <v>95</v>
      </c>
      <c r="G12" s="81">
        <f>E12*F12</f>
        <v>4062.2</v>
      </c>
      <c r="H12" s="72"/>
      <c r="I12" s="73">
        <f t="shared" ref="I12:I17" si="0">E12*F12</f>
        <v>4062.2</v>
      </c>
    </row>
    <row r="13" spans="1:9" x14ac:dyDescent="0.25">
      <c r="A13" s="30" t="s">
        <v>10</v>
      </c>
      <c r="B13" s="31" t="s">
        <v>11</v>
      </c>
      <c r="C13" s="32" t="s">
        <v>50</v>
      </c>
      <c r="D13" s="9">
        <f>0.4*3</f>
        <v>1.2000000000000002</v>
      </c>
      <c r="E13" s="9">
        <f>D13*E12</f>
        <v>51.312000000000005</v>
      </c>
      <c r="F13" s="10">
        <v>81.099999999999994</v>
      </c>
      <c r="G13" s="82"/>
      <c r="H13" s="10">
        <f>E13*F13</f>
        <v>4161.4031999999997</v>
      </c>
      <c r="I13" s="11">
        <f t="shared" si="0"/>
        <v>4161.4031999999997</v>
      </c>
    </row>
    <row r="14" spans="1:9" s="36" customFormat="1" x14ac:dyDescent="0.25">
      <c r="A14" s="162">
        <v>2</v>
      </c>
      <c r="B14" s="34" t="s">
        <v>13</v>
      </c>
      <c r="C14" s="35" t="s">
        <v>9</v>
      </c>
      <c r="D14" s="6"/>
      <c r="E14" s="6">
        <f>E12</f>
        <v>42.76</v>
      </c>
      <c r="F14" s="7">
        <v>285</v>
      </c>
      <c r="G14" s="83">
        <f>E14*F14</f>
        <v>12186.599999999999</v>
      </c>
      <c r="H14" s="57"/>
      <c r="I14" s="8">
        <f t="shared" si="0"/>
        <v>12186.599999999999</v>
      </c>
    </row>
    <row r="15" spans="1:9" s="33" customFormat="1" x14ac:dyDescent="0.25">
      <c r="A15" s="30" t="s">
        <v>14</v>
      </c>
      <c r="B15" s="31" t="s">
        <v>15</v>
      </c>
      <c r="C15" s="32" t="s">
        <v>50</v>
      </c>
      <c r="D15" s="9">
        <v>8.5</v>
      </c>
      <c r="E15" s="9">
        <f>E14*D15</f>
        <v>363.46</v>
      </c>
      <c r="F15" s="10">
        <v>13.7</v>
      </c>
      <c r="G15" s="82"/>
      <c r="H15" s="10">
        <f>E15*F15</f>
        <v>4979.4019999999991</v>
      </c>
      <c r="I15" s="11">
        <f t="shared" si="0"/>
        <v>4979.4019999999991</v>
      </c>
    </row>
    <row r="16" spans="1:9" s="33" customFormat="1" x14ac:dyDescent="0.25">
      <c r="A16" s="30" t="s">
        <v>153</v>
      </c>
      <c r="B16" s="31" t="s">
        <v>103</v>
      </c>
      <c r="C16" s="32" t="s">
        <v>30</v>
      </c>
      <c r="D16" s="9">
        <v>0.33</v>
      </c>
      <c r="E16" s="9">
        <f>ROUND(D16*E14,0)</f>
        <v>14</v>
      </c>
      <c r="F16" s="10">
        <v>23</v>
      </c>
      <c r="G16" s="82"/>
      <c r="H16" s="10">
        <f>E16*F16</f>
        <v>322</v>
      </c>
      <c r="I16" s="11">
        <f>E16*F16</f>
        <v>322</v>
      </c>
    </row>
    <row r="17" spans="1:10" x14ac:dyDescent="0.25">
      <c r="A17" s="160">
        <v>3</v>
      </c>
      <c r="B17" s="28" t="s">
        <v>18</v>
      </c>
      <c r="C17" s="29" t="s">
        <v>9</v>
      </c>
      <c r="D17" s="6"/>
      <c r="E17" s="6">
        <f>E12</f>
        <v>42.76</v>
      </c>
      <c r="F17" s="7">
        <v>180</v>
      </c>
      <c r="G17" s="83">
        <f>E17*F17</f>
        <v>7696.7999999999993</v>
      </c>
      <c r="H17" s="57"/>
      <c r="I17" s="8">
        <f t="shared" si="0"/>
        <v>7696.7999999999993</v>
      </c>
    </row>
    <row r="18" spans="1:10" s="33" customFormat="1" x14ac:dyDescent="0.25">
      <c r="A18" s="30" t="s">
        <v>104</v>
      </c>
      <c r="B18" s="31" t="s">
        <v>20</v>
      </c>
      <c r="C18" s="32" t="s">
        <v>50</v>
      </c>
      <c r="D18" s="9">
        <v>3.6</v>
      </c>
      <c r="E18" s="9">
        <f>E17*D18</f>
        <v>153.93600000000001</v>
      </c>
      <c r="F18" s="10">
        <v>28.32</v>
      </c>
      <c r="G18" s="82"/>
      <c r="H18" s="10">
        <f>E18*F18</f>
        <v>4359.4675200000001</v>
      </c>
      <c r="I18" s="11">
        <f>F18*E18</f>
        <v>4359.4675200000001</v>
      </c>
    </row>
    <row r="19" spans="1:10" x14ac:dyDescent="0.25">
      <c r="A19" s="160">
        <v>4</v>
      </c>
      <c r="B19" s="28" t="s">
        <v>23</v>
      </c>
      <c r="C19" s="29" t="s">
        <v>9</v>
      </c>
      <c r="D19" s="6"/>
      <c r="E19" s="6">
        <f>E12</f>
        <v>42.76</v>
      </c>
      <c r="F19" s="7">
        <v>500</v>
      </c>
      <c r="G19" s="83">
        <f>E19*F19</f>
        <v>21380</v>
      </c>
      <c r="H19" s="57"/>
      <c r="I19" s="8">
        <f>E19*F19</f>
        <v>21380</v>
      </c>
    </row>
    <row r="20" spans="1:10" s="33" customFormat="1" x14ac:dyDescent="0.25">
      <c r="A20" s="30" t="s">
        <v>41</v>
      </c>
      <c r="B20" s="31" t="s">
        <v>105</v>
      </c>
      <c r="C20" s="32" t="s">
        <v>155</v>
      </c>
      <c r="D20" s="9">
        <v>0.01</v>
      </c>
      <c r="E20" s="9">
        <f>E19*D20</f>
        <v>0.42759999999999998</v>
      </c>
      <c r="F20" s="10">
        <v>880</v>
      </c>
      <c r="G20" s="82"/>
      <c r="H20" s="10">
        <f>E20*F20</f>
        <v>376.28800000000001</v>
      </c>
      <c r="I20" s="11">
        <f>F20*E20</f>
        <v>376.28800000000001</v>
      </c>
    </row>
    <row r="21" spans="1:10" x14ac:dyDescent="0.25">
      <c r="A21" s="160">
        <v>5</v>
      </c>
      <c r="B21" s="28" t="s">
        <v>114</v>
      </c>
      <c r="C21" s="29" t="s">
        <v>44</v>
      </c>
      <c r="D21" s="6"/>
      <c r="E21" s="6">
        <v>1</v>
      </c>
      <c r="F21" s="7">
        <v>1035</v>
      </c>
      <c r="G21" s="83">
        <f>E21*F21</f>
        <v>1035</v>
      </c>
      <c r="H21" s="57"/>
      <c r="I21" s="8">
        <f t="shared" ref="I21:I24" si="1">E21*F21</f>
        <v>1035</v>
      </c>
    </row>
    <row r="22" spans="1:10" x14ac:dyDescent="0.25">
      <c r="A22" s="160">
        <v>6</v>
      </c>
      <c r="B22" s="28" t="s">
        <v>106</v>
      </c>
      <c r="C22" s="29" t="s">
        <v>30</v>
      </c>
      <c r="D22" s="6"/>
      <c r="E22" s="6">
        <v>10.199999999999999</v>
      </c>
      <c r="F22" s="7">
        <v>50</v>
      </c>
      <c r="G22" s="83">
        <f>E22*F22</f>
        <v>509.99999999999994</v>
      </c>
      <c r="H22" s="57"/>
      <c r="I22" s="8">
        <f t="shared" si="1"/>
        <v>509.99999999999994</v>
      </c>
    </row>
    <row r="23" spans="1:10" s="33" customFormat="1" x14ac:dyDescent="0.25">
      <c r="A23" s="30" t="s">
        <v>112</v>
      </c>
      <c r="B23" s="31" t="s">
        <v>107</v>
      </c>
      <c r="C23" s="32" t="s">
        <v>30</v>
      </c>
      <c r="D23" s="9">
        <v>1.1000000000000001</v>
      </c>
      <c r="E23" s="9">
        <f>ROUND(D23*E22,0)</f>
        <v>11</v>
      </c>
      <c r="F23" s="10">
        <v>31</v>
      </c>
      <c r="G23" s="82"/>
      <c r="H23" s="10">
        <f>E23*F23</f>
        <v>341</v>
      </c>
      <c r="I23" s="11">
        <f t="shared" si="1"/>
        <v>341</v>
      </c>
    </row>
    <row r="24" spans="1:10" ht="30" customHeight="1" thickBot="1" x14ac:dyDescent="0.3">
      <c r="A24" s="161">
        <v>7</v>
      </c>
      <c r="B24" s="61" t="s">
        <v>49</v>
      </c>
      <c r="C24" s="51" t="s">
        <v>44</v>
      </c>
      <c r="D24" s="18"/>
      <c r="E24" s="18">
        <v>1</v>
      </c>
      <c r="F24" s="19">
        <v>3600</v>
      </c>
      <c r="G24" s="84">
        <f>E24*F24</f>
        <v>3600</v>
      </c>
      <c r="H24" s="62"/>
      <c r="I24" s="63">
        <f t="shared" si="1"/>
        <v>3600</v>
      </c>
    </row>
    <row r="25" spans="1:10" s="52" customFormat="1" ht="21" customHeight="1" thickBot="1" x14ac:dyDescent="0.3">
      <c r="A25" s="178" t="s">
        <v>5</v>
      </c>
      <c r="B25" s="179"/>
      <c r="C25" s="179"/>
      <c r="D25" s="179"/>
      <c r="E25" s="179"/>
      <c r="F25" s="179"/>
      <c r="G25" s="85">
        <f>SUM(G12:G24)</f>
        <v>50470.6</v>
      </c>
      <c r="H25" s="59">
        <f>SUM(H12:H24)</f>
        <v>14539.560719999999</v>
      </c>
      <c r="I25" s="60">
        <f>SUM(I12:I24)</f>
        <v>65010.160719999993</v>
      </c>
      <c r="J25" s="53">
        <f>G25/$H$10</f>
        <v>2765.5123287671231</v>
      </c>
    </row>
    <row r="26" spans="1:10" s="122" customFormat="1" ht="19.5" x14ac:dyDescent="0.25">
      <c r="A26" s="77" t="s">
        <v>24</v>
      </c>
      <c r="B26" s="117" t="s">
        <v>101</v>
      </c>
      <c r="C26" s="118" t="s">
        <v>9</v>
      </c>
      <c r="D26" s="119"/>
      <c r="E26" s="119">
        <v>18.25</v>
      </c>
      <c r="F26" s="115"/>
      <c r="G26" s="114"/>
      <c r="H26" s="115"/>
      <c r="I26" s="116"/>
    </row>
    <row r="27" spans="1:10" x14ac:dyDescent="0.25">
      <c r="A27" s="160">
        <v>1</v>
      </c>
      <c r="B27" s="28" t="s">
        <v>8</v>
      </c>
      <c r="C27" s="29" t="s">
        <v>9</v>
      </c>
      <c r="D27" s="6"/>
      <c r="E27" s="6">
        <f>E26</f>
        <v>18.25</v>
      </c>
      <c r="F27" s="7">
        <v>110</v>
      </c>
      <c r="G27" s="83">
        <f>E27*F27</f>
        <v>2007.5</v>
      </c>
      <c r="H27" s="7"/>
      <c r="I27" s="8">
        <f t="shared" ref="I27:I38" si="2">E27*F27</f>
        <v>2007.5</v>
      </c>
    </row>
    <row r="28" spans="1:10" s="33" customFormat="1" x14ac:dyDescent="0.25">
      <c r="A28" s="30" t="s">
        <v>10</v>
      </c>
      <c r="B28" s="31" t="s">
        <v>11</v>
      </c>
      <c r="C28" s="32" t="s">
        <v>50</v>
      </c>
      <c r="D28" s="9">
        <f>D13</f>
        <v>1.2000000000000002</v>
      </c>
      <c r="E28" s="9">
        <f>E27*D28</f>
        <v>21.900000000000002</v>
      </c>
      <c r="F28" s="10">
        <f>F13</f>
        <v>81.099999999999994</v>
      </c>
      <c r="G28" s="82"/>
      <c r="H28" s="10">
        <f>E28*F28</f>
        <v>1776.0900000000001</v>
      </c>
      <c r="I28" s="11">
        <f t="shared" si="2"/>
        <v>1776.0900000000001</v>
      </c>
    </row>
    <row r="29" spans="1:10" x14ac:dyDescent="0.25">
      <c r="A29" s="160">
        <v>2</v>
      </c>
      <c r="B29" s="28" t="s">
        <v>13</v>
      </c>
      <c r="C29" s="29" t="s">
        <v>9</v>
      </c>
      <c r="D29" s="6"/>
      <c r="E29" s="6">
        <f>E26</f>
        <v>18.25</v>
      </c>
      <c r="F29" s="7">
        <v>360</v>
      </c>
      <c r="G29" s="83">
        <f>E29*F29</f>
        <v>6570</v>
      </c>
      <c r="H29" s="7"/>
      <c r="I29" s="8">
        <f t="shared" si="2"/>
        <v>6570</v>
      </c>
    </row>
    <row r="30" spans="1:10" s="33" customFormat="1" x14ac:dyDescent="0.25">
      <c r="A30" s="30" t="s">
        <v>14</v>
      </c>
      <c r="B30" s="31" t="s">
        <v>15</v>
      </c>
      <c r="C30" s="32" t="s">
        <v>50</v>
      </c>
      <c r="D30" s="9">
        <f>D15</f>
        <v>8.5</v>
      </c>
      <c r="E30" s="9">
        <f>E29*D30</f>
        <v>155.125</v>
      </c>
      <c r="F30" s="10">
        <f>F15</f>
        <v>13.7</v>
      </c>
      <c r="G30" s="82"/>
      <c r="H30" s="10">
        <f>E30*F30</f>
        <v>2125.2125000000001</v>
      </c>
      <c r="I30" s="11">
        <f t="shared" si="2"/>
        <v>2125.2125000000001</v>
      </c>
    </row>
    <row r="31" spans="1:10" s="33" customFormat="1" x14ac:dyDescent="0.25">
      <c r="A31" s="30" t="s">
        <v>153</v>
      </c>
      <c r="B31" s="31" t="s">
        <v>103</v>
      </c>
      <c r="C31" s="32" t="s">
        <v>30</v>
      </c>
      <c r="D31" s="9">
        <v>0.33</v>
      </c>
      <c r="E31" s="9">
        <f>ROUND(D31*E29,0)</f>
        <v>6</v>
      </c>
      <c r="F31" s="10">
        <v>23</v>
      </c>
      <c r="G31" s="82"/>
      <c r="H31" s="10">
        <f>E31*F31</f>
        <v>138</v>
      </c>
      <c r="I31" s="11">
        <f>E31*F31</f>
        <v>138</v>
      </c>
    </row>
    <row r="32" spans="1:10" x14ac:dyDescent="0.25">
      <c r="A32" s="160">
        <v>3</v>
      </c>
      <c r="B32" s="28" t="s">
        <v>18</v>
      </c>
      <c r="C32" s="29" t="s">
        <v>9</v>
      </c>
      <c r="D32" s="6"/>
      <c r="E32" s="6">
        <f>E26</f>
        <v>18.25</v>
      </c>
      <c r="F32" s="7">
        <v>180</v>
      </c>
      <c r="G32" s="83">
        <f>E32*F32</f>
        <v>3285</v>
      </c>
      <c r="H32" s="7"/>
      <c r="I32" s="8">
        <f t="shared" si="2"/>
        <v>3285</v>
      </c>
    </row>
    <row r="33" spans="1:10" s="33" customFormat="1" x14ac:dyDescent="0.25">
      <c r="A33" s="30" t="s">
        <v>104</v>
      </c>
      <c r="B33" s="31" t="s">
        <v>20</v>
      </c>
      <c r="C33" s="32" t="s">
        <v>50</v>
      </c>
      <c r="D33" s="9">
        <f>D18</f>
        <v>3.6</v>
      </c>
      <c r="E33" s="9">
        <f>E32*D33</f>
        <v>65.7</v>
      </c>
      <c r="F33" s="10">
        <f>F18</f>
        <v>28.32</v>
      </c>
      <c r="G33" s="82"/>
      <c r="H33" s="10">
        <f>E33*F33</f>
        <v>1860.624</v>
      </c>
      <c r="I33" s="11">
        <f t="shared" si="2"/>
        <v>1860.624</v>
      </c>
    </row>
    <row r="34" spans="1:10" x14ac:dyDescent="0.25">
      <c r="A34" s="38" t="s">
        <v>81</v>
      </c>
      <c r="B34" s="28" t="s">
        <v>29</v>
      </c>
      <c r="C34" s="29" t="s">
        <v>30</v>
      </c>
      <c r="D34" s="6"/>
      <c r="E34" s="6">
        <v>17.510000000000002</v>
      </c>
      <c r="F34" s="7">
        <v>90</v>
      </c>
      <c r="G34" s="83">
        <f>E34*F34</f>
        <v>1575.9</v>
      </c>
      <c r="H34" s="7"/>
      <c r="I34" s="8">
        <f t="shared" si="2"/>
        <v>1575.9</v>
      </c>
    </row>
    <row r="35" spans="1:10" s="39" customFormat="1" x14ac:dyDescent="0.25">
      <c r="A35" s="30" t="s">
        <v>41</v>
      </c>
      <c r="B35" s="31" t="s">
        <v>31</v>
      </c>
      <c r="C35" s="32" t="s">
        <v>30</v>
      </c>
      <c r="D35" s="9">
        <v>1.03</v>
      </c>
      <c r="E35" s="9">
        <f>E34*D35</f>
        <v>18.035300000000003</v>
      </c>
      <c r="F35" s="10">
        <v>20</v>
      </c>
      <c r="G35" s="82"/>
      <c r="H35" s="10">
        <f>E35*F35</f>
        <v>360.70600000000007</v>
      </c>
      <c r="I35" s="11">
        <f t="shared" si="2"/>
        <v>360.70600000000007</v>
      </c>
    </row>
    <row r="36" spans="1:10" x14ac:dyDescent="0.25">
      <c r="A36" s="38" t="s">
        <v>125</v>
      </c>
      <c r="B36" s="28" t="s">
        <v>26</v>
      </c>
      <c r="C36" s="29" t="s">
        <v>9</v>
      </c>
      <c r="D36" s="6"/>
      <c r="E36" s="6">
        <f>E26</f>
        <v>18.25</v>
      </c>
      <c r="F36" s="7">
        <v>135</v>
      </c>
      <c r="G36" s="83">
        <f>E36*F36</f>
        <v>2463.75</v>
      </c>
      <c r="H36" s="7"/>
      <c r="I36" s="8">
        <f t="shared" si="2"/>
        <v>2463.75</v>
      </c>
    </row>
    <row r="37" spans="1:10" s="33" customFormat="1" x14ac:dyDescent="0.25">
      <c r="A37" s="30" t="s">
        <v>111</v>
      </c>
      <c r="B37" s="31" t="s">
        <v>27</v>
      </c>
      <c r="C37" s="32" t="s">
        <v>51</v>
      </c>
      <c r="D37" s="9">
        <v>0.2</v>
      </c>
      <c r="E37" s="9">
        <f>E36*D37</f>
        <v>3.6500000000000004</v>
      </c>
      <c r="F37" s="10">
        <v>473.7</v>
      </c>
      <c r="G37" s="82"/>
      <c r="H37" s="10">
        <f>E37*F37</f>
        <v>1729.0050000000001</v>
      </c>
      <c r="I37" s="11">
        <f t="shared" si="2"/>
        <v>1729.0050000000001</v>
      </c>
    </row>
    <row r="38" spans="1:10" ht="15.75" thickBot="1" x14ac:dyDescent="0.3">
      <c r="A38" s="41" t="s">
        <v>154</v>
      </c>
      <c r="B38" s="61" t="s">
        <v>34</v>
      </c>
      <c r="C38" s="51" t="s">
        <v>30</v>
      </c>
      <c r="D38" s="18"/>
      <c r="E38" s="18">
        <f>E34</f>
        <v>17.510000000000002</v>
      </c>
      <c r="F38" s="19">
        <v>135</v>
      </c>
      <c r="G38" s="84">
        <f>E38*F38</f>
        <v>2363.8500000000004</v>
      </c>
      <c r="H38" s="19"/>
      <c r="I38" s="63">
        <f t="shared" si="2"/>
        <v>2363.8500000000004</v>
      </c>
    </row>
    <row r="39" spans="1:10" s="52" customFormat="1" ht="21" customHeight="1" thickBot="1" x14ac:dyDescent="0.3">
      <c r="A39" s="178" t="s">
        <v>5</v>
      </c>
      <c r="B39" s="179"/>
      <c r="C39" s="179"/>
      <c r="D39" s="179"/>
      <c r="E39" s="179"/>
      <c r="F39" s="179"/>
      <c r="G39" s="85">
        <f>SUM(G27:G38)</f>
        <v>18266</v>
      </c>
      <c r="H39" s="59">
        <f>SUM(H27:H38)</f>
        <v>7989.6375000000007</v>
      </c>
      <c r="I39" s="60">
        <f>SUM(I27:I38)</f>
        <v>26255.637500000004</v>
      </c>
      <c r="J39" s="53">
        <f>G39/$H$10</f>
        <v>1000.8767123287671</v>
      </c>
    </row>
    <row r="40" spans="1:10" s="130" customFormat="1" ht="20.25" x14ac:dyDescent="0.25">
      <c r="A40" s="123" t="s">
        <v>35</v>
      </c>
      <c r="B40" s="124" t="s">
        <v>102</v>
      </c>
      <c r="C40" s="125" t="s">
        <v>9</v>
      </c>
      <c r="D40" s="126"/>
      <c r="E40" s="126">
        <f>E26</f>
        <v>18.25</v>
      </c>
      <c r="F40" s="127"/>
      <c r="G40" s="128"/>
      <c r="H40" s="127"/>
      <c r="I40" s="129"/>
    </row>
    <row r="41" spans="1:10" x14ac:dyDescent="0.25">
      <c r="A41" s="38" t="s">
        <v>6</v>
      </c>
      <c r="B41" s="28" t="s">
        <v>36</v>
      </c>
      <c r="C41" s="29" t="s">
        <v>9</v>
      </c>
      <c r="D41" s="6"/>
      <c r="E41" s="6">
        <f>E40</f>
        <v>18.25</v>
      </c>
      <c r="F41" s="7">
        <v>35</v>
      </c>
      <c r="G41" s="83">
        <f t="shared" ref="G41:G43" si="3">E41*F41</f>
        <v>638.75</v>
      </c>
      <c r="H41" s="7"/>
      <c r="I41" s="8">
        <f>E41*F41</f>
        <v>638.75</v>
      </c>
    </row>
    <row r="42" spans="1:10" x14ac:dyDescent="0.25">
      <c r="A42" s="38" t="s">
        <v>12</v>
      </c>
      <c r="B42" s="28" t="s">
        <v>38</v>
      </c>
      <c r="C42" s="29" t="s">
        <v>9</v>
      </c>
      <c r="D42" s="6"/>
      <c r="E42" s="6">
        <f>E41</f>
        <v>18.25</v>
      </c>
      <c r="F42" s="7">
        <v>325</v>
      </c>
      <c r="G42" s="83">
        <f t="shared" si="3"/>
        <v>5931.25</v>
      </c>
      <c r="H42" s="7"/>
      <c r="I42" s="8">
        <f>E42*F42</f>
        <v>5931.25</v>
      </c>
    </row>
    <row r="43" spans="1:10" ht="15.75" thickBot="1" x14ac:dyDescent="0.3">
      <c r="A43" s="41" t="s">
        <v>39</v>
      </c>
      <c r="B43" s="61" t="s">
        <v>40</v>
      </c>
      <c r="C43" s="51" t="s">
        <v>30</v>
      </c>
      <c r="D43" s="18"/>
      <c r="E43" s="18">
        <f>E34</f>
        <v>17.510000000000002</v>
      </c>
      <c r="F43" s="19">
        <v>70</v>
      </c>
      <c r="G43" s="84">
        <f t="shared" si="3"/>
        <v>1225.7</v>
      </c>
      <c r="H43" s="19"/>
      <c r="I43" s="63">
        <f>E43*F43</f>
        <v>1225.7</v>
      </c>
    </row>
    <row r="44" spans="1:10" s="52" customFormat="1" ht="21" customHeight="1" thickBot="1" x14ac:dyDescent="0.3">
      <c r="A44" s="185" t="s">
        <v>5</v>
      </c>
      <c r="B44" s="186"/>
      <c r="C44" s="186"/>
      <c r="D44" s="186"/>
      <c r="E44" s="186"/>
      <c r="F44" s="186"/>
      <c r="G44" s="85">
        <f>SUM(G41:G43)</f>
        <v>7795.7</v>
      </c>
      <c r="H44" s="59">
        <f>SUM(H41:H43)</f>
        <v>0</v>
      </c>
      <c r="I44" s="60">
        <f>SUM(I32:I43)</f>
        <v>47690.172500000001</v>
      </c>
      <c r="J44" s="53">
        <f>G44/$H$10</f>
        <v>427.16164383561642</v>
      </c>
    </row>
    <row r="45" spans="1:10" s="130" customFormat="1" ht="20.25" x14ac:dyDescent="0.25">
      <c r="A45" s="123" t="s">
        <v>41</v>
      </c>
      <c r="B45" s="124" t="s">
        <v>42</v>
      </c>
      <c r="C45" s="125"/>
      <c r="D45" s="126"/>
      <c r="E45" s="126"/>
      <c r="F45" s="127"/>
      <c r="G45" s="128"/>
      <c r="H45" s="127"/>
      <c r="I45" s="129"/>
    </row>
    <row r="46" spans="1:10" x14ac:dyDescent="0.25">
      <c r="A46" s="38" t="s">
        <v>6</v>
      </c>
      <c r="B46" s="28" t="s">
        <v>43</v>
      </c>
      <c r="C46" s="29" t="s">
        <v>44</v>
      </c>
      <c r="D46" s="6"/>
      <c r="E46" s="6">
        <v>5</v>
      </c>
      <c r="F46" s="7">
        <v>315</v>
      </c>
      <c r="G46" s="83">
        <f t="shared" ref="G46:G49" si="4">E46*F46</f>
        <v>1575</v>
      </c>
      <c r="H46" s="7"/>
      <c r="I46" s="8">
        <f>E46*F46</f>
        <v>1575</v>
      </c>
    </row>
    <row r="47" spans="1:10" x14ac:dyDescent="0.25">
      <c r="A47" s="38" t="s">
        <v>12</v>
      </c>
      <c r="B47" s="28" t="s">
        <v>45</v>
      </c>
      <c r="C47" s="29" t="s">
        <v>44</v>
      </c>
      <c r="D47" s="6"/>
      <c r="E47" s="6">
        <v>10</v>
      </c>
      <c r="F47" s="7">
        <v>135</v>
      </c>
      <c r="G47" s="83">
        <f t="shared" si="4"/>
        <v>1350</v>
      </c>
      <c r="H47" s="7"/>
      <c r="I47" s="8">
        <f>E47*F47</f>
        <v>1350</v>
      </c>
    </row>
    <row r="48" spans="1:10" x14ac:dyDescent="0.25">
      <c r="A48" s="38" t="s">
        <v>16</v>
      </c>
      <c r="B48" s="28" t="s">
        <v>46</v>
      </c>
      <c r="C48" s="29" t="s">
        <v>44</v>
      </c>
      <c r="D48" s="6"/>
      <c r="E48" s="6">
        <v>1</v>
      </c>
      <c r="F48" s="7">
        <v>135</v>
      </c>
      <c r="G48" s="83">
        <f t="shared" si="4"/>
        <v>135</v>
      </c>
      <c r="H48" s="7"/>
      <c r="I48" s="8">
        <f>E48*F48</f>
        <v>135</v>
      </c>
    </row>
    <row r="49" spans="1:10" ht="15.75" thickBot="1" x14ac:dyDescent="0.3">
      <c r="A49" s="41" t="s">
        <v>17</v>
      </c>
      <c r="B49" s="61" t="s">
        <v>47</v>
      </c>
      <c r="C49" s="51" t="s">
        <v>48</v>
      </c>
      <c r="D49" s="18"/>
      <c r="E49" s="18">
        <v>1</v>
      </c>
      <c r="F49" s="19">
        <v>675</v>
      </c>
      <c r="G49" s="84">
        <f t="shared" si="4"/>
        <v>675</v>
      </c>
      <c r="H49" s="62"/>
      <c r="I49" s="63">
        <f>E49*F49</f>
        <v>675</v>
      </c>
    </row>
    <row r="50" spans="1:10" ht="21" customHeight="1" thickBot="1" x14ac:dyDescent="0.3">
      <c r="A50" s="187" t="s">
        <v>5</v>
      </c>
      <c r="B50" s="188"/>
      <c r="C50" s="188"/>
      <c r="D50" s="188"/>
      <c r="E50" s="188"/>
      <c r="F50" s="188"/>
      <c r="G50" s="85">
        <f>SUM(G46:G49)</f>
        <v>3735</v>
      </c>
      <c r="H50" s="59">
        <f>SUM(H46:H49)</f>
        <v>0</v>
      </c>
      <c r="I50" s="60">
        <f>SUM(I37:I49)</f>
        <v>89569.365000000005</v>
      </c>
      <c r="J50" s="53">
        <f>G50/$H$10</f>
        <v>204.65753424657535</v>
      </c>
    </row>
    <row r="51" spans="1:10" s="40" customFormat="1" ht="18.75" customHeight="1" x14ac:dyDescent="0.25">
      <c r="A51" s="180" t="s">
        <v>140</v>
      </c>
      <c r="B51" s="181"/>
      <c r="C51" s="181"/>
      <c r="D51" s="181"/>
      <c r="E51" s="181"/>
      <c r="F51" s="181"/>
      <c r="G51" s="54">
        <f>G25+G39+G44+G50</f>
        <v>80267.3</v>
      </c>
      <c r="H51" s="56">
        <f>H25+H39+H44+H50</f>
        <v>22529.198219999998</v>
      </c>
      <c r="I51" s="55">
        <f>SUM(G51:H51)</f>
        <v>102796.49822000001</v>
      </c>
    </row>
    <row r="52" spans="1:10" ht="15.75" customHeight="1" thickBot="1" x14ac:dyDescent="0.3">
      <c r="A52" s="180" t="s">
        <v>134</v>
      </c>
      <c r="B52" s="181"/>
      <c r="C52" s="181"/>
      <c r="D52" s="181"/>
      <c r="E52" s="181"/>
      <c r="F52" s="181"/>
      <c r="G52" s="172">
        <f>G51/H10</f>
        <v>4398.2082191780828</v>
      </c>
      <c r="H52" s="173"/>
      <c r="I52" s="174"/>
    </row>
    <row r="53" spans="1:10" s="42" customFormat="1" ht="21" customHeight="1" thickBot="1" x14ac:dyDescent="0.3">
      <c r="A53" s="75">
        <v>2</v>
      </c>
      <c r="B53" s="183" t="s">
        <v>135</v>
      </c>
      <c r="C53" s="183"/>
      <c r="D53" s="183"/>
      <c r="E53" s="183"/>
      <c r="F53" s="183"/>
      <c r="G53" s="183"/>
      <c r="H53" s="20">
        <v>15.6</v>
      </c>
      <c r="I53" s="26" t="s">
        <v>9</v>
      </c>
    </row>
    <row r="54" spans="1:10" s="122" customFormat="1" ht="19.5" x14ac:dyDescent="0.25">
      <c r="A54" s="77" t="s">
        <v>7</v>
      </c>
      <c r="B54" s="117" t="s">
        <v>70</v>
      </c>
      <c r="C54" s="118" t="s">
        <v>9</v>
      </c>
      <c r="D54" s="119"/>
      <c r="E54" s="119">
        <v>38.76</v>
      </c>
      <c r="F54" s="115"/>
      <c r="G54" s="114"/>
      <c r="H54" s="115"/>
      <c r="I54" s="116"/>
      <c r="J54" s="121"/>
    </row>
    <row r="55" spans="1:10" x14ac:dyDescent="0.25">
      <c r="A55" s="163">
        <v>1</v>
      </c>
      <c r="B55" s="87" t="s">
        <v>8</v>
      </c>
      <c r="C55" s="88" t="s">
        <v>9</v>
      </c>
      <c r="D55" s="89"/>
      <c r="E55" s="89">
        <f>E54</f>
        <v>38.76</v>
      </c>
      <c r="F55" s="90">
        <v>95</v>
      </c>
      <c r="G55" s="91">
        <f t="shared" ref="G55" si="5">E55*F55</f>
        <v>3682.2</v>
      </c>
      <c r="H55" s="100"/>
      <c r="I55" s="92">
        <f t="shared" ref="I55:I60" si="6">E55*F55</f>
        <v>3682.2</v>
      </c>
    </row>
    <row r="56" spans="1:10" s="33" customFormat="1" x14ac:dyDescent="0.25">
      <c r="A56" s="30" t="s">
        <v>10</v>
      </c>
      <c r="B56" s="31" t="s">
        <v>11</v>
      </c>
      <c r="C56" s="32" t="s">
        <v>50</v>
      </c>
      <c r="D56" s="9">
        <f>D13</f>
        <v>1.2000000000000002</v>
      </c>
      <c r="E56" s="9">
        <f>D56*E55</f>
        <v>46.512000000000008</v>
      </c>
      <c r="F56" s="10">
        <v>81.099999999999994</v>
      </c>
      <c r="G56" s="82"/>
      <c r="H56" s="10">
        <f t="shared" ref="H56:H66" si="7">E56*F56</f>
        <v>3772.1232000000005</v>
      </c>
      <c r="I56" s="11">
        <f t="shared" si="6"/>
        <v>3772.1232000000005</v>
      </c>
    </row>
    <row r="57" spans="1:10" x14ac:dyDescent="0.25">
      <c r="A57" s="160">
        <v>2</v>
      </c>
      <c r="B57" s="28" t="s">
        <v>13</v>
      </c>
      <c r="C57" s="29" t="s">
        <v>9</v>
      </c>
      <c r="D57" s="6"/>
      <c r="E57" s="6">
        <f>E55</f>
        <v>38.76</v>
      </c>
      <c r="F57" s="7">
        <v>285</v>
      </c>
      <c r="G57" s="83">
        <f t="shared" ref="G57" si="8">E57*F57</f>
        <v>11046.599999999999</v>
      </c>
      <c r="H57" s="10"/>
      <c r="I57" s="8">
        <f t="shared" si="6"/>
        <v>11046.599999999999</v>
      </c>
    </row>
    <row r="58" spans="1:10" s="33" customFormat="1" x14ac:dyDescent="0.25">
      <c r="A58" s="30" t="s">
        <v>14</v>
      </c>
      <c r="B58" s="31" t="s">
        <v>15</v>
      </c>
      <c r="C58" s="32" t="s">
        <v>50</v>
      </c>
      <c r="D58" s="9">
        <v>8.5</v>
      </c>
      <c r="E58" s="9">
        <f>E57*D58</f>
        <v>329.46</v>
      </c>
      <c r="F58" s="10">
        <v>13.7</v>
      </c>
      <c r="G58" s="82"/>
      <c r="H58" s="10">
        <f t="shared" si="7"/>
        <v>4513.6019999999999</v>
      </c>
      <c r="I58" s="11">
        <f t="shared" si="6"/>
        <v>4513.6019999999999</v>
      </c>
    </row>
    <row r="59" spans="1:10" s="33" customFormat="1" x14ac:dyDescent="0.25">
      <c r="A59" s="30" t="s">
        <v>153</v>
      </c>
      <c r="B59" s="31" t="s">
        <v>103</v>
      </c>
      <c r="C59" s="32" t="s">
        <v>30</v>
      </c>
      <c r="D59" s="9">
        <v>0.33</v>
      </c>
      <c r="E59" s="9">
        <f>ROUND(D59*E57,0)</f>
        <v>13</v>
      </c>
      <c r="F59" s="10">
        <v>23</v>
      </c>
      <c r="G59" s="82"/>
      <c r="H59" s="10">
        <f>E59*F59</f>
        <v>299</v>
      </c>
      <c r="I59" s="11">
        <f>E59*F59</f>
        <v>299</v>
      </c>
    </row>
    <row r="60" spans="1:10" x14ac:dyDescent="0.25">
      <c r="A60" s="160">
        <v>3</v>
      </c>
      <c r="B60" s="28" t="s">
        <v>18</v>
      </c>
      <c r="C60" s="29" t="s">
        <v>9</v>
      </c>
      <c r="D60" s="6"/>
      <c r="E60" s="6">
        <f>E55</f>
        <v>38.76</v>
      </c>
      <c r="F60" s="7">
        <v>180</v>
      </c>
      <c r="G60" s="83">
        <f t="shared" ref="G60" si="9">E60*F60</f>
        <v>6976.7999999999993</v>
      </c>
      <c r="H60" s="10"/>
      <c r="I60" s="8">
        <f t="shared" si="6"/>
        <v>6976.7999999999993</v>
      </c>
    </row>
    <row r="61" spans="1:10" s="33" customFormat="1" x14ac:dyDescent="0.25">
      <c r="A61" s="30" t="s">
        <v>104</v>
      </c>
      <c r="B61" s="31" t="s">
        <v>20</v>
      </c>
      <c r="C61" s="32" t="s">
        <v>50</v>
      </c>
      <c r="D61" s="9">
        <v>3.6</v>
      </c>
      <c r="E61" s="9">
        <f>E60*D61</f>
        <v>139.536</v>
      </c>
      <c r="F61" s="10">
        <v>28.32</v>
      </c>
      <c r="G61" s="82"/>
      <c r="H61" s="10">
        <f t="shared" si="7"/>
        <v>3951.6595200000002</v>
      </c>
      <c r="I61" s="11">
        <f>F61*E61</f>
        <v>3951.6595200000002</v>
      </c>
    </row>
    <row r="62" spans="1:10" x14ac:dyDescent="0.25">
      <c r="A62" s="160">
        <v>4</v>
      </c>
      <c r="B62" s="28" t="s">
        <v>23</v>
      </c>
      <c r="C62" s="29" t="s">
        <v>9</v>
      </c>
      <c r="D62" s="6"/>
      <c r="E62" s="6">
        <f>E55</f>
        <v>38.76</v>
      </c>
      <c r="F62" s="7">
        <v>500</v>
      </c>
      <c r="G62" s="83">
        <f t="shared" ref="G62" si="10">E62*F62</f>
        <v>19380</v>
      </c>
      <c r="H62" s="10"/>
      <c r="I62" s="8">
        <f>E62*F62</f>
        <v>19380</v>
      </c>
    </row>
    <row r="63" spans="1:10" s="33" customFormat="1" x14ac:dyDescent="0.25">
      <c r="A63" s="30" t="s">
        <v>41</v>
      </c>
      <c r="B63" s="31" t="s">
        <v>105</v>
      </c>
      <c r="C63" s="32" t="s">
        <v>50</v>
      </c>
      <c r="D63" s="9">
        <v>0.01</v>
      </c>
      <c r="E63" s="9">
        <f>E62*D63</f>
        <v>0.3876</v>
      </c>
      <c r="F63" s="10">
        <v>880</v>
      </c>
      <c r="G63" s="82"/>
      <c r="H63" s="10">
        <f t="shared" si="7"/>
        <v>341.08800000000002</v>
      </c>
      <c r="I63" s="11">
        <f>F63*E63</f>
        <v>341.08800000000002</v>
      </c>
    </row>
    <row r="64" spans="1:10" x14ac:dyDescent="0.25">
      <c r="A64" s="160">
        <v>5</v>
      </c>
      <c r="B64" s="28" t="s">
        <v>115</v>
      </c>
      <c r="C64" s="29" t="s">
        <v>44</v>
      </c>
      <c r="D64" s="6"/>
      <c r="E64" s="6">
        <v>1</v>
      </c>
      <c r="F64" s="7">
        <v>1035</v>
      </c>
      <c r="G64" s="83">
        <f t="shared" ref="G64:G65" si="11">E64*F64</f>
        <v>1035</v>
      </c>
      <c r="H64" s="10"/>
      <c r="I64" s="8">
        <f t="shared" ref="I64:I67" si="12">E64*F64</f>
        <v>1035</v>
      </c>
    </row>
    <row r="65" spans="1:10" x14ac:dyDescent="0.25">
      <c r="A65" s="160">
        <v>6</v>
      </c>
      <c r="B65" s="28" t="s">
        <v>106</v>
      </c>
      <c r="C65" s="29" t="s">
        <v>30</v>
      </c>
      <c r="D65" s="6"/>
      <c r="E65" s="6">
        <v>10.199999999999999</v>
      </c>
      <c r="F65" s="7">
        <v>50</v>
      </c>
      <c r="G65" s="83">
        <f t="shared" si="11"/>
        <v>509.99999999999994</v>
      </c>
      <c r="H65" s="10"/>
      <c r="I65" s="8">
        <f t="shared" si="12"/>
        <v>509.99999999999994</v>
      </c>
    </row>
    <row r="66" spans="1:10" s="33" customFormat="1" x14ac:dyDescent="0.25">
      <c r="A66" s="30" t="s">
        <v>112</v>
      </c>
      <c r="B66" s="31" t="s">
        <v>107</v>
      </c>
      <c r="C66" s="32" t="s">
        <v>30</v>
      </c>
      <c r="D66" s="9">
        <v>1.1000000000000001</v>
      </c>
      <c r="E66" s="9">
        <f>ROUND(D66*E65,0)</f>
        <v>11</v>
      </c>
      <c r="F66" s="10">
        <v>31</v>
      </c>
      <c r="G66" s="82"/>
      <c r="H66" s="10">
        <f t="shared" si="7"/>
        <v>341</v>
      </c>
      <c r="I66" s="11">
        <f t="shared" si="12"/>
        <v>341</v>
      </c>
    </row>
    <row r="67" spans="1:10" ht="30.75" thickBot="1" x14ac:dyDescent="0.3">
      <c r="A67" s="161">
        <v>7</v>
      </c>
      <c r="B67" s="61" t="s">
        <v>52</v>
      </c>
      <c r="C67" s="51" t="s">
        <v>44</v>
      </c>
      <c r="D67" s="18"/>
      <c r="E67" s="18">
        <v>1</v>
      </c>
      <c r="F67" s="19">
        <v>1620</v>
      </c>
      <c r="G67" s="93">
        <f t="shared" ref="G67" si="13">E67*F67</f>
        <v>1620</v>
      </c>
      <c r="H67" s="98"/>
      <c r="I67" s="94">
        <f t="shared" si="12"/>
        <v>1620</v>
      </c>
    </row>
    <row r="68" spans="1:10" s="52" customFormat="1" ht="21" customHeight="1" thickBot="1" x14ac:dyDescent="0.3">
      <c r="A68" s="178" t="s">
        <v>5</v>
      </c>
      <c r="B68" s="179"/>
      <c r="C68" s="179"/>
      <c r="D68" s="179"/>
      <c r="E68" s="179"/>
      <c r="F68" s="179"/>
      <c r="G68" s="95">
        <f>SUM(G55:G67)</f>
        <v>44250.6</v>
      </c>
      <c r="H68" s="96">
        <f>SUM(H55:H67)</f>
        <v>13218.472720000002</v>
      </c>
      <c r="I68" s="97">
        <f>SUM(I55:I67)</f>
        <v>57469.072719999996</v>
      </c>
      <c r="J68" s="53">
        <f>G68/$H$53</f>
        <v>2836.5769230769229</v>
      </c>
    </row>
    <row r="69" spans="1:10" s="122" customFormat="1" ht="19.5" x14ac:dyDescent="0.25">
      <c r="A69" s="77" t="s">
        <v>24</v>
      </c>
      <c r="B69" s="117" t="s">
        <v>95</v>
      </c>
      <c r="C69" s="118" t="s">
        <v>9</v>
      </c>
      <c r="D69" s="119"/>
      <c r="E69" s="119">
        <v>15.6</v>
      </c>
      <c r="F69" s="115"/>
      <c r="G69" s="114"/>
      <c r="H69" s="115"/>
      <c r="I69" s="116"/>
    </row>
    <row r="70" spans="1:10" x14ac:dyDescent="0.25">
      <c r="A70" s="160">
        <v>1</v>
      </c>
      <c r="B70" s="28" t="s">
        <v>8</v>
      </c>
      <c r="C70" s="29" t="s">
        <v>9</v>
      </c>
      <c r="D70" s="6"/>
      <c r="E70" s="6">
        <f>E69</f>
        <v>15.6</v>
      </c>
      <c r="F70" s="7">
        <v>110</v>
      </c>
      <c r="G70" s="83">
        <f t="shared" ref="G70" si="14">E70*F70</f>
        <v>1716</v>
      </c>
      <c r="H70" s="10"/>
      <c r="I70" s="8">
        <f t="shared" ref="I70:I81" si="15">E70*F70</f>
        <v>1716</v>
      </c>
    </row>
    <row r="71" spans="1:10" s="33" customFormat="1" x14ac:dyDescent="0.25">
      <c r="A71" s="30" t="s">
        <v>10</v>
      </c>
      <c r="B71" s="31" t="s">
        <v>11</v>
      </c>
      <c r="C71" s="32" t="s">
        <v>50</v>
      </c>
      <c r="D71" s="9">
        <f>D13</f>
        <v>1.2000000000000002</v>
      </c>
      <c r="E71" s="9">
        <f>E70*D71</f>
        <v>18.720000000000002</v>
      </c>
      <c r="F71" s="10">
        <f>F56</f>
        <v>81.099999999999994</v>
      </c>
      <c r="G71" s="82"/>
      <c r="H71" s="10">
        <f t="shared" ref="H71:H80" si="16">E71*F71</f>
        <v>1518.192</v>
      </c>
      <c r="I71" s="11">
        <f t="shared" si="15"/>
        <v>1518.192</v>
      </c>
    </row>
    <row r="72" spans="1:10" x14ac:dyDescent="0.25">
      <c r="A72" s="160">
        <v>2</v>
      </c>
      <c r="B72" s="28" t="s">
        <v>13</v>
      </c>
      <c r="C72" s="29" t="s">
        <v>9</v>
      </c>
      <c r="D72" s="6"/>
      <c r="E72" s="6">
        <f>E69</f>
        <v>15.6</v>
      </c>
      <c r="F72" s="7">
        <v>360</v>
      </c>
      <c r="G72" s="83">
        <f t="shared" ref="G72" si="17">E72*F72</f>
        <v>5616</v>
      </c>
      <c r="H72" s="10"/>
      <c r="I72" s="8">
        <f t="shared" si="15"/>
        <v>5616</v>
      </c>
    </row>
    <row r="73" spans="1:10" s="33" customFormat="1" x14ac:dyDescent="0.25">
      <c r="A73" s="30" t="s">
        <v>14</v>
      </c>
      <c r="B73" s="31" t="s">
        <v>15</v>
      </c>
      <c r="C73" s="32" t="s">
        <v>50</v>
      </c>
      <c r="D73" s="9">
        <f>D58</f>
        <v>8.5</v>
      </c>
      <c r="E73" s="9">
        <f>E72*D73</f>
        <v>132.6</v>
      </c>
      <c r="F73" s="10">
        <f>F58</f>
        <v>13.7</v>
      </c>
      <c r="G73" s="82"/>
      <c r="H73" s="10">
        <f t="shared" si="16"/>
        <v>1816.62</v>
      </c>
      <c r="I73" s="11">
        <f t="shared" si="15"/>
        <v>1816.62</v>
      </c>
    </row>
    <row r="74" spans="1:10" s="33" customFormat="1" x14ac:dyDescent="0.25">
      <c r="A74" s="30" t="s">
        <v>153</v>
      </c>
      <c r="B74" s="31" t="s">
        <v>103</v>
      </c>
      <c r="C74" s="32" t="s">
        <v>30</v>
      </c>
      <c r="D74" s="9">
        <v>0.33</v>
      </c>
      <c r="E74" s="9">
        <f>ROUND(D74*E69,0)</f>
        <v>5</v>
      </c>
      <c r="F74" s="10">
        <v>23</v>
      </c>
      <c r="G74" s="82"/>
      <c r="H74" s="10">
        <f>E74*F74</f>
        <v>115</v>
      </c>
      <c r="I74" s="11">
        <f>E74*F74</f>
        <v>115</v>
      </c>
    </row>
    <row r="75" spans="1:10" x14ac:dyDescent="0.25">
      <c r="A75" s="160">
        <v>3</v>
      </c>
      <c r="B75" s="28" t="s">
        <v>18</v>
      </c>
      <c r="C75" s="29" t="s">
        <v>9</v>
      </c>
      <c r="D75" s="6"/>
      <c r="E75" s="6">
        <f>E69</f>
        <v>15.6</v>
      </c>
      <c r="F75" s="7">
        <v>180</v>
      </c>
      <c r="G75" s="83">
        <f t="shared" ref="G75" si="18">E75*F75</f>
        <v>2808</v>
      </c>
      <c r="H75" s="10"/>
      <c r="I75" s="8">
        <f t="shared" si="15"/>
        <v>2808</v>
      </c>
    </row>
    <row r="76" spans="1:10" s="33" customFormat="1" x14ac:dyDescent="0.25">
      <c r="A76" s="30" t="s">
        <v>104</v>
      </c>
      <c r="B76" s="31" t="s">
        <v>20</v>
      </c>
      <c r="C76" s="32" t="s">
        <v>50</v>
      </c>
      <c r="D76" s="9">
        <f>D61</f>
        <v>3.6</v>
      </c>
      <c r="E76" s="9">
        <f>E75*D76</f>
        <v>56.16</v>
      </c>
      <c r="F76" s="10">
        <f>F61</f>
        <v>28.32</v>
      </c>
      <c r="G76" s="82"/>
      <c r="H76" s="10">
        <f t="shared" si="16"/>
        <v>1590.4512</v>
      </c>
      <c r="I76" s="11">
        <f t="shared" si="15"/>
        <v>1590.4512</v>
      </c>
    </row>
    <row r="77" spans="1:10" x14ac:dyDescent="0.25">
      <c r="A77" s="38" t="s">
        <v>81</v>
      </c>
      <c r="B77" s="28" t="s">
        <v>26</v>
      </c>
      <c r="C77" s="29" t="s">
        <v>9</v>
      </c>
      <c r="D77" s="6"/>
      <c r="E77" s="6">
        <f>E69</f>
        <v>15.6</v>
      </c>
      <c r="F77" s="7">
        <v>135</v>
      </c>
      <c r="G77" s="83">
        <f t="shared" ref="G77" si="19">E77*F77</f>
        <v>2106</v>
      </c>
      <c r="H77" s="10"/>
      <c r="I77" s="8">
        <f t="shared" si="15"/>
        <v>2106</v>
      </c>
    </row>
    <row r="78" spans="1:10" s="33" customFormat="1" x14ac:dyDescent="0.25">
      <c r="A78" s="30" t="s">
        <v>41</v>
      </c>
      <c r="B78" s="31" t="s">
        <v>27</v>
      </c>
      <c r="C78" s="32" t="s">
        <v>51</v>
      </c>
      <c r="D78" s="9">
        <v>0.2</v>
      </c>
      <c r="E78" s="9">
        <f>E77*D78</f>
        <v>3.12</v>
      </c>
      <c r="F78" s="10">
        <v>473.7</v>
      </c>
      <c r="G78" s="82"/>
      <c r="H78" s="10">
        <f t="shared" si="16"/>
        <v>1477.944</v>
      </c>
      <c r="I78" s="11">
        <f t="shared" si="15"/>
        <v>1477.944</v>
      </c>
    </row>
    <row r="79" spans="1:10" x14ac:dyDescent="0.25">
      <c r="A79" s="38" t="s">
        <v>125</v>
      </c>
      <c r="B79" s="28" t="s">
        <v>29</v>
      </c>
      <c r="C79" s="29" t="s">
        <v>30</v>
      </c>
      <c r="D79" s="6"/>
      <c r="E79" s="6">
        <v>15.05</v>
      </c>
      <c r="F79" s="7">
        <v>90</v>
      </c>
      <c r="G79" s="83">
        <f t="shared" ref="G79" si="20">E79*F79</f>
        <v>1354.5</v>
      </c>
      <c r="H79" s="10"/>
      <c r="I79" s="8">
        <f t="shared" si="15"/>
        <v>1354.5</v>
      </c>
    </row>
    <row r="80" spans="1:10" s="33" customFormat="1" x14ac:dyDescent="0.25">
      <c r="A80" s="30" t="s">
        <v>111</v>
      </c>
      <c r="B80" s="31" t="s">
        <v>31</v>
      </c>
      <c r="C80" s="32" t="s">
        <v>30</v>
      </c>
      <c r="D80" s="9">
        <v>1.03</v>
      </c>
      <c r="E80" s="9">
        <f>E79*D80</f>
        <v>15.501500000000002</v>
      </c>
      <c r="F80" s="10">
        <v>20</v>
      </c>
      <c r="G80" s="82"/>
      <c r="H80" s="10">
        <f t="shared" si="16"/>
        <v>310.03000000000003</v>
      </c>
      <c r="I80" s="11">
        <f t="shared" si="15"/>
        <v>310.03000000000003</v>
      </c>
    </row>
    <row r="81" spans="1:10" ht="15.75" thickBot="1" x14ac:dyDescent="0.3">
      <c r="A81" s="41" t="s">
        <v>154</v>
      </c>
      <c r="B81" s="61" t="s">
        <v>34</v>
      </c>
      <c r="C81" s="51" t="s">
        <v>30</v>
      </c>
      <c r="D81" s="18"/>
      <c r="E81" s="18">
        <f>E79</f>
        <v>15.05</v>
      </c>
      <c r="F81" s="19">
        <v>135</v>
      </c>
      <c r="G81" s="93">
        <f t="shared" ref="G81" si="21">E81*F81</f>
        <v>2031.75</v>
      </c>
      <c r="H81" s="98"/>
      <c r="I81" s="94">
        <f t="shared" si="15"/>
        <v>2031.75</v>
      </c>
    </row>
    <row r="82" spans="1:10" s="52" customFormat="1" ht="21" customHeight="1" thickBot="1" x14ac:dyDescent="0.3">
      <c r="A82" s="178" t="s">
        <v>5</v>
      </c>
      <c r="B82" s="179"/>
      <c r="C82" s="179"/>
      <c r="D82" s="179"/>
      <c r="E82" s="179"/>
      <c r="F82" s="179"/>
      <c r="G82" s="95">
        <f>SUM(G70:G81)</f>
        <v>15632.25</v>
      </c>
      <c r="H82" s="96">
        <f>SUM(H70:H81)</f>
        <v>6828.2371999999987</v>
      </c>
      <c r="I82" s="97">
        <f>SUM(I70:I81)</f>
        <v>22460.487199999996</v>
      </c>
      <c r="J82" s="53">
        <f>G82/$H$53</f>
        <v>1002.0673076923077</v>
      </c>
    </row>
    <row r="83" spans="1:10" s="122" customFormat="1" ht="19.5" x14ac:dyDescent="0.25">
      <c r="A83" s="77" t="s">
        <v>35</v>
      </c>
      <c r="B83" s="117" t="s">
        <v>75</v>
      </c>
      <c r="C83" s="118" t="s">
        <v>9</v>
      </c>
      <c r="D83" s="119"/>
      <c r="E83" s="119">
        <f>E69</f>
        <v>15.6</v>
      </c>
      <c r="F83" s="115"/>
      <c r="G83" s="114"/>
      <c r="H83" s="115"/>
      <c r="I83" s="116"/>
    </row>
    <row r="84" spans="1:10" x14ac:dyDescent="0.25">
      <c r="A84" s="38" t="s">
        <v>6</v>
      </c>
      <c r="B84" s="28" t="s">
        <v>36</v>
      </c>
      <c r="C84" s="29" t="s">
        <v>9</v>
      </c>
      <c r="D84" s="6"/>
      <c r="E84" s="6">
        <f>E83</f>
        <v>15.6</v>
      </c>
      <c r="F84" s="7">
        <v>35</v>
      </c>
      <c r="G84" s="83">
        <f t="shared" ref="G84:G86" si="22">E84*F84</f>
        <v>546</v>
      </c>
      <c r="H84" s="7"/>
      <c r="I84" s="8">
        <f>E84*F84</f>
        <v>546</v>
      </c>
    </row>
    <row r="85" spans="1:10" x14ac:dyDescent="0.25">
      <c r="A85" s="38" t="s">
        <v>12</v>
      </c>
      <c r="B85" s="28" t="s">
        <v>38</v>
      </c>
      <c r="C85" s="29" t="s">
        <v>9</v>
      </c>
      <c r="D85" s="6"/>
      <c r="E85" s="6">
        <f>E84</f>
        <v>15.6</v>
      </c>
      <c r="F85" s="7">
        <v>325</v>
      </c>
      <c r="G85" s="83">
        <f t="shared" si="22"/>
        <v>5070</v>
      </c>
      <c r="H85" s="7"/>
      <c r="I85" s="8">
        <f>E85*F85</f>
        <v>5070</v>
      </c>
    </row>
    <row r="86" spans="1:10" ht="15.75" thickBot="1" x14ac:dyDescent="0.3">
      <c r="A86" s="41" t="s">
        <v>39</v>
      </c>
      <c r="B86" s="61" t="s">
        <v>40</v>
      </c>
      <c r="C86" s="51" t="s">
        <v>30</v>
      </c>
      <c r="D86" s="18"/>
      <c r="E86" s="18">
        <f>E79</f>
        <v>15.05</v>
      </c>
      <c r="F86" s="19">
        <v>70</v>
      </c>
      <c r="G86" s="93">
        <f t="shared" si="22"/>
        <v>1053.5</v>
      </c>
      <c r="H86" s="12"/>
      <c r="I86" s="94">
        <f>E86*F86</f>
        <v>1053.5</v>
      </c>
    </row>
    <row r="87" spans="1:10" s="52" customFormat="1" ht="21" customHeight="1" thickBot="1" x14ac:dyDescent="0.3">
      <c r="A87" s="178" t="s">
        <v>5</v>
      </c>
      <c r="B87" s="179"/>
      <c r="C87" s="179"/>
      <c r="D87" s="179"/>
      <c r="E87" s="179"/>
      <c r="F87" s="179"/>
      <c r="G87" s="95">
        <f>SUM(G84:G86)</f>
        <v>6669.5</v>
      </c>
      <c r="H87" s="96">
        <f>SUM(H84:H86)</f>
        <v>0</v>
      </c>
      <c r="I87" s="97">
        <f>SUM(I84:I86)</f>
        <v>6669.5</v>
      </c>
      <c r="J87" s="53">
        <f>G87/$H$53</f>
        <v>427.53205128205127</v>
      </c>
    </row>
    <row r="88" spans="1:10" s="122" customFormat="1" ht="19.5" x14ac:dyDescent="0.25">
      <c r="A88" s="77" t="s">
        <v>41</v>
      </c>
      <c r="B88" s="117" t="s">
        <v>42</v>
      </c>
      <c r="C88" s="118"/>
      <c r="D88" s="119"/>
      <c r="E88" s="119"/>
      <c r="F88" s="115"/>
      <c r="G88" s="114"/>
      <c r="H88" s="115"/>
      <c r="I88" s="116"/>
    </row>
    <row r="89" spans="1:10" x14ac:dyDescent="0.25">
      <c r="A89" s="38"/>
      <c r="B89" s="28" t="s">
        <v>43</v>
      </c>
      <c r="C89" s="29" t="s">
        <v>44</v>
      </c>
      <c r="D89" s="6"/>
      <c r="E89" s="6">
        <v>4</v>
      </c>
      <c r="F89" s="7">
        <v>315</v>
      </c>
      <c r="G89" s="83">
        <f t="shared" ref="G89:G92" si="23">E89*F89</f>
        <v>1260</v>
      </c>
      <c r="H89" s="7"/>
      <c r="I89" s="8">
        <f>E89*F89</f>
        <v>1260</v>
      </c>
    </row>
    <row r="90" spans="1:10" x14ac:dyDescent="0.25">
      <c r="A90" s="38"/>
      <c r="B90" s="28" t="s">
        <v>45</v>
      </c>
      <c r="C90" s="29" t="s">
        <v>44</v>
      </c>
      <c r="D90" s="6"/>
      <c r="E90" s="6">
        <v>8</v>
      </c>
      <c r="F90" s="7">
        <v>135</v>
      </c>
      <c r="G90" s="83">
        <f t="shared" si="23"/>
        <v>1080</v>
      </c>
      <c r="H90" s="7"/>
      <c r="I90" s="8">
        <f>E90*F90</f>
        <v>1080</v>
      </c>
    </row>
    <row r="91" spans="1:10" x14ac:dyDescent="0.25">
      <c r="A91" s="38"/>
      <c r="B91" s="28" t="s">
        <v>46</v>
      </c>
      <c r="C91" s="29" t="s">
        <v>44</v>
      </c>
      <c r="D91" s="6"/>
      <c r="E91" s="6">
        <v>1</v>
      </c>
      <c r="F91" s="7">
        <v>135</v>
      </c>
      <c r="G91" s="83">
        <f t="shared" si="23"/>
        <v>135</v>
      </c>
      <c r="H91" s="7"/>
      <c r="I91" s="8">
        <f>E91*F91</f>
        <v>135</v>
      </c>
    </row>
    <row r="92" spans="1:10" ht="15.75" thickBot="1" x14ac:dyDescent="0.3">
      <c r="A92" s="41"/>
      <c r="B92" s="61" t="s">
        <v>47</v>
      </c>
      <c r="C92" s="51" t="s">
        <v>44</v>
      </c>
      <c r="D92" s="18"/>
      <c r="E92" s="18">
        <v>1</v>
      </c>
      <c r="F92" s="19">
        <v>675</v>
      </c>
      <c r="G92" s="93">
        <f t="shared" si="23"/>
        <v>675</v>
      </c>
      <c r="H92" s="12"/>
      <c r="I92" s="94">
        <f>E92*F92</f>
        <v>675</v>
      </c>
    </row>
    <row r="93" spans="1:10" s="52" customFormat="1" ht="21" customHeight="1" thickBot="1" x14ac:dyDescent="0.3">
      <c r="A93" s="178" t="s">
        <v>5</v>
      </c>
      <c r="B93" s="179"/>
      <c r="C93" s="179"/>
      <c r="D93" s="179"/>
      <c r="E93" s="179"/>
      <c r="F93" s="179"/>
      <c r="G93" s="95">
        <f>SUM(G89:G92)</f>
        <v>3150</v>
      </c>
      <c r="H93" s="96">
        <f>SUM(H89:H92)</f>
        <v>0</v>
      </c>
      <c r="I93" s="97">
        <f>SUM(I89:I92)</f>
        <v>3150</v>
      </c>
      <c r="J93" s="53">
        <f>G93/$H$53</f>
        <v>201.92307692307693</v>
      </c>
    </row>
    <row r="94" spans="1:10" s="40" customFormat="1" ht="18.75" customHeight="1" x14ac:dyDescent="0.25">
      <c r="A94" s="180" t="s">
        <v>141</v>
      </c>
      <c r="B94" s="181"/>
      <c r="C94" s="181"/>
      <c r="D94" s="181"/>
      <c r="E94" s="181"/>
      <c r="F94" s="181"/>
      <c r="G94" s="54">
        <f>G68+G82+G87+G93</f>
        <v>69702.350000000006</v>
      </c>
      <c r="H94" s="56">
        <f>H68+H82+H87+H93</f>
        <v>20046.709920000001</v>
      </c>
      <c r="I94" s="55">
        <f>SUM(G94:H94)</f>
        <v>89749.05992</v>
      </c>
    </row>
    <row r="95" spans="1:10" ht="15.75" customHeight="1" thickBot="1" x14ac:dyDescent="0.3">
      <c r="A95" s="180" t="s">
        <v>134</v>
      </c>
      <c r="B95" s="181"/>
      <c r="C95" s="181"/>
      <c r="D95" s="181"/>
      <c r="E95" s="181"/>
      <c r="F95" s="181"/>
      <c r="G95" s="172">
        <f>G94/H53</f>
        <v>4468.0993589743593</v>
      </c>
      <c r="H95" s="173"/>
      <c r="I95" s="174"/>
    </row>
    <row r="96" spans="1:10" ht="21" customHeight="1" thickBot="1" x14ac:dyDescent="0.3">
      <c r="A96" s="23">
        <v>3</v>
      </c>
      <c r="B96" s="182" t="s">
        <v>136</v>
      </c>
      <c r="C96" s="183"/>
      <c r="D96" s="183"/>
      <c r="E96" s="183"/>
      <c r="F96" s="183"/>
      <c r="G96" s="184"/>
      <c r="H96" s="20">
        <v>7.26</v>
      </c>
      <c r="I96" s="26" t="s">
        <v>9</v>
      </c>
    </row>
    <row r="97" spans="1:10" s="44" customFormat="1" ht="19.5" x14ac:dyDescent="0.25">
      <c r="A97" s="77" t="s">
        <v>7</v>
      </c>
      <c r="B97" s="117" t="s">
        <v>70</v>
      </c>
      <c r="C97" s="118" t="s">
        <v>9</v>
      </c>
      <c r="D97" s="119"/>
      <c r="E97" s="119">
        <v>28.88</v>
      </c>
      <c r="F97" s="115"/>
      <c r="G97" s="114"/>
      <c r="H97" s="115"/>
      <c r="I97" s="116"/>
    </row>
    <row r="98" spans="1:10" x14ac:dyDescent="0.25">
      <c r="A98" s="27" t="s">
        <v>6</v>
      </c>
      <c r="B98" s="28" t="s">
        <v>8</v>
      </c>
      <c r="C98" s="29" t="s">
        <v>9</v>
      </c>
      <c r="D98" s="6"/>
      <c r="E98" s="6">
        <v>28.88</v>
      </c>
      <c r="F98" s="7">
        <v>95</v>
      </c>
      <c r="G98" s="83">
        <f t="shared" ref="G98" si="24">E98*F98</f>
        <v>2743.6</v>
      </c>
      <c r="H98" s="7"/>
      <c r="I98" s="8">
        <f t="shared" ref="I98:I103" si="25">E98*F98</f>
        <v>2743.6</v>
      </c>
    </row>
    <row r="99" spans="1:10" s="33" customFormat="1" x14ac:dyDescent="0.25">
      <c r="A99" s="30" t="s">
        <v>10</v>
      </c>
      <c r="B99" s="31" t="s">
        <v>11</v>
      </c>
      <c r="C99" s="32" t="s">
        <v>50</v>
      </c>
      <c r="D99" s="9">
        <f>D13</f>
        <v>1.2000000000000002</v>
      </c>
      <c r="E99" s="9">
        <f>D99*E98</f>
        <v>34.656000000000006</v>
      </c>
      <c r="F99" s="10">
        <v>81.099999999999994</v>
      </c>
      <c r="G99" s="82"/>
      <c r="H99" s="10">
        <f>E99*F99</f>
        <v>2810.6016000000004</v>
      </c>
      <c r="I99" s="11">
        <f t="shared" si="25"/>
        <v>2810.6016000000004</v>
      </c>
    </row>
    <row r="100" spans="1:10" x14ac:dyDescent="0.25">
      <c r="A100" s="160">
        <v>2</v>
      </c>
      <c r="B100" s="28" t="s">
        <v>13</v>
      </c>
      <c r="C100" s="29" t="s">
        <v>9</v>
      </c>
      <c r="D100" s="6"/>
      <c r="E100" s="6">
        <f>E98</f>
        <v>28.88</v>
      </c>
      <c r="F100" s="7">
        <v>285</v>
      </c>
      <c r="G100" s="83">
        <f t="shared" ref="G100" si="26">E100*F100</f>
        <v>8230.7999999999993</v>
      </c>
      <c r="H100" s="7"/>
      <c r="I100" s="8">
        <f t="shared" si="25"/>
        <v>8230.7999999999993</v>
      </c>
    </row>
    <row r="101" spans="1:10" s="33" customFormat="1" x14ac:dyDescent="0.25">
      <c r="A101" s="30" t="s">
        <v>14</v>
      </c>
      <c r="B101" s="31" t="s">
        <v>15</v>
      </c>
      <c r="C101" s="32" t="s">
        <v>50</v>
      </c>
      <c r="D101" s="9">
        <v>8.5</v>
      </c>
      <c r="E101" s="9">
        <f>E100*D101</f>
        <v>245.48</v>
      </c>
      <c r="F101" s="10">
        <v>13.7</v>
      </c>
      <c r="G101" s="82"/>
      <c r="H101" s="10">
        <f>E101*F101</f>
        <v>3363.0759999999996</v>
      </c>
      <c r="I101" s="11">
        <f t="shared" si="25"/>
        <v>3363.0759999999996</v>
      </c>
    </row>
    <row r="102" spans="1:10" s="33" customFormat="1" x14ac:dyDescent="0.25">
      <c r="A102" s="30" t="s">
        <v>153</v>
      </c>
      <c r="B102" s="31" t="s">
        <v>103</v>
      </c>
      <c r="C102" s="32" t="s">
        <v>30</v>
      </c>
      <c r="D102" s="9">
        <v>0.33</v>
      </c>
      <c r="E102" s="9">
        <f>ROUND(D102*E97,0)</f>
        <v>10</v>
      </c>
      <c r="F102" s="10">
        <v>23</v>
      </c>
      <c r="G102" s="82"/>
      <c r="H102" s="10">
        <f>E102*F102</f>
        <v>230</v>
      </c>
      <c r="I102" s="11">
        <f>E102*F102</f>
        <v>230</v>
      </c>
    </row>
    <row r="103" spans="1:10" x14ac:dyDescent="0.25">
      <c r="A103" s="160">
        <v>3</v>
      </c>
      <c r="B103" s="28" t="s">
        <v>18</v>
      </c>
      <c r="C103" s="29" t="s">
        <v>9</v>
      </c>
      <c r="D103" s="6"/>
      <c r="E103" s="6">
        <f>E98</f>
        <v>28.88</v>
      </c>
      <c r="F103" s="7">
        <v>180</v>
      </c>
      <c r="G103" s="83">
        <f t="shared" ref="G103" si="27">E103*F103</f>
        <v>5198.3999999999996</v>
      </c>
      <c r="H103" s="7"/>
      <c r="I103" s="8">
        <f t="shared" si="25"/>
        <v>5198.3999999999996</v>
      </c>
    </row>
    <row r="104" spans="1:10" s="33" customFormat="1" x14ac:dyDescent="0.25">
      <c r="A104" s="30" t="s">
        <v>104</v>
      </c>
      <c r="B104" s="31" t="s">
        <v>20</v>
      </c>
      <c r="C104" s="32" t="s">
        <v>50</v>
      </c>
      <c r="D104" s="9">
        <v>3.6</v>
      </c>
      <c r="E104" s="9">
        <f>E103*D104</f>
        <v>103.968</v>
      </c>
      <c r="F104" s="10">
        <v>28.32</v>
      </c>
      <c r="G104" s="82"/>
      <c r="H104" s="10">
        <f>E104*F104</f>
        <v>2944.3737599999999</v>
      </c>
      <c r="I104" s="11">
        <f>F104*E104</f>
        <v>2944.3737599999999</v>
      </c>
    </row>
    <row r="105" spans="1:10" x14ac:dyDescent="0.25">
      <c r="A105" s="160">
        <v>4</v>
      </c>
      <c r="B105" s="28" t="s">
        <v>23</v>
      </c>
      <c r="C105" s="29" t="s">
        <v>9</v>
      </c>
      <c r="D105" s="6"/>
      <c r="E105" s="6">
        <f>E98</f>
        <v>28.88</v>
      </c>
      <c r="F105" s="7">
        <v>500</v>
      </c>
      <c r="G105" s="83">
        <f t="shared" ref="G105" si="28">E105*F105</f>
        <v>14440</v>
      </c>
      <c r="H105" s="7"/>
      <c r="I105" s="8">
        <f>E105*F105</f>
        <v>14440</v>
      </c>
    </row>
    <row r="106" spans="1:10" s="33" customFormat="1" x14ac:dyDescent="0.25">
      <c r="A106" s="30" t="s">
        <v>19</v>
      </c>
      <c r="B106" s="31" t="s">
        <v>105</v>
      </c>
      <c r="C106" s="32" t="s">
        <v>50</v>
      </c>
      <c r="D106" s="9">
        <v>0.01</v>
      </c>
      <c r="E106" s="9">
        <f>E105*D106</f>
        <v>0.2888</v>
      </c>
      <c r="F106" s="10">
        <v>880</v>
      </c>
      <c r="G106" s="82"/>
      <c r="H106" s="10">
        <f>E106*F106</f>
        <v>254.14400000000001</v>
      </c>
      <c r="I106" s="11">
        <f>F106*E106</f>
        <v>254.14400000000001</v>
      </c>
    </row>
    <row r="107" spans="1:10" x14ac:dyDescent="0.25">
      <c r="A107" s="160">
        <v>5</v>
      </c>
      <c r="B107" s="28" t="s">
        <v>106</v>
      </c>
      <c r="C107" s="29" t="s">
        <v>30</v>
      </c>
      <c r="D107" s="6"/>
      <c r="E107" s="6">
        <v>5.2</v>
      </c>
      <c r="F107" s="7">
        <v>50</v>
      </c>
      <c r="G107" s="83">
        <f t="shared" ref="G107" si="29">E107*F107</f>
        <v>260</v>
      </c>
      <c r="H107" s="7"/>
      <c r="I107" s="8">
        <f t="shared" ref="I107:I110" si="30">E107*F107</f>
        <v>260</v>
      </c>
    </row>
    <row r="108" spans="1:10" s="33" customFormat="1" x14ac:dyDescent="0.25">
      <c r="A108" s="30" t="s">
        <v>111</v>
      </c>
      <c r="B108" s="31" t="s">
        <v>107</v>
      </c>
      <c r="C108" s="32" t="s">
        <v>30</v>
      </c>
      <c r="D108" s="9">
        <v>1.1000000000000001</v>
      </c>
      <c r="E108" s="9">
        <f>ROUND(D108*E107,0)</f>
        <v>6</v>
      </c>
      <c r="F108" s="10">
        <v>31</v>
      </c>
      <c r="G108" s="82"/>
      <c r="H108" s="10">
        <f>E108*F108</f>
        <v>186</v>
      </c>
      <c r="I108" s="11">
        <f t="shared" si="30"/>
        <v>186</v>
      </c>
    </row>
    <row r="109" spans="1:10" ht="30" x14ac:dyDescent="0.25">
      <c r="A109" s="160">
        <v>6</v>
      </c>
      <c r="B109" s="28" t="s">
        <v>116</v>
      </c>
      <c r="C109" s="29" t="s">
        <v>44</v>
      </c>
      <c r="D109" s="6"/>
      <c r="E109" s="6">
        <v>1</v>
      </c>
      <c r="F109" s="7">
        <v>1900</v>
      </c>
      <c r="G109" s="83">
        <f t="shared" ref="G109:G110" si="31">E109*F109</f>
        <v>1900</v>
      </c>
      <c r="H109" s="7"/>
      <c r="I109" s="8">
        <f t="shared" si="30"/>
        <v>1900</v>
      </c>
    </row>
    <row r="110" spans="1:10" x14ac:dyDescent="0.25">
      <c r="A110" s="160">
        <v>7</v>
      </c>
      <c r="B110" s="28" t="s">
        <v>53</v>
      </c>
      <c r="C110" s="29" t="s">
        <v>37</v>
      </c>
      <c r="D110" s="6"/>
      <c r="E110" s="6">
        <v>2.5</v>
      </c>
      <c r="F110" s="7">
        <v>50</v>
      </c>
      <c r="G110" s="83">
        <f t="shared" si="31"/>
        <v>125</v>
      </c>
      <c r="H110" s="7"/>
      <c r="I110" s="8">
        <f t="shared" si="30"/>
        <v>125</v>
      </c>
    </row>
    <row r="111" spans="1:10" s="45" customFormat="1" ht="13.5" thickBot="1" x14ac:dyDescent="0.3">
      <c r="A111" s="104" t="s">
        <v>113</v>
      </c>
      <c r="B111" s="105" t="s">
        <v>117</v>
      </c>
      <c r="C111" s="106" t="s">
        <v>30</v>
      </c>
      <c r="D111" s="107">
        <v>1.1499999999999999</v>
      </c>
      <c r="E111" s="107">
        <f>ROUND(D111*E110,0)</f>
        <v>3</v>
      </c>
      <c r="F111" s="108">
        <v>38</v>
      </c>
      <c r="G111" s="110"/>
      <c r="H111" s="108">
        <f>E111*F111</f>
        <v>114</v>
      </c>
      <c r="I111" s="109">
        <f>E111*F111</f>
        <v>114</v>
      </c>
    </row>
    <row r="112" spans="1:10" s="52" customFormat="1" ht="21" customHeight="1" thickBot="1" x14ac:dyDescent="0.3">
      <c r="A112" s="178" t="s">
        <v>5</v>
      </c>
      <c r="B112" s="179"/>
      <c r="C112" s="179"/>
      <c r="D112" s="179"/>
      <c r="E112" s="179"/>
      <c r="F112" s="179"/>
      <c r="G112" s="85">
        <f>SUM(G98:G111)</f>
        <v>32897.800000000003</v>
      </c>
      <c r="H112" s="59">
        <f>SUM(H98:H111)</f>
        <v>9902.1953599999997</v>
      </c>
      <c r="I112" s="60">
        <f>SUM(I98:I111)</f>
        <v>42799.995360000001</v>
      </c>
      <c r="J112" s="53">
        <f>G112/$H$96</f>
        <v>4531.3774104683198</v>
      </c>
    </row>
    <row r="113" spans="1:10" s="122" customFormat="1" ht="19.5" x14ac:dyDescent="0.25">
      <c r="A113" s="77" t="s">
        <v>24</v>
      </c>
      <c r="B113" s="117" t="s">
        <v>95</v>
      </c>
      <c r="C113" s="118" t="s">
        <v>9</v>
      </c>
      <c r="D113" s="119"/>
      <c r="E113" s="119">
        <v>7.26</v>
      </c>
      <c r="F113" s="115"/>
      <c r="G113" s="114"/>
      <c r="H113" s="115"/>
      <c r="I113" s="116"/>
      <c r="J113" s="121"/>
    </row>
    <row r="114" spans="1:10" x14ac:dyDescent="0.25">
      <c r="A114" s="160">
        <v>1</v>
      </c>
      <c r="B114" s="28" t="s">
        <v>8</v>
      </c>
      <c r="C114" s="29" t="s">
        <v>9</v>
      </c>
      <c r="D114" s="6"/>
      <c r="E114" s="6">
        <f>E113</f>
        <v>7.26</v>
      </c>
      <c r="F114" s="7">
        <v>110</v>
      </c>
      <c r="G114" s="83">
        <f t="shared" ref="G114" si="32">E114*F114</f>
        <v>798.6</v>
      </c>
      <c r="H114" s="10"/>
      <c r="I114" s="8">
        <f t="shared" ref="I114:I125" si="33">E114*F114</f>
        <v>798.6</v>
      </c>
    </row>
    <row r="115" spans="1:10" s="33" customFormat="1" x14ac:dyDescent="0.25">
      <c r="A115" s="30" t="s">
        <v>10</v>
      </c>
      <c r="B115" s="31" t="s">
        <v>11</v>
      </c>
      <c r="C115" s="32" t="s">
        <v>50</v>
      </c>
      <c r="D115" s="9">
        <f>D99</f>
        <v>1.2000000000000002</v>
      </c>
      <c r="E115" s="9">
        <f>E114*D115</f>
        <v>8.7120000000000015</v>
      </c>
      <c r="F115" s="10">
        <f>F99</f>
        <v>81.099999999999994</v>
      </c>
      <c r="G115" s="82"/>
      <c r="H115" s="10">
        <f t="shared" ref="H115:H124" si="34">E115*F115</f>
        <v>706.54320000000007</v>
      </c>
      <c r="I115" s="11">
        <f t="shared" si="33"/>
        <v>706.54320000000007</v>
      </c>
    </row>
    <row r="116" spans="1:10" x14ac:dyDescent="0.25">
      <c r="A116" s="160">
        <v>2</v>
      </c>
      <c r="B116" s="28" t="s">
        <v>13</v>
      </c>
      <c r="C116" s="29" t="s">
        <v>9</v>
      </c>
      <c r="D116" s="6"/>
      <c r="E116" s="6">
        <f>E113</f>
        <v>7.26</v>
      </c>
      <c r="F116" s="7">
        <v>360</v>
      </c>
      <c r="G116" s="83">
        <f t="shared" ref="G116" si="35">E116*F116</f>
        <v>2613.6</v>
      </c>
      <c r="H116" s="10"/>
      <c r="I116" s="8">
        <f t="shared" si="33"/>
        <v>2613.6</v>
      </c>
    </row>
    <row r="117" spans="1:10" s="33" customFormat="1" x14ac:dyDescent="0.25">
      <c r="A117" s="30" t="s">
        <v>14</v>
      </c>
      <c r="B117" s="31" t="s">
        <v>15</v>
      </c>
      <c r="C117" s="32" t="s">
        <v>50</v>
      </c>
      <c r="D117" s="9">
        <f>D101</f>
        <v>8.5</v>
      </c>
      <c r="E117" s="9">
        <f>E116*D117</f>
        <v>61.71</v>
      </c>
      <c r="F117" s="10">
        <f>F101</f>
        <v>13.7</v>
      </c>
      <c r="G117" s="82"/>
      <c r="H117" s="10">
        <f t="shared" si="34"/>
        <v>845.42700000000002</v>
      </c>
      <c r="I117" s="11">
        <f t="shared" si="33"/>
        <v>845.42700000000002</v>
      </c>
    </row>
    <row r="118" spans="1:10" s="33" customFormat="1" x14ac:dyDescent="0.25">
      <c r="A118" s="30" t="s">
        <v>153</v>
      </c>
      <c r="B118" s="31" t="s">
        <v>103</v>
      </c>
      <c r="C118" s="32" t="s">
        <v>30</v>
      </c>
      <c r="D118" s="9">
        <v>0.33</v>
      </c>
      <c r="E118" s="9">
        <f>ROUND(D118*E113,0)</f>
        <v>2</v>
      </c>
      <c r="F118" s="10">
        <v>23</v>
      </c>
      <c r="G118" s="82"/>
      <c r="H118" s="10">
        <f>E118*F118</f>
        <v>46</v>
      </c>
      <c r="I118" s="11">
        <f>E118*F118</f>
        <v>46</v>
      </c>
    </row>
    <row r="119" spans="1:10" x14ac:dyDescent="0.25">
      <c r="A119" s="160">
        <v>3</v>
      </c>
      <c r="B119" s="28" t="s">
        <v>18</v>
      </c>
      <c r="C119" s="29" t="s">
        <v>9</v>
      </c>
      <c r="D119" s="6"/>
      <c r="E119" s="6">
        <f>E113</f>
        <v>7.26</v>
      </c>
      <c r="F119" s="7">
        <v>180</v>
      </c>
      <c r="G119" s="83">
        <f t="shared" ref="G119" si="36">E119*F119</f>
        <v>1306.8</v>
      </c>
      <c r="H119" s="10"/>
      <c r="I119" s="8">
        <f t="shared" si="33"/>
        <v>1306.8</v>
      </c>
    </row>
    <row r="120" spans="1:10" s="33" customFormat="1" x14ac:dyDescent="0.25">
      <c r="A120" s="30" t="s">
        <v>104</v>
      </c>
      <c r="B120" s="31" t="s">
        <v>20</v>
      </c>
      <c r="C120" s="32" t="s">
        <v>50</v>
      </c>
      <c r="D120" s="9">
        <f>D104</f>
        <v>3.6</v>
      </c>
      <c r="E120" s="9">
        <f>E119*D120</f>
        <v>26.135999999999999</v>
      </c>
      <c r="F120" s="10">
        <f>F104</f>
        <v>28.32</v>
      </c>
      <c r="G120" s="82"/>
      <c r="H120" s="10">
        <f t="shared" si="34"/>
        <v>740.17151999999999</v>
      </c>
      <c r="I120" s="11">
        <f t="shared" si="33"/>
        <v>740.17151999999999</v>
      </c>
    </row>
    <row r="121" spans="1:10" x14ac:dyDescent="0.25">
      <c r="A121" s="38" t="s">
        <v>81</v>
      </c>
      <c r="B121" s="28" t="s">
        <v>26</v>
      </c>
      <c r="C121" s="29" t="s">
        <v>9</v>
      </c>
      <c r="D121" s="6"/>
      <c r="E121" s="6">
        <f>E113</f>
        <v>7.26</v>
      </c>
      <c r="F121" s="7">
        <v>135</v>
      </c>
      <c r="G121" s="83">
        <f t="shared" ref="G121" si="37">E121*F121</f>
        <v>980.1</v>
      </c>
      <c r="H121" s="10"/>
      <c r="I121" s="8">
        <f t="shared" si="33"/>
        <v>980.1</v>
      </c>
    </row>
    <row r="122" spans="1:10" s="33" customFormat="1" x14ac:dyDescent="0.25">
      <c r="A122" s="30" t="s">
        <v>41</v>
      </c>
      <c r="B122" s="31" t="s">
        <v>27</v>
      </c>
      <c r="C122" s="32" t="s">
        <v>51</v>
      </c>
      <c r="D122" s="9">
        <v>0.2</v>
      </c>
      <c r="E122" s="9">
        <f>E121*D122</f>
        <v>1.452</v>
      </c>
      <c r="F122" s="10">
        <v>473.7</v>
      </c>
      <c r="G122" s="82"/>
      <c r="H122" s="10">
        <f t="shared" si="34"/>
        <v>687.81239999999991</v>
      </c>
      <c r="I122" s="11">
        <f t="shared" si="33"/>
        <v>687.81239999999991</v>
      </c>
    </row>
    <row r="123" spans="1:10" x14ac:dyDescent="0.25">
      <c r="A123" s="38" t="s">
        <v>125</v>
      </c>
      <c r="B123" s="28" t="s">
        <v>29</v>
      </c>
      <c r="C123" s="29" t="s">
        <v>30</v>
      </c>
      <c r="D123" s="6"/>
      <c r="E123" s="6">
        <v>15.12</v>
      </c>
      <c r="F123" s="7">
        <v>90</v>
      </c>
      <c r="G123" s="83">
        <f t="shared" ref="G123" si="38">E123*F123</f>
        <v>1360.8</v>
      </c>
      <c r="H123" s="10"/>
      <c r="I123" s="8">
        <f t="shared" si="33"/>
        <v>1360.8</v>
      </c>
    </row>
    <row r="124" spans="1:10" s="33" customFormat="1" x14ac:dyDescent="0.25">
      <c r="A124" s="30" t="s">
        <v>111</v>
      </c>
      <c r="B124" s="31" t="s">
        <v>31</v>
      </c>
      <c r="C124" s="32" t="s">
        <v>30</v>
      </c>
      <c r="D124" s="9">
        <v>1.03</v>
      </c>
      <c r="E124" s="9">
        <f>E123*D124</f>
        <v>15.573599999999999</v>
      </c>
      <c r="F124" s="10">
        <v>20</v>
      </c>
      <c r="G124" s="82"/>
      <c r="H124" s="10">
        <f t="shared" si="34"/>
        <v>311.47199999999998</v>
      </c>
      <c r="I124" s="11">
        <f t="shared" si="33"/>
        <v>311.47199999999998</v>
      </c>
    </row>
    <row r="125" spans="1:10" ht="15.75" thickBot="1" x14ac:dyDescent="0.3">
      <c r="A125" s="41" t="s">
        <v>154</v>
      </c>
      <c r="B125" s="61" t="s">
        <v>34</v>
      </c>
      <c r="C125" s="51" t="s">
        <v>30</v>
      </c>
      <c r="D125" s="18"/>
      <c r="E125" s="18">
        <f>E123</f>
        <v>15.12</v>
      </c>
      <c r="F125" s="19">
        <v>135</v>
      </c>
      <c r="G125" s="84">
        <f t="shared" ref="G125" si="39">E125*F125</f>
        <v>2041.1999999999998</v>
      </c>
      <c r="H125" s="108"/>
      <c r="I125" s="63">
        <f t="shared" si="33"/>
        <v>2041.1999999999998</v>
      </c>
    </row>
    <row r="126" spans="1:10" s="52" customFormat="1" ht="21" customHeight="1" thickBot="1" x14ac:dyDescent="0.3">
      <c r="A126" s="178" t="s">
        <v>5</v>
      </c>
      <c r="B126" s="179"/>
      <c r="C126" s="179"/>
      <c r="D126" s="179"/>
      <c r="E126" s="179"/>
      <c r="F126" s="179"/>
      <c r="G126" s="85">
        <f>SUM(G114:G125)</f>
        <v>9101.1</v>
      </c>
      <c r="H126" s="59">
        <f>SUM(H114:H125)</f>
        <v>3337.4261200000001</v>
      </c>
      <c r="I126" s="60">
        <f>SUM(I114:I125)</f>
        <v>12438.526119999999</v>
      </c>
      <c r="J126" s="53">
        <f>G126/$H$96</f>
        <v>1253.595041322314</v>
      </c>
    </row>
    <row r="127" spans="1:10" s="122" customFormat="1" ht="19.5" x14ac:dyDescent="0.25">
      <c r="A127" s="77" t="s">
        <v>35</v>
      </c>
      <c r="B127" s="117" t="s">
        <v>75</v>
      </c>
      <c r="C127" s="118" t="s">
        <v>9</v>
      </c>
      <c r="D127" s="119"/>
      <c r="E127" s="119">
        <v>7.26</v>
      </c>
      <c r="F127" s="115"/>
      <c r="G127" s="114"/>
      <c r="H127" s="115"/>
      <c r="I127" s="116"/>
      <c r="J127" s="121"/>
    </row>
    <row r="128" spans="1:10" x14ac:dyDescent="0.25">
      <c r="A128" s="38" t="s">
        <v>6</v>
      </c>
      <c r="B128" s="28" t="s">
        <v>54</v>
      </c>
      <c r="C128" s="29" t="s">
        <v>9</v>
      </c>
      <c r="D128" s="6"/>
      <c r="E128" s="6">
        <f>E127</f>
        <v>7.26</v>
      </c>
      <c r="F128" s="7">
        <v>30</v>
      </c>
      <c r="G128" s="83">
        <f t="shared" ref="G128" si="40">E128*F128</f>
        <v>217.79999999999998</v>
      </c>
      <c r="H128" s="10"/>
      <c r="I128" s="8">
        <f t="shared" ref="I128:I131" si="41">E128*F128</f>
        <v>217.79999999999998</v>
      </c>
    </row>
    <row r="129" spans="1:10" s="45" customFormat="1" ht="12.75" x14ac:dyDescent="0.25">
      <c r="A129" s="30" t="s">
        <v>7</v>
      </c>
      <c r="B129" s="76" t="s">
        <v>55</v>
      </c>
      <c r="C129" s="46" t="s">
        <v>50</v>
      </c>
      <c r="D129" s="9">
        <v>0.35</v>
      </c>
      <c r="E129" s="9">
        <f>D129*E128</f>
        <v>2.5409999999999999</v>
      </c>
      <c r="F129" s="10">
        <v>163.35</v>
      </c>
      <c r="G129" s="82"/>
      <c r="H129" s="10">
        <f t="shared" ref="H129:H131" si="42">E129*F129</f>
        <v>415.07234999999997</v>
      </c>
      <c r="I129" s="11">
        <f t="shared" si="41"/>
        <v>415.07234999999997</v>
      </c>
    </row>
    <row r="130" spans="1:10" ht="30" x14ac:dyDescent="0.25">
      <c r="A130" s="38" t="s">
        <v>12</v>
      </c>
      <c r="B130" s="28" t="s">
        <v>56</v>
      </c>
      <c r="C130" s="29" t="s">
        <v>9</v>
      </c>
      <c r="D130" s="6"/>
      <c r="E130" s="6">
        <f>E128</f>
        <v>7.26</v>
      </c>
      <c r="F130" s="7">
        <v>842</v>
      </c>
      <c r="G130" s="83">
        <f t="shared" ref="G130" si="43">E130*F130</f>
        <v>6112.92</v>
      </c>
      <c r="H130" s="10"/>
      <c r="I130" s="8">
        <f t="shared" si="41"/>
        <v>6112.92</v>
      </c>
    </row>
    <row r="131" spans="1:10" s="45" customFormat="1" ht="12.75" x14ac:dyDescent="0.25">
      <c r="A131" s="30" t="s">
        <v>24</v>
      </c>
      <c r="B131" s="31" t="s">
        <v>118</v>
      </c>
      <c r="C131" s="32" t="s">
        <v>50</v>
      </c>
      <c r="D131" s="9">
        <v>5.0999999999999996</v>
      </c>
      <c r="E131" s="9">
        <f>E130*D131</f>
        <v>37.025999999999996</v>
      </c>
      <c r="F131" s="10">
        <v>11</v>
      </c>
      <c r="G131" s="82"/>
      <c r="H131" s="10">
        <f t="shared" si="42"/>
        <v>407.28599999999994</v>
      </c>
      <c r="I131" s="11">
        <f t="shared" si="41"/>
        <v>407.28599999999994</v>
      </c>
    </row>
    <row r="132" spans="1:10" x14ac:dyDescent="0.25">
      <c r="A132" s="38" t="s">
        <v>16</v>
      </c>
      <c r="B132" s="28" t="s">
        <v>57</v>
      </c>
      <c r="C132" s="29" t="s">
        <v>9</v>
      </c>
      <c r="D132" s="6"/>
      <c r="E132" s="6">
        <f>E128</f>
        <v>7.26</v>
      </c>
      <c r="F132" s="7">
        <v>90</v>
      </c>
      <c r="G132" s="83">
        <f t="shared" ref="G132:G133" si="44">E132*F132</f>
        <v>653.4</v>
      </c>
      <c r="H132" s="10"/>
      <c r="I132" s="8">
        <f>E132*F132</f>
        <v>653.4</v>
      </c>
    </row>
    <row r="133" spans="1:10" ht="15.75" thickBot="1" x14ac:dyDescent="0.3">
      <c r="A133" s="41" t="s">
        <v>17</v>
      </c>
      <c r="B133" s="61" t="s">
        <v>40</v>
      </c>
      <c r="C133" s="51" t="s">
        <v>30</v>
      </c>
      <c r="D133" s="18"/>
      <c r="E133" s="18">
        <f>E123</f>
        <v>15.12</v>
      </c>
      <c r="F133" s="19">
        <v>70</v>
      </c>
      <c r="G133" s="84">
        <f t="shared" si="44"/>
        <v>1058.3999999999999</v>
      </c>
      <c r="H133" s="108"/>
      <c r="I133" s="63">
        <f>E133*F133</f>
        <v>1058.3999999999999</v>
      </c>
    </row>
    <row r="134" spans="1:10" s="52" customFormat="1" ht="21" customHeight="1" thickBot="1" x14ac:dyDescent="0.3">
      <c r="A134" s="178" t="s">
        <v>5</v>
      </c>
      <c r="B134" s="179"/>
      <c r="C134" s="179"/>
      <c r="D134" s="179"/>
      <c r="E134" s="179"/>
      <c r="F134" s="179"/>
      <c r="G134" s="85">
        <f>SUM(G128:G133)</f>
        <v>8042.5199999999995</v>
      </c>
      <c r="H134" s="59">
        <f>SUM(H128:H133)</f>
        <v>822.35834999999997</v>
      </c>
      <c r="I134" s="60">
        <f>SUM(I128:I133)</f>
        <v>8864.878349999999</v>
      </c>
      <c r="J134" s="53">
        <f>G134/$H$96</f>
        <v>1107.7851239669421</v>
      </c>
    </row>
    <row r="135" spans="1:10" s="122" customFormat="1" ht="19.5" x14ac:dyDescent="0.25">
      <c r="A135" s="77" t="s">
        <v>41</v>
      </c>
      <c r="B135" s="117" t="s">
        <v>42</v>
      </c>
      <c r="C135" s="118"/>
      <c r="D135" s="119"/>
      <c r="E135" s="119"/>
      <c r="F135" s="115"/>
      <c r="G135" s="114"/>
      <c r="H135" s="115"/>
      <c r="I135" s="116"/>
      <c r="J135" s="121"/>
    </row>
    <row r="136" spans="1:10" x14ac:dyDescent="0.25">
      <c r="A136" s="38" t="s">
        <v>6</v>
      </c>
      <c r="B136" s="28" t="s">
        <v>59</v>
      </c>
      <c r="C136" s="29" t="s">
        <v>44</v>
      </c>
      <c r="D136" s="6"/>
      <c r="E136" s="6">
        <v>1</v>
      </c>
      <c r="F136" s="7">
        <v>90</v>
      </c>
      <c r="G136" s="83">
        <f t="shared" ref="G136:G141" si="45">E136*F136</f>
        <v>90</v>
      </c>
      <c r="H136" s="7"/>
      <c r="I136" s="8">
        <f t="shared" ref="I136:I141" si="46">E136*F136</f>
        <v>90</v>
      </c>
    </row>
    <row r="137" spans="1:10" x14ac:dyDescent="0.25">
      <c r="A137" s="38" t="s">
        <v>12</v>
      </c>
      <c r="B137" s="28" t="s">
        <v>60</v>
      </c>
      <c r="C137" s="29" t="s">
        <v>44</v>
      </c>
      <c r="D137" s="6"/>
      <c r="E137" s="6">
        <v>1</v>
      </c>
      <c r="F137" s="7">
        <v>540</v>
      </c>
      <c r="G137" s="83">
        <f t="shared" si="45"/>
        <v>540</v>
      </c>
      <c r="H137" s="7"/>
      <c r="I137" s="8">
        <f t="shared" si="46"/>
        <v>540</v>
      </c>
    </row>
    <row r="138" spans="1:10" x14ac:dyDescent="0.25">
      <c r="A138" s="38" t="s">
        <v>16</v>
      </c>
      <c r="B138" s="28" t="s">
        <v>61</v>
      </c>
      <c r="C138" s="29" t="s">
        <v>62</v>
      </c>
      <c r="D138" s="6"/>
      <c r="E138" s="6">
        <v>1</v>
      </c>
      <c r="F138" s="7">
        <v>1000</v>
      </c>
      <c r="G138" s="83">
        <f t="shared" si="45"/>
        <v>1000</v>
      </c>
      <c r="H138" s="7"/>
      <c r="I138" s="8">
        <f t="shared" si="46"/>
        <v>1000</v>
      </c>
    </row>
    <row r="139" spans="1:10" x14ac:dyDescent="0.25">
      <c r="A139" s="38" t="s">
        <v>17</v>
      </c>
      <c r="B139" s="28" t="s">
        <v>46</v>
      </c>
      <c r="C139" s="29" t="s">
        <v>44</v>
      </c>
      <c r="D139" s="6"/>
      <c r="E139" s="6">
        <v>1</v>
      </c>
      <c r="F139" s="7">
        <v>135</v>
      </c>
      <c r="G139" s="83">
        <f t="shared" si="45"/>
        <v>135</v>
      </c>
      <c r="H139" s="7"/>
      <c r="I139" s="8">
        <f t="shared" si="46"/>
        <v>135</v>
      </c>
    </row>
    <row r="140" spans="1:10" x14ac:dyDescent="0.25">
      <c r="A140" s="38" t="s">
        <v>21</v>
      </c>
      <c r="B140" s="28" t="s">
        <v>47</v>
      </c>
      <c r="C140" s="29" t="s">
        <v>44</v>
      </c>
      <c r="D140" s="6"/>
      <c r="E140" s="6">
        <v>1</v>
      </c>
      <c r="F140" s="7">
        <v>675</v>
      </c>
      <c r="G140" s="83">
        <f t="shared" si="45"/>
        <v>675</v>
      </c>
      <c r="H140" s="7"/>
      <c r="I140" s="8">
        <f t="shared" si="46"/>
        <v>675</v>
      </c>
    </row>
    <row r="141" spans="1:10" ht="15.75" thickBot="1" x14ac:dyDescent="0.3">
      <c r="A141" s="41" t="s">
        <v>22</v>
      </c>
      <c r="B141" s="61" t="s">
        <v>119</v>
      </c>
      <c r="C141" s="51" t="s">
        <v>44</v>
      </c>
      <c r="D141" s="18"/>
      <c r="E141" s="18">
        <v>1</v>
      </c>
      <c r="F141" s="19">
        <v>135</v>
      </c>
      <c r="G141" s="84">
        <f t="shared" si="45"/>
        <v>135</v>
      </c>
      <c r="H141" s="19"/>
      <c r="I141" s="63">
        <f t="shared" si="46"/>
        <v>135</v>
      </c>
    </row>
    <row r="142" spans="1:10" s="52" customFormat="1" ht="21" customHeight="1" thickBot="1" x14ac:dyDescent="0.3">
      <c r="A142" s="178" t="s">
        <v>5</v>
      </c>
      <c r="B142" s="179"/>
      <c r="C142" s="179"/>
      <c r="D142" s="179"/>
      <c r="E142" s="179"/>
      <c r="F142" s="179"/>
      <c r="G142" s="101">
        <f>SUM(G136:G141)</f>
        <v>2575</v>
      </c>
      <c r="H142" s="102">
        <f>SUM(H136:H141)</f>
        <v>0</v>
      </c>
      <c r="I142" s="103">
        <f>SUM(I136:I141)</f>
        <v>2575</v>
      </c>
      <c r="J142" s="53">
        <f>G142/$H$96</f>
        <v>354.68319559228649</v>
      </c>
    </row>
    <row r="143" spans="1:10" s="40" customFormat="1" ht="18.75" customHeight="1" x14ac:dyDescent="0.25">
      <c r="A143" s="180" t="s">
        <v>142</v>
      </c>
      <c r="B143" s="181"/>
      <c r="C143" s="181"/>
      <c r="D143" s="181"/>
      <c r="E143" s="181"/>
      <c r="F143" s="181"/>
      <c r="G143" s="54">
        <f>G112+G126+G134+G142</f>
        <v>52616.42</v>
      </c>
      <c r="H143" s="113">
        <f>H112+H126+H134+H142</f>
        <v>14061.97983</v>
      </c>
      <c r="I143" s="111">
        <f>I112+I126+I134+I142</f>
        <v>66678.399829999995</v>
      </c>
    </row>
    <row r="144" spans="1:10" ht="15.75" customHeight="1" thickBot="1" x14ac:dyDescent="0.3">
      <c r="A144" s="180" t="s">
        <v>134</v>
      </c>
      <c r="B144" s="181"/>
      <c r="C144" s="181"/>
      <c r="D144" s="181"/>
      <c r="E144" s="181"/>
      <c r="F144" s="181"/>
      <c r="G144" s="172">
        <f>G143/H96</f>
        <v>7247.4407713498622</v>
      </c>
      <c r="H144" s="173"/>
      <c r="I144" s="174"/>
    </row>
    <row r="145" spans="1:9" s="47" customFormat="1" ht="21" customHeight="1" thickBot="1" x14ac:dyDescent="0.3">
      <c r="A145" s="23">
        <v>4</v>
      </c>
      <c r="B145" s="58" t="s">
        <v>137</v>
      </c>
      <c r="C145" s="58"/>
      <c r="D145" s="58"/>
      <c r="E145" s="58"/>
      <c r="F145" s="58"/>
      <c r="G145" s="58"/>
      <c r="H145" s="20">
        <v>2.64</v>
      </c>
      <c r="I145" s="26" t="s">
        <v>9</v>
      </c>
    </row>
    <row r="146" spans="1:9" s="44" customFormat="1" ht="19.5" x14ac:dyDescent="0.25">
      <c r="A146" s="120" t="s">
        <v>7</v>
      </c>
      <c r="B146" s="117" t="s">
        <v>70</v>
      </c>
      <c r="C146" s="118" t="s">
        <v>9</v>
      </c>
      <c r="D146" s="119"/>
      <c r="E146" s="119">
        <v>16.59</v>
      </c>
      <c r="F146" s="115"/>
      <c r="G146" s="114"/>
      <c r="H146" s="115"/>
      <c r="I146" s="116"/>
    </row>
    <row r="147" spans="1:9" x14ac:dyDescent="0.25">
      <c r="A147" s="38" t="s">
        <v>6</v>
      </c>
      <c r="B147" s="28" t="s">
        <v>67</v>
      </c>
      <c r="C147" s="29" t="s">
        <v>9</v>
      </c>
      <c r="D147" s="6"/>
      <c r="E147" s="6">
        <f>E146</f>
        <v>16.59</v>
      </c>
      <c r="F147" s="7">
        <v>50</v>
      </c>
      <c r="G147" s="83">
        <f t="shared" ref="G147" si="47">E147*F147</f>
        <v>829.5</v>
      </c>
      <c r="H147" s="10"/>
      <c r="I147" s="8">
        <f>E147*F147</f>
        <v>829.5</v>
      </c>
    </row>
    <row r="148" spans="1:9" s="33" customFormat="1" x14ac:dyDescent="0.25">
      <c r="A148" s="30" t="s">
        <v>7</v>
      </c>
      <c r="B148" s="76" t="s">
        <v>55</v>
      </c>
      <c r="C148" s="46" t="s">
        <v>50</v>
      </c>
      <c r="D148" s="9">
        <v>0.35</v>
      </c>
      <c r="E148" s="9">
        <f>D148*E147</f>
        <v>5.8064999999999998</v>
      </c>
      <c r="F148" s="10">
        <v>163.35</v>
      </c>
      <c r="G148" s="82"/>
      <c r="H148" s="10">
        <f t="shared" ref="H148:H160" si="48">E148*F148</f>
        <v>948.49177499999996</v>
      </c>
      <c r="I148" s="11">
        <f t="shared" ref="I148" si="49">E148*F148</f>
        <v>948.49177499999996</v>
      </c>
    </row>
    <row r="149" spans="1:9" x14ac:dyDescent="0.25">
      <c r="A149" s="162">
        <v>2</v>
      </c>
      <c r="B149" s="34" t="s">
        <v>13</v>
      </c>
      <c r="C149" s="35" t="s">
        <v>9</v>
      </c>
      <c r="D149" s="6"/>
      <c r="E149" s="6">
        <f>E146</f>
        <v>16.59</v>
      </c>
      <c r="F149" s="7">
        <v>285</v>
      </c>
      <c r="G149" s="83">
        <f t="shared" ref="G149" si="50">E149*F149</f>
        <v>4728.1499999999996</v>
      </c>
      <c r="H149" s="10"/>
      <c r="I149" s="8">
        <f>E149*F149</f>
        <v>4728.1499999999996</v>
      </c>
    </row>
    <row r="150" spans="1:9" s="33" customFormat="1" x14ac:dyDescent="0.25">
      <c r="A150" s="78" t="s">
        <v>14</v>
      </c>
      <c r="B150" s="76" t="s">
        <v>15</v>
      </c>
      <c r="C150" s="46" t="s">
        <v>50</v>
      </c>
      <c r="D150" s="9">
        <v>8.5</v>
      </c>
      <c r="E150" s="9">
        <f>E149*D150</f>
        <v>141.01499999999999</v>
      </c>
      <c r="F150" s="10">
        <v>13.7</v>
      </c>
      <c r="G150" s="82"/>
      <c r="H150" s="10">
        <f t="shared" si="48"/>
        <v>1931.9054999999996</v>
      </c>
      <c r="I150" s="11">
        <f>E150*F150</f>
        <v>1931.9054999999996</v>
      </c>
    </row>
    <row r="151" spans="1:9" s="33" customFormat="1" x14ac:dyDescent="0.25">
      <c r="A151" s="78" t="s">
        <v>153</v>
      </c>
      <c r="B151" s="31" t="s">
        <v>103</v>
      </c>
      <c r="C151" s="32" t="s">
        <v>30</v>
      </c>
      <c r="D151" s="9">
        <v>0.33</v>
      </c>
      <c r="E151" s="9">
        <f>ROUND(D151*E146,0)</f>
        <v>5</v>
      </c>
      <c r="F151" s="10">
        <v>23</v>
      </c>
      <c r="G151" s="82"/>
      <c r="H151" s="10">
        <f>E151*F151</f>
        <v>115</v>
      </c>
      <c r="I151" s="11">
        <f t="shared" ref="I151" si="51">E151*F151</f>
        <v>115</v>
      </c>
    </row>
    <row r="152" spans="1:9" x14ac:dyDescent="0.25">
      <c r="A152" s="162">
        <v>3</v>
      </c>
      <c r="B152" s="34" t="s">
        <v>65</v>
      </c>
      <c r="C152" s="35" t="s">
        <v>44</v>
      </c>
      <c r="D152" s="6"/>
      <c r="E152" s="6">
        <v>1</v>
      </c>
      <c r="F152" s="7">
        <v>1600</v>
      </c>
      <c r="G152" s="83">
        <f t="shared" ref="G152" si="52">E152*F152</f>
        <v>1600</v>
      </c>
      <c r="H152" s="10"/>
      <c r="I152" s="8">
        <f>E152*F152</f>
        <v>1600</v>
      </c>
    </row>
    <row r="153" spans="1:9" s="33" customFormat="1" x14ac:dyDescent="0.25">
      <c r="A153" s="30" t="s">
        <v>104</v>
      </c>
      <c r="B153" s="76" t="s">
        <v>69</v>
      </c>
      <c r="C153" s="46" t="s">
        <v>9</v>
      </c>
      <c r="D153" s="9">
        <v>2.5</v>
      </c>
      <c r="E153" s="9">
        <f>E152*D153</f>
        <v>2.5</v>
      </c>
      <c r="F153" s="10">
        <v>187</v>
      </c>
      <c r="G153" s="82"/>
      <c r="H153" s="10">
        <f t="shared" si="48"/>
        <v>467.5</v>
      </c>
      <c r="I153" s="11">
        <f>E153*F153</f>
        <v>467.5</v>
      </c>
    </row>
    <row r="154" spans="1:9" s="33" customFormat="1" x14ac:dyDescent="0.25">
      <c r="A154" s="30" t="s">
        <v>160</v>
      </c>
      <c r="B154" s="76" t="s">
        <v>122</v>
      </c>
      <c r="C154" s="46" t="s">
        <v>44</v>
      </c>
      <c r="D154" s="9">
        <v>1</v>
      </c>
      <c r="E154" s="9">
        <f>E152*D154</f>
        <v>1</v>
      </c>
      <c r="F154" s="10">
        <v>73</v>
      </c>
      <c r="G154" s="82"/>
      <c r="H154" s="10">
        <f t="shared" si="48"/>
        <v>73</v>
      </c>
      <c r="I154" s="11">
        <f t="shared" ref="I154:I155" si="53">E154*F154</f>
        <v>73</v>
      </c>
    </row>
    <row r="155" spans="1:9" s="33" customFormat="1" x14ac:dyDescent="0.25">
      <c r="A155" s="30" t="s">
        <v>161</v>
      </c>
      <c r="B155" s="76" t="s">
        <v>123</v>
      </c>
      <c r="C155" s="46" t="s">
        <v>44</v>
      </c>
      <c r="D155" s="9">
        <v>3</v>
      </c>
      <c r="E155" s="9">
        <f>E152*D155</f>
        <v>3</v>
      </c>
      <c r="F155" s="10">
        <v>134</v>
      </c>
      <c r="G155" s="82"/>
      <c r="H155" s="10">
        <f t="shared" si="48"/>
        <v>402</v>
      </c>
      <c r="I155" s="11">
        <f t="shared" si="53"/>
        <v>402</v>
      </c>
    </row>
    <row r="156" spans="1:9" x14ac:dyDescent="0.25">
      <c r="A156" s="162">
        <v>4</v>
      </c>
      <c r="B156" s="34" t="s">
        <v>66</v>
      </c>
      <c r="C156" s="35" t="s">
        <v>44</v>
      </c>
      <c r="D156" s="6"/>
      <c r="E156" s="6">
        <v>1</v>
      </c>
      <c r="F156" s="7">
        <v>1300</v>
      </c>
      <c r="G156" s="83">
        <f t="shared" ref="G156:G157" si="54">E156*F156</f>
        <v>1300</v>
      </c>
      <c r="H156" s="10"/>
      <c r="I156" s="8">
        <f>E156*F156</f>
        <v>1300</v>
      </c>
    </row>
    <row r="157" spans="1:9" x14ac:dyDescent="0.25">
      <c r="A157" s="160">
        <v>5</v>
      </c>
      <c r="B157" s="28" t="s">
        <v>68</v>
      </c>
      <c r="C157" s="29" t="s">
        <v>9</v>
      </c>
      <c r="D157" s="6"/>
      <c r="E157" s="6">
        <v>16.59</v>
      </c>
      <c r="F157" s="7">
        <v>30</v>
      </c>
      <c r="G157" s="83">
        <f t="shared" si="54"/>
        <v>497.7</v>
      </c>
      <c r="H157" s="10"/>
      <c r="I157" s="8">
        <f>E157*F157</f>
        <v>497.7</v>
      </c>
    </row>
    <row r="158" spans="1:9" s="33" customFormat="1" x14ac:dyDescent="0.25">
      <c r="A158" s="30" t="s">
        <v>32</v>
      </c>
      <c r="B158" s="76" t="s">
        <v>11</v>
      </c>
      <c r="C158" s="46" t="s">
        <v>50</v>
      </c>
      <c r="D158" s="9">
        <f>0.4</f>
        <v>0.4</v>
      </c>
      <c r="E158" s="9">
        <f>D158*E157</f>
        <v>6.6360000000000001</v>
      </c>
      <c r="F158" s="10">
        <v>81.099999999999994</v>
      </c>
      <c r="G158" s="82"/>
      <c r="H158" s="10">
        <f t="shared" si="48"/>
        <v>538.17959999999994</v>
      </c>
      <c r="I158" s="11">
        <f>E158*F158</f>
        <v>538.17959999999994</v>
      </c>
    </row>
    <row r="159" spans="1:9" x14ac:dyDescent="0.25">
      <c r="A159" s="38" t="s">
        <v>154</v>
      </c>
      <c r="B159" s="34" t="s">
        <v>63</v>
      </c>
      <c r="C159" s="35" t="s">
        <v>9</v>
      </c>
      <c r="D159" s="6"/>
      <c r="E159" s="6">
        <v>15.48</v>
      </c>
      <c r="F159" s="7">
        <v>680</v>
      </c>
      <c r="G159" s="83">
        <f t="shared" ref="G159" si="55">E159*F159</f>
        <v>10526.4</v>
      </c>
      <c r="H159" s="10"/>
      <c r="I159" s="8">
        <f>E159*F159</f>
        <v>10526.4</v>
      </c>
    </row>
    <row r="160" spans="1:9" s="45" customFormat="1" ht="12.75" x14ac:dyDescent="0.25">
      <c r="A160" s="30" t="s">
        <v>124</v>
      </c>
      <c r="B160" s="31" t="s">
        <v>118</v>
      </c>
      <c r="C160" s="32" t="s">
        <v>50</v>
      </c>
      <c r="D160" s="9">
        <v>3.5</v>
      </c>
      <c r="E160" s="9">
        <f>E159*D160</f>
        <v>54.18</v>
      </c>
      <c r="F160" s="10">
        <v>11</v>
      </c>
      <c r="G160" s="82"/>
      <c r="H160" s="10">
        <f t="shared" si="48"/>
        <v>595.98</v>
      </c>
      <c r="I160" s="11">
        <f t="shared" ref="I160" si="56">E160*F160</f>
        <v>595.98</v>
      </c>
    </row>
    <row r="161" spans="1:10" s="50" customFormat="1" x14ac:dyDescent="0.25">
      <c r="A161" s="79" t="s">
        <v>156</v>
      </c>
      <c r="B161" s="34" t="s">
        <v>64</v>
      </c>
      <c r="C161" s="49" t="s">
        <v>37</v>
      </c>
      <c r="D161" s="15"/>
      <c r="E161" s="15">
        <v>43.8</v>
      </c>
      <c r="F161" s="16">
        <v>315</v>
      </c>
      <c r="G161" s="83">
        <f t="shared" ref="G161:G164" si="57">E161*F161</f>
        <v>13797</v>
      </c>
      <c r="H161" s="16"/>
      <c r="I161" s="17">
        <f>E161*F161</f>
        <v>13797</v>
      </c>
    </row>
    <row r="162" spans="1:10" s="50" customFormat="1" x14ac:dyDescent="0.25">
      <c r="A162" s="79" t="s">
        <v>157</v>
      </c>
      <c r="B162" s="34" t="s">
        <v>71</v>
      </c>
      <c r="C162" s="49" t="s">
        <v>37</v>
      </c>
      <c r="D162" s="15"/>
      <c r="E162" s="15">
        <v>2.75</v>
      </c>
      <c r="F162" s="16">
        <v>675</v>
      </c>
      <c r="G162" s="83">
        <f t="shared" si="57"/>
        <v>1856.25</v>
      </c>
      <c r="H162" s="16"/>
      <c r="I162" s="17">
        <f>E162*F162</f>
        <v>1856.25</v>
      </c>
    </row>
    <row r="163" spans="1:10" x14ac:dyDescent="0.25">
      <c r="A163" s="38" t="s">
        <v>158</v>
      </c>
      <c r="B163" s="28" t="s">
        <v>57</v>
      </c>
      <c r="C163" s="29" t="s">
        <v>9</v>
      </c>
      <c r="D163" s="6"/>
      <c r="E163" s="6">
        <f>E159</f>
        <v>15.48</v>
      </c>
      <c r="F163" s="7">
        <v>90</v>
      </c>
      <c r="G163" s="83">
        <f t="shared" si="57"/>
        <v>1393.2</v>
      </c>
      <c r="H163" s="7"/>
      <c r="I163" s="8">
        <f>E163*F163</f>
        <v>1393.2</v>
      </c>
    </row>
    <row r="164" spans="1:10" ht="15.75" thickBot="1" x14ac:dyDescent="0.3">
      <c r="A164" s="41" t="s">
        <v>159</v>
      </c>
      <c r="B164" s="61" t="s">
        <v>120</v>
      </c>
      <c r="C164" s="51" t="s">
        <v>44</v>
      </c>
      <c r="D164" s="18"/>
      <c r="E164" s="18">
        <v>1</v>
      </c>
      <c r="F164" s="19">
        <v>1400</v>
      </c>
      <c r="G164" s="84">
        <f t="shared" si="57"/>
        <v>1400</v>
      </c>
      <c r="H164" s="19"/>
      <c r="I164" s="63">
        <f t="shared" ref="I164" si="58">E164*F164</f>
        <v>1400</v>
      </c>
    </row>
    <row r="165" spans="1:10" s="52" customFormat="1" ht="21" customHeight="1" thickBot="1" x14ac:dyDescent="0.3">
      <c r="A165" s="178" t="s">
        <v>5</v>
      </c>
      <c r="B165" s="179"/>
      <c r="C165" s="179"/>
      <c r="D165" s="179"/>
      <c r="E165" s="179"/>
      <c r="F165" s="179"/>
      <c r="G165" s="85">
        <f>SUM(G147:G164)</f>
        <v>37928.199999999997</v>
      </c>
      <c r="H165" s="59">
        <f>SUM(H147:H164)</f>
        <v>5072.0568749999984</v>
      </c>
      <c r="I165" s="60">
        <f>SUM(I147:I164)</f>
        <v>43000.256874999992</v>
      </c>
      <c r="J165" s="53">
        <f>G165/$H$145</f>
        <v>14366.742424242422</v>
      </c>
    </row>
    <row r="166" spans="1:10" s="37" customFormat="1" ht="19.5" x14ac:dyDescent="0.25">
      <c r="A166" s="120" t="s">
        <v>24</v>
      </c>
      <c r="B166" s="140" t="s">
        <v>74</v>
      </c>
      <c r="C166" s="64" t="s">
        <v>9</v>
      </c>
      <c r="D166" s="65"/>
      <c r="E166" s="65">
        <v>2.64</v>
      </c>
      <c r="F166" s="66"/>
      <c r="G166" s="86"/>
      <c r="H166" s="66"/>
      <c r="I166" s="67"/>
    </row>
    <row r="167" spans="1:10" x14ac:dyDescent="0.25">
      <c r="A167" s="27" t="s">
        <v>6</v>
      </c>
      <c r="B167" s="28" t="s">
        <v>72</v>
      </c>
      <c r="C167" s="29" t="s">
        <v>30</v>
      </c>
      <c r="D167" s="6"/>
      <c r="E167" s="6">
        <v>6.57</v>
      </c>
      <c r="F167" s="7">
        <v>270</v>
      </c>
      <c r="G167" s="83">
        <f t="shared" ref="G167:G168" si="59">E167*F167</f>
        <v>1773.9</v>
      </c>
      <c r="H167" s="7"/>
      <c r="I167" s="8">
        <f>E167*F167</f>
        <v>1773.9</v>
      </c>
    </row>
    <row r="168" spans="1:10" ht="15.75" thickBot="1" x14ac:dyDescent="0.3">
      <c r="A168" s="74" t="s">
        <v>12</v>
      </c>
      <c r="B168" s="61" t="s">
        <v>73</v>
      </c>
      <c r="C168" s="51" t="s">
        <v>9</v>
      </c>
      <c r="D168" s="18"/>
      <c r="E168" s="18">
        <f>E166</f>
        <v>2.64</v>
      </c>
      <c r="F168" s="19">
        <v>675</v>
      </c>
      <c r="G168" s="84">
        <f t="shared" si="59"/>
        <v>1782</v>
      </c>
      <c r="H168" s="19"/>
      <c r="I168" s="63">
        <f>E168*F168</f>
        <v>1782</v>
      </c>
    </row>
    <row r="169" spans="1:10" s="52" customFormat="1" ht="21" customHeight="1" thickBot="1" x14ac:dyDescent="0.3">
      <c r="A169" s="178" t="s">
        <v>5</v>
      </c>
      <c r="B169" s="179"/>
      <c r="C169" s="179"/>
      <c r="D169" s="179"/>
      <c r="E169" s="179"/>
      <c r="F169" s="179"/>
      <c r="G169" s="85">
        <f>SUM(G167:G168)</f>
        <v>3555.9</v>
      </c>
      <c r="H169" s="59">
        <f>SUM(H167:H168)</f>
        <v>0</v>
      </c>
      <c r="I169" s="60">
        <f>SUM(I167:I168)</f>
        <v>3555.9</v>
      </c>
      <c r="J169" s="53">
        <f>G169/$H$145</f>
        <v>1346.9318181818182</v>
      </c>
    </row>
    <row r="170" spans="1:10" s="37" customFormat="1" ht="19.5" x14ac:dyDescent="0.25">
      <c r="A170" s="120" t="s">
        <v>35</v>
      </c>
      <c r="B170" s="140" t="s">
        <v>75</v>
      </c>
      <c r="C170" s="64" t="s">
        <v>9</v>
      </c>
      <c r="D170" s="65"/>
      <c r="E170" s="65">
        <v>2.64</v>
      </c>
      <c r="F170" s="66"/>
      <c r="G170" s="86"/>
      <c r="H170" s="66"/>
      <c r="I170" s="67"/>
    </row>
    <row r="171" spans="1:10" x14ac:dyDescent="0.25">
      <c r="A171" s="38" t="s">
        <v>6</v>
      </c>
      <c r="B171" s="28" t="s">
        <v>54</v>
      </c>
      <c r="C171" s="29" t="s">
        <v>9</v>
      </c>
      <c r="D171" s="6"/>
      <c r="E171" s="6">
        <f>E170</f>
        <v>2.64</v>
      </c>
      <c r="F171" s="7">
        <v>30</v>
      </c>
      <c r="G171" s="83">
        <f t="shared" ref="G171" si="60">E171*F171</f>
        <v>79.2</v>
      </c>
      <c r="H171" s="10"/>
      <c r="I171" s="8">
        <f t="shared" ref="I171:I174" si="61">E171*F171</f>
        <v>79.2</v>
      </c>
    </row>
    <row r="172" spans="1:10" s="45" customFormat="1" ht="13.5" x14ac:dyDescent="0.25">
      <c r="A172" s="80" t="s">
        <v>10</v>
      </c>
      <c r="B172" s="76" t="s">
        <v>55</v>
      </c>
      <c r="C172" s="46" t="s">
        <v>50</v>
      </c>
      <c r="D172" s="9">
        <v>0.35</v>
      </c>
      <c r="E172" s="9">
        <f>D172*E171</f>
        <v>0.92399999999999993</v>
      </c>
      <c r="F172" s="10">
        <v>163.35</v>
      </c>
      <c r="G172" s="82"/>
      <c r="H172" s="10">
        <f t="shared" ref="H172:H174" si="62">E172*F172</f>
        <v>150.93539999999999</v>
      </c>
      <c r="I172" s="11">
        <f t="shared" si="61"/>
        <v>150.93539999999999</v>
      </c>
    </row>
    <row r="173" spans="1:10" ht="30" x14ac:dyDescent="0.25">
      <c r="A173" s="38" t="s">
        <v>12</v>
      </c>
      <c r="B173" s="28" t="s">
        <v>56</v>
      </c>
      <c r="C173" s="29" t="s">
        <v>9</v>
      </c>
      <c r="D173" s="6"/>
      <c r="E173" s="6">
        <f>E171</f>
        <v>2.64</v>
      </c>
      <c r="F173" s="7">
        <v>842</v>
      </c>
      <c r="G173" s="83">
        <f t="shared" ref="G173" si="63">E173*F173</f>
        <v>2222.88</v>
      </c>
      <c r="H173" s="10"/>
      <c r="I173" s="8">
        <f t="shared" si="61"/>
        <v>2222.88</v>
      </c>
    </row>
    <row r="174" spans="1:10" s="45" customFormat="1" ht="12.75" x14ac:dyDescent="0.25">
      <c r="A174" s="30" t="s">
        <v>24</v>
      </c>
      <c r="B174" s="31" t="s">
        <v>118</v>
      </c>
      <c r="C174" s="32" t="s">
        <v>50</v>
      </c>
      <c r="D174" s="9">
        <v>5.0999999999999996</v>
      </c>
      <c r="E174" s="9">
        <f>E173*D174</f>
        <v>13.464</v>
      </c>
      <c r="F174" s="10">
        <v>11</v>
      </c>
      <c r="G174" s="82"/>
      <c r="H174" s="10">
        <f t="shared" si="62"/>
        <v>148.10400000000001</v>
      </c>
      <c r="I174" s="11">
        <f t="shared" si="61"/>
        <v>148.10400000000001</v>
      </c>
    </row>
    <row r="175" spans="1:10" ht="15.75" thickBot="1" x14ac:dyDescent="0.3">
      <c r="A175" s="41" t="s">
        <v>16</v>
      </c>
      <c r="B175" s="61" t="s">
        <v>57</v>
      </c>
      <c r="C175" s="51" t="s">
        <v>9</v>
      </c>
      <c r="D175" s="18"/>
      <c r="E175" s="18">
        <f>E171</f>
        <v>2.64</v>
      </c>
      <c r="F175" s="19">
        <v>90</v>
      </c>
      <c r="G175" s="84">
        <f t="shared" ref="G175" si="64">E175*F175</f>
        <v>237.60000000000002</v>
      </c>
      <c r="H175" s="108"/>
      <c r="I175" s="63">
        <f>E175*F175</f>
        <v>237.60000000000002</v>
      </c>
    </row>
    <row r="176" spans="1:10" s="52" customFormat="1" ht="21" customHeight="1" thickBot="1" x14ac:dyDescent="0.3">
      <c r="A176" s="178" t="s">
        <v>5</v>
      </c>
      <c r="B176" s="179"/>
      <c r="C176" s="179"/>
      <c r="D176" s="179"/>
      <c r="E176" s="179"/>
      <c r="F176" s="179"/>
      <c r="G176" s="85">
        <f>SUM(G171:G175)</f>
        <v>2539.6799999999998</v>
      </c>
      <c r="H176" s="59">
        <f>SUM(H171:H175)</f>
        <v>299.0394</v>
      </c>
      <c r="I176" s="60">
        <f>SUM(I171:I175)</f>
        <v>2838.7194</v>
      </c>
      <c r="J176" s="53">
        <f>G176/$H$145</f>
        <v>961.99999999999989</v>
      </c>
    </row>
    <row r="177" spans="1:10" s="37" customFormat="1" ht="19.5" x14ac:dyDescent="0.25">
      <c r="A177" s="120" t="s">
        <v>19</v>
      </c>
      <c r="B177" s="140" t="s">
        <v>42</v>
      </c>
      <c r="C177" s="64"/>
      <c r="D177" s="65"/>
      <c r="E177" s="65"/>
      <c r="F177" s="66"/>
      <c r="G177" s="86"/>
      <c r="H177" s="66"/>
      <c r="I177" s="67"/>
    </row>
    <row r="178" spans="1:10" x14ac:dyDescent="0.25">
      <c r="A178" s="38" t="s">
        <v>6</v>
      </c>
      <c r="B178" s="28" t="s">
        <v>59</v>
      </c>
      <c r="C178" s="29" t="s">
        <v>44</v>
      </c>
      <c r="D178" s="6"/>
      <c r="E178" s="6">
        <v>1</v>
      </c>
      <c r="F178" s="7">
        <v>90</v>
      </c>
      <c r="G178" s="83">
        <f t="shared" ref="G178:G184" si="65">E178*F178</f>
        <v>90</v>
      </c>
      <c r="H178" s="7"/>
      <c r="I178" s="8">
        <f t="shared" ref="I178:I184" si="66">E178*F178</f>
        <v>90</v>
      </c>
    </row>
    <row r="179" spans="1:10" x14ac:dyDescent="0.25">
      <c r="A179" s="38" t="s">
        <v>12</v>
      </c>
      <c r="B179" s="28" t="s">
        <v>60</v>
      </c>
      <c r="C179" s="29" t="s">
        <v>44</v>
      </c>
      <c r="D179" s="6"/>
      <c r="E179" s="6">
        <v>1</v>
      </c>
      <c r="F179" s="7">
        <v>540</v>
      </c>
      <c r="G179" s="83">
        <f t="shared" si="65"/>
        <v>540</v>
      </c>
      <c r="H179" s="7"/>
      <c r="I179" s="8">
        <f t="shared" si="66"/>
        <v>540</v>
      </c>
    </row>
    <row r="180" spans="1:10" x14ac:dyDescent="0.25">
      <c r="A180" s="38" t="s">
        <v>16</v>
      </c>
      <c r="B180" s="28" t="s">
        <v>61</v>
      </c>
      <c r="C180" s="29" t="s">
        <v>62</v>
      </c>
      <c r="D180" s="6"/>
      <c r="E180" s="6">
        <v>1</v>
      </c>
      <c r="F180" s="7">
        <v>1000</v>
      </c>
      <c r="G180" s="83">
        <f t="shared" si="65"/>
        <v>1000</v>
      </c>
      <c r="H180" s="7"/>
      <c r="I180" s="8">
        <f t="shared" si="66"/>
        <v>1000</v>
      </c>
    </row>
    <row r="181" spans="1:10" x14ac:dyDescent="0.25">
      <c r="A181" s="38" t="s">
        <v>17</v>
      </c>
      <c r="B181" s="28" t="s">
        <v>46</v>
      </c>
      <c r="C181" s="29" t="s">
        <v>44</v>
      </c>
      <c r="D181" s="6"/>
      <c r="E181" s="6">
        <v>1</v>
      </c>
      <c r="F181" s="7">
        <v>135</v>
      </c>
      <c r="G181" s="83">
        <f t="shared" si="65"/>
        <v>135</v>
      </c>
      <c r="H181" s="7"/>
      <c r="I181" s="8">
        <f t="shared" si="66"/>
        <v>135</v>
      </c>
    </row>
    <row r="182" spans="1:10" x14ac:dyDescent="0.25">
      <c r="A182" s="38" t="s">
        <v>21</v>
      </c>
      <c r="B182" s="28" t="s">
        <v>77</v>
      </c>
      <c r="C182" s="29" t="s">
        <v>44</v>
      </c>
      <c r="D182" s="6"/>
      <c r="E182" s="6">
        <v>1</v>
      </c>
      <c r="F182" s="7">
        <v>540</v>
      </c>
      <c r="G182" s="83">
        <f t="shared" si="65"/>
        <v>540</v>
      </c>
      <c r="H182" s="7"/>
      <c r="I182" s="8">
        <f t="shared" si="66"/>
        <v>540</v>
      </c>
    </row>
    <row r="183" spans="1:10" x14ac:dyDescent="0.25">
      <c r="A183" s="38" t="s">
        <v>22</v>
      </c>
      <c r="B183" s="28" t="s">
        <v>76</v>
      </c>
      <c r="C183" s="29" t="s">
        <v>44</v>
      </c>
      <c r="D183" s="6"/>
      <c r="E183" s="6">
        <v>5</v>
      </c>
      <c r="F183" s="7">
        <v>190</v>
      </c>
      <c r="G183" s="83">
        <f t="shared" si="65"/>
        <v>950</v>
      </c>
      <c r="H183" s="7"/>
      <c r="I183" s="8">
        <f t="shared" si="66"/>
        <v>950</v>
      </c>
    </row>
    <row r="184" spans="1:10" ht="15.75" thickBot="1" x14ac:dyDescent="0.3">
      <c r="A184" s="41" t="s">
        <v>25</v>
      </c>
      <c r="B184" s="61" t="s">
        <v>78</v>
      </c>
      <c r="C184" s="51" t="s">
        <v>37</v>
      </c>
      <c r="D184" s="18"/>
      <c r="E184" s="18">
        <v>10</v>
      </c>
      <c r="F184" s="19">
        <v>65</v>
      </c>
      <c r="G184" s="84">
        <f t="shared" si="65"/>
        <v>650</v>
      </c>
      <c r="H184" s="19"/>
      <c r="I184" s="63">
        <f t="shared" si="66"/>
        <v>650</v>
      </c>
    </row>
    <row r="185" spans="1:10" s="52" customFormat="1" ht="21" customHeight="1" thickBot="1" x14ac:dyDescent="0.3">
      <c r="A185" s="178" t="s">
        <v>5</v>
      </c>
      <c r="B185" s="179"/>
      <c r="C185" s="179"/>
      <c r="D185" s="179"/>
      <c r="E185" s="179"/>
      <c r="F185" s="179"/>
      <c r="G185" s="85">
        <f>SUM(G178:G184)</f>
        <v>3905</v>
      </c>
      <c r="H185" s="59">
        <f>SUM(H178:H184)</f>
        <v>0</v>
      </c>
      <c r="I185" s="60">
        <f>SUM(I178:I184)</f>
        <v>3905</v>
      </c>
      <c r="J185" s="53">
        <f>G185/$H$145</f>
        <v>1479.1666666666665</v>
      </c>
    </row>
    <row r="186" spans="1:10" s="37" customFormat="1" ht="19.5" x14ac:dyDescent="0.25">
      <c r="A186" s="120" t="s">
        <v>32</v>
      </c>
      <c r="B186" s="140" t="s">
        <v>79</v>
      </c>
      <c r="C186" s="64"/>
      <c r="D186" s="65"/>
      <c r="E186" s="65"/>
      <c r="F186" s="66"/>
      <c r="G186" s="86"/>
      <c r="H186" s="66"/>
      <c r="I186" s="67"/>
    </row>
    <row r="187" spans="1:10" x14ac:dyDescent="0.25">
      <c r="A187" s="38" t="s">
        <v>6</v>
      </c>
      <c r="B187" s="28" t="s">
        <v>82</v>
      </c>
      <c r="C187" s="29" t="s">
        <v>44</v>
      </c>
      <c r="D187" s="6"/>
      <c r="E187" s="6">
        <v>2</v>
      </c>
      <c r="F187" s="7">
        <v>3700</v>
      </c>
      <c r="G187" s="83">
        <f t="shared" ref="G187:G197" si="67">E187*F187</f>
        <v>7400</v>
      </c>
      <c r="H187" s="7"/>
      <c r="I187" s="8">
        <f t="shared" ref="I187:I197" si="68">E187*F187</f>
        <v>7400</v>
      </c>
    </row>
    <row r="188" spans="1:10" x14ac:dyDescent="0.25">
      <c r="A188" s="38" t="s">
        <v>12</v>
      </c>
      <c r="B188" s="28" t="s">
        <v>83</v>
      </c>
      <c r="C188" s="29" t="s">
        <v>84</v>
      </c>
      <c r="D188" s="6"/>
      <c r="E188" s="6">
        <v>1</v>
      </c>
      <c r="F188" s="7">
        <v>1700</v>
      </c>
      <c r="G188" s="83">
        <f t="shared" si="67"/>
        <v>1700</v>
      </c>
      <c r="H188" s="7"/>
      <c r="I188" s="8">
        <f t="shared" si="68"/>
        <v>1700</v>
      </c>
    </row>
    <row r="189" spans="1:10" x14ac:dyDescent="0.25">
      <c r="A189" s="38" t="s">
        <v>16</v>
      </c>
      <c r="B189" s="28" t="s">
        <v>85</v>
      </c>
      <c r="C189" s="29" t="s">
        <v>84</v>
      </c>
      <c r="D189" s="6"/>
      <c r="E189" s="6">
        <v>1</v>
      </c>
      <c r="F189" s="7">
        <v>1700</v>
      </c>
      <c r="G189" s="83">
        <f t="shared" si="67"/>
        <v>1700</v>
      </c>
      <c r="H189" s="7"/>
      <c r="I189" s="8">
        <f t="shared" si="68"/>
        <v>1700</v>
      </c>
    </row>
    <row r="190" spans="1:10" x14ac:dyDescent="0.25">
      <c r="A190" s="38" t="s">
        <v>17</v>
      </c>
      <c r="B190" s="28" t="s">
        <v>86</v>
      </c>
      <c r="C190" s="29" t="s">
        <v>62</v>
      </c>
      <c r="D190" s="6"/>
      <c r="E190" s="6">
        <v>1</v>
      </c>
      <c r="F190" s="7">
        <v>2700</v>
      </c>
      <c r="G190" s="83">
        <f t="shared" si="67"/>
        <v>2700</v>
      </c>
      <c r="H190" s="7"/>
      <c r="I190" s="8">
        <f t="shared" si="68"/>
        <v>2700</v>
      </c>
    </row>
    <row r="191" spans="1:10" x14ac:dyDescent="0.25">
      <c r="A191" s="38" t="s">
        <v>21</v>
      </c>
      <c r="B191" s="28" t="s">
        <v>87</v>
      </c>
      <c r="C191" s="29" t="s">
        <v>44</v>
      </c>
      <c r="D191" s="6"/>
      <c r="E191" s="6">
        <v>1</v>
      </c>
      <c r="F191" s="7">
        <v>1900</v>
      </c>
      <c r="G191" s="83">
        <f t="shared" si="67"/>
        <v>1900</v>
      </c>
      <c r="H191" s="7"/>
      <c r="I191" s="8">
        <f t="shared" si="68"/>
        <v>1900</v>
      </c>
    </row>
    <row r="192" spans="1:10" x14ac:dyDescent="0.25">
      <c r="A192" s="38" t="s">
        <v>22</v>
      </c>
      <c r="B192" s="28" t="s">
        <v>88</v>
      </c>
      <c r="C192" s="29" t="s">
        <v>44</v>
      </c>
      <c r="D192" s="6"/>
      <c r="E192" s="6">
        <v>1</v>
      </c>
      <c r="F192" s="7">
        <v>1700</v>
      </c>
      <c r="G192" s="83">
        <f t="shared" si="67"/>
        <v>1700</v>
      </c>
      <c r="H192" s="7"/>
      <c r="I192" s="8">
        <f t="shared" si="68"/>
        <v>1700</v>
      </c>
    </row>
    <row r="193" spans="1:10" x14ac:dyDescent="0.25">
      <c r="A193" s="38" t="s">
        <v>25</v>
      </c>
      <c r="B193" s="28" t="s">
        <v>89</v>
      </c>
      <c r="C193" s="29" t="s">
        <v>44</v>
      </c>
      <c r="D193" s="6"/>
      <c r="E193" s="6">
        <v>1</v>
      </c>
      <c r="F193" s="7">
        <v>450</v>
      </c>
      <c r="G193" s="83">
        <f t="shared" si="67"/>
        <v>450</v>
      </c>
      <c r="H193" s="7"/>
      <c r="I193" s="8">
        <f t="shared" si="68"/>
        <v>450</v>
      </c>
    </row>
    <row r="194" spans="1:10" x14ac:dyDescent="0.25">
      <c r="A194" s="38" t="s">
        <v>28</v>
      </c>
      <c r="B194" s="28" t="s">
        <v>90</v>
      </c>
      <c r="C194" s="29" t="s">
        <v>44</v>
      </c>
      <c r="D194" s="6"/>
      <c r="E194" s="6">
        <v>1</v>
      </c>
      <c r="F194" s="7">
        <v>720</v>
      </c>
      <c r="G194" s="83">
        <f t="shared" si="67"/>
        <v>720</v>
      </c>
      <c r="H194" s="7"/>
      <c r="I194" s="8">
        <f t="shared" si="68"/>
        <v>720</v>
      </c>
    </row>
    <row r="195" spans="1:10" x14ac:dyDescent="0.25">
      <c r="A195" s="38" t="s">
        <v>33</v>
      </c>
      <c r="B195" s="28" t="s">
        <v>91</v>
      </c>
      <c r="C195" s="29" t="s">
        <v>44</v>
      </c>
      <c r="D195" s="6"/>
      <c r="E195" s="6">
        <v>1</v>
      </c>
      <c r="F195" s="7">
        <v>1900</v>
      </c>
      <c r="G195" s="83">
        <f t="shared" si="67"/>
        <v>1900</v>
      </c>
      <c r="H195" s="7"/>
      <c r="I195" s="8">
        <f t="shared" si="68"/>
        <v>1900</v>
      </c>
    </row>
    <row r="196" spans="1:10" x14ac:dyDescent="0.25">
      <c r="A196" s="38" t="s">
        <v>108</v>
      </c>
      <c r="B196" s="28" t="s">
        <v>92</v>
      </c>
      <c r="C196" s="29" t="s">
        <v>44</v>
      </c>
      <c r="D196" s="6"/>
      <c r="E196" s="6">
        <v>5</v>
      </c>
      <c r="F196" s="7">
        <v>190</v>
      </c>
      <c r="G196" s="83">
        <f t="shared" si="67"/>
        <v>950</v>
      </c>
      <c r="H196" s="7"/>
      <c r="I196" s="8">
        <f t="shared" si="68"/>
        <v>950</v>
      </c>
    </row>
    <row r="197" spans="1:10" ht="15.75" thickBot="1" x14ac:dyDescent="0.3">
      <c r="A197" s="41" t="s">
        <v>121</v>
      </c>
      <c r="B197" s="61" t="s">
        <v>93</v>
      </c>
      <c r="C197" s="51" t="s">
        <v>44</v>
      </c>
      <c r="D197" s="18"/>
      <c r="E197" s="18">
        <v>1</v>
      </c>
      <c r="F197" s="19">
        <v>500</v>
      </c>
      <c r="G197" s="84">
        <f t="shared" si="67"/>
        <v>500</v>
      </c>
      <c r="H197" s="19"/>
      <c r="I197" s="63">
        <f t="shared" si="68"/>
        <v>500</v>
      </c>
    </row>
    <row r="198" spans="1:10" s="52" customFormat="1" ht="21" customHeight="1" thickBot="1" x14ac:dyDescent="0.3">
      <c r="A198" s="178" t="s">
        <v>5</v>
      </c>
      <c r="B198" s="179"/>
      <c r="C198" s="179"/>
      <c r="D198" s="179"/>
      <c r="E198" s="179"/>
      <c r="F198" s="179"/>
      <c r="G198" s="101">
        <f>SUM(G187:G197)</f>
        <v>21620</v>
      </c>
      <c r="H198" s="102">
        <f>SUM(H187:H197)</f>
        <v>0</v>
      </c>
      <c r="I198" s="103">
        <f>SUM(I187:I197)</f>
        <v>21620</v>
      </c>
      <c r="J198" s="53">
        <f>G198/$H$145</f>
        <v>8189.393939393939</v>
      </c>
    </row>
    <row r="199" spans="1:10" s="40" customFormat="1" ht="18.75" customHeight="1" x14ac:dyDescent="0.25">
      <c r="A199" s="180" t="s">
        <v>143</v>
      </c>
      <c r="B199" s="181"/>
      <c r="C199" s="181"/>
      <c r="D199" s="181"/>
      <c r="E199" s="181"/>
      <c r="F199" s="181"/>
      <c r="G199" s="54">
        <f>G165+G169+G176+G185+G198</f>
        <v>69548.78</v>
      </c>
      <c r="H199" s="113">
        <f>H165+H169+H176+H185+H198</f>
        <v>5371.0962749999981</v>
      </c>
      <c r="I199" s="111">
        <f>I165+I169+I176+I185+I198</f>
        <v>74919.876274999988</v>
      </c>
    </row>
    <row r="200" spans="1:10" ht="15.75" customHeight="1" thickBot="1" x14ac:dyDescent="0.3">
      <c r="A200" s="180" t="s">
        <v>134</v>
      </c>
      <c r="B200" s="181"/>
      <c r="C200" s="181"/>
      <c r="D200" s="181"/>
      <c r="E200" s="181"/>
      <c r="F200" s="181"/>
      <c r="G200" s="172">
        <f>G199/H145</f>
        <v>26344.234848484848</v>
      </c>
      <c r="H200" s="173"/>
      <c r="I200" s="174"/>
    </row>
    <row r="201" spans="1:10" ht="19.5" customHeight="1" thickBot="1" x14ac:dyDescent="0.3">
      <c r="A201" s="144">
        <v>5</v>
      </c>
      <c r="B201" s="143" t="s">
        <v>138</v>
      </c>
      <c r="C201" s="143"/>
      <c r="D201" s="143"/>
      <c r="E201" s="143"/>
      <c r="F201" s="143"/>
      <c r="G201" s="143"/>
      <c r="H201" s="20">
        <v>0.98</v>
      </c>
      <c r="I201" s="26" t="s">
        <v>9</v>
      </c>
    </row>
    <row r="202" spans="1:10" s="139" customFormat="1" ht="19.5" x14ac:dyDescent="0.25">
      <c r="A202" s="120" t="s">
        <v>7</v>
      </c>
      <c r="B202" s="140" t="s">
        <v>70</v>
      </c>
      <c r="C202" s="118" t="s">
        <v>9</v>
      </c>
      <c r="D202" s="119"/>
      <c r="E202" s="119">
        <v>9.42</v>
      </c>
      <c r="F202" s="115"/>
      <c r="G202" s="114"/>
      <c r="H202" s="115"/>
      <c r="I202" s="116"/>
    </row>
    <row r="203" spans="1:10" x14ac:dyDescent="0.25">
      <c r="A203" s="38" t="s">
        <v>6</v>
      </c>
      <c r="B203" s="28" t="s">
        <v>67</v>
      </c>
      <c r="C203" s="29" t="s">
        <v>9</v>
      </c>
      <c r="D203" s="6"/>
      <c r="E203" s="6">
        <f>E202</f>
        <v>9.42</v>
      </c>
      <c r="F203" s="7">
        <v>50</v>
      </c>
      <c r="G203" s="83">
        <f t="shared" ref="G203" si="69">E203*F203</f>
        <v>471</v>
      </c>
      <c r="H203" s="10"/>
      <c r="I203" s="8">
        <f>E203*F203</f>
        <v>471</v>
      </c>
    </row>
    <row r="204" spans="1:10" s="33" customFormat="1" x14ac:dyDescent="0.25">
      <c r="A204" s="30" t="s">
        <v>7</v>
      </c>
      <c r="B204" s="76" t="s">
        <v>55</v>
      </c>
      <c r="C204" s="46" t="s">
        <v>50</v>
      </c>
      <c r="D204" s="9">
        <v>0.35</v>
      </c>
      <c r="E204" s="9">
        <f>D204*E203</f>
        <v>3.2969999999999997</v>
      </c>
      <c r="F204" s="10">
        <v>163.35</v>
      </c>
      <c r="G204" s="82"/>
      <c r="H204" s="10">
        <f t="shared" ref="H204:H216" si="70">E204*F204</f>
        <v>538.56494999999995</v>
      </c>
      <c r="I204" s="11">
        <f t="shared" ref="I204" si="71">E204*F204</f>
        <v>538.56494999999995</v>
      </c>
    </row>
    <row r="205" spans="1:10" x14ac:dyDescent="0.25">
      <c r="A205" s="38" t="s">
        <v>80</v>
      </c>
      <c r="B205" s="34" t="s">
        <v>13</v>
      </c>
      <c r="C205" s="35" t="s">
        <v>9</v>
      </c>
      <c r="D205" s="6"/>
      <c r="E205" s="6">
        <f>E202</f>
        <v>9.42</v>
      </c>
      <c r="F205" s="7">
        <v>285</v>
      </c>
      <c r="G205" s="83">
        <f t="shared" ref="G205" si="72">E205*F205</f>
        <v>2684.7</v>
      </c>
      <c r="H205" s="10"/>
      <c r="I205" s="8">
        <f>E205*F205</f>
        <v>2684.7</v>
      </c>
    </row>
    <row r="206" spans="1:10" s="33" customFormat="1" x14ac:dyDescent="0.25">
      <c r="A206" s="30" t="s">
        <v>14</v>
      </c>
      <c r="B206" s="76" t="s">
        <v>15</v>
      </c>
      <c r="C206" s="46" t="s">
        <v>50</v>
      </c>
      <c r="D206" s="9">
        <v>8.5</v>
      </c>
      <c r="E206" s="9">
        <f>E205*D206</f>
        <v>80.069999999999993</v>
      </c>
      <c r="F206" s="10">
        <v>13.7</v>
      </c>
      <c r="G206" s="82"/>
      <c r="H206" s="10">
        <f t="shared" si="70"/>
        <v>1096.9589999999998</v>
      </c>
      <c r="I206" s="11">
        <f>E206*F206</f>
        <v>1096.9589999999998</v>
      </c>
    </row>
    <row r="207" spans="1:10" s="33" customFormat="1" x14ac:dyDescent="0.25">
      <c r="A207" s="30" t="s">
        <v>153</v>
      </c>
      <c r="B207" s="31" t="s">
        <v>103</v>
      </c>
      <c r="C207" s="32" t="s">
        <v>30</v>
      </c>
      <c r="D207" s="9">
        <v>0.33</v>
      </c>
      <c r="E207" s="9">
        <f>ROUND(D207*E202,0)</f>
        <v>3</v>
      </c>
      <c r="F207" s="10">
        <v>23</v>
      </c>
      <c r="G207" s="82"/>
      <c r="H207" s="10">
        <f>E207*F207</f>
        <v>69</v>
      </c>
      <c r="I207" s="11">
        <f t="shared" ref="I207" si="73">E207*F207</f>
        <v>69</v>
      </c>
    </row>
    <row r="208" spans="1:10" x14ac:dyDescent="0.25">
      <c r="A208" s="38" t="s">
        <v>39</v>
      </c>
      <c r="B208" s="34" t="s">
        <v>65</v>
      </c>
      <c r="C208" s="35" t="s">
        <v>44</v>
      </c>
      <c r="D208" s="6"/>
      <c r="E208" s="6">
        <v>1</v>
      </c>
      <c r="F208" s="7">
        <v>1600</v>
      </c>
      <c r="G208" s="83">
        <f t="shared" ref="G208" si="74">E208*F208</f>
        <v>1600</v>
      </c>
      <c r="H208" s="10"/>
      <c r="I208" s="8">
        <f>E208*F208</f>
        <v>1600</v>
      </c>
    </row>
    <row r="209" spans="1:10" s="33" customFormat="1" x14ac:dyDescent="0.25">
      <c r="A209" s="30" t="s">
        <v>104</v>
      </c>
      <c r="B209" s="76" t="s">
        <v>69</v>
      </c>
      <c r="C209" s="46" t="s">
        <v>9</v>
      </c>
      <c r="D209" s="9">
        <v>2.5</v>
      </c>
      <c r="E209" s="9">
        <f>E208*D209</f>
        <v>2.5</v>
      </c>
      <c r="F209" s="10">
        <v>187</v>
      </c>
      <c r="G209" s="82"/>
      <c r="H209" s="10">
        <f t="shared" si="70"/>
        <v>467.5</v>
      </c>
      <c r="I209" s="11">
        <f>E209*F209</f>
        <v>467.5</v>
      </c>
    </row>
    <row r="210" spans="1:10" s="33" customFormat="1" x14ac:dyDescent="0.25">
      <c r="A210" s="30" t="s">
        <v>160</v>
      </c>
      <c r="B210" s="76" t="s">
        <v>122</v>
      </c>
      <c r="C210" s="46" t="s">
        <v>44</v>
      </c>
      <c r="D210" s="9">
        <v>1</v>
      </c>
      <c r="E210" s="9">
        <f>E208*D210</f>
        <v>1</v>
      </c>
      <c r="F210" s="10">
        <v>73</v>
      </c>
      <c r="G210" s="82"/>
      <c r="H210" s="10">
        <f t="shared" si="70"/>
        <v>73</v>
      </c>
      <c r="I210" s="11">
        <f t="shared" ref="I210:I211" si="75">E210*F210</f>
        <v>73</v>
      </c>
    </row>
    <row r="211" spans="1:10" s="33" customFormat="1" x14ac:dyDescent="0.25">
      <c r="A211" s="30" t="s">
        <v>161</v>
      </c>
      <c r="B211" s="76" t="s">
        <v>123</v>
      </c>
      <c r="C211" s="46" t="s">
        <v>44</v>
      </c>
      <c r="D211" s="9">
        <v>3</v>
      </c>
      <c r="E211" s="9">
        <f>E208*D211</f>
        <v>3</v>
      </c>
      <c r="F211" s="10">
        <v>134</v>
      </c>
      <c r="G211" s="82"/>
      <c r="H211" s="10">
        <f t="shared" si="70"/>
        <v>402</v>
      </c>
      <c r="I211" s="11">
        <f t="shared" si="75"/>
        <v>402</v>
      </c>
    </row>
    <row r="212" spans="1:10" x14ac:dyDescent="0.25">
      <c r="A212" s="38" t="s">
        <v>81</v>
      </c>
      <c r="B212" s="34" t="s">
        <v>66</v>
      </c>
      <c r="C212" s="35" t="s">
        <v>44</v>
      </c>
      <c r="D212" s="6"/>
      <c r="E212" s="6">
        <v>1</v>
      </c>
      <c r="F212" s="7">
        <v>1300</v>
      </c>
      <c r="G212" s="83">
        <f t="shared" ref="G212:G213" si="76">E212*F212</f>
        <v>1300</v>
      </c>
      <c r="H212" s="10"/>
      <c r="I212" s="8">
        <f>E212*F212</f>
        <v>1300</v>
      </c>
    </row>
    <row r="213" spans="1:10" x14ac:dyDescent="0.25">
      <c r="A213" s="38" t="s">
        <v>125</v>
      </c>
      <c r="B213" s="28" t="s">
        <v>68</v>
      </c>
      <c r="C213" s="29" t="s">
        <v>9</v>
      </c>
      <c r="D213" s="6"/>
      <c r="E213" s="6">
        <f>E203</f>
        <v>9.42</v>
      </c>
      <c r="F213" s="7">
        <v>30</v>
      </c>
      <c r="G213" s="83">
        <f t="shared" si="76"/>
        <v>282.60000000000002</v>
      </c>
      <c r="H213" s="10"/>
      <c r="I213" s="8">
        <f>E213*F213</f>
        <v>282.60000000000002</v>
      </c>
    </row>
    <row r="214" spans="1:10" s="33" customFormat="1" x14ac:dyDescent="0.25">
      <c r="A214" s="30" t="s">
        <v>32</v>
      </c>
      <c r="B214" s="76" t="s">
        <v>11</v>
      </c>
      <c r="C214" s="46" t="s">
        <v>50</v>
      </c>
      <c r="D214" s="9">
        <f>0.4</f>
        <v>0.4</v>
      </c>
      <c r="E214" s="9">
        <f>D214*E213</f>
        <v>3.7680000000000002</v>
      </c>
      <c r="F214" s="10">
        <v>81.099999999999994</v>
      </c>
      <c r="G214" s="82"/>
      <c r="H214" s="10">
        <f t="shared" si="70"/>
        <v>305.58479999999997</v>
      </c>
      <c r="I214" s="11">
        <f>E214*F214</f>
        <v>305.58479999999997</v>
      </c>
    </row>
    <row r="215" spans="1:10" x14ac:dyDescent="0.25">
      <c r="A215" s="38" t="s">
        <v>154</v>
      </c>
      <c r="B215" s="34" t="s">
        <v>63</v>
      </c>
      <c r="C215" s="35" t="s">
        <v>9</v>
      </c>
      <c r="D215" s="6"/>
      <c r="E215" s="6">
        <f>E203</f>
        <v>9.42</v>
      </c>
      <c r="F215" s="7">
        <v>680</v>
      </c>
      <c r="G215" s="83">
        <f t="shared" ref="G215" si="77">E215*F215</f>
        <v>6405.6</v>
      </c>
      <c r="H215" s="10"/>
      <c r="I215" s="8">
        <f>E215*F215</f>
        <v>6405.6</v>
      </c>
    </row>
    <row r="216" spans="1:10" s="45" customFormat="1" ht="12.75" x14ac:dyDescent="0.25">
      <c r="A216" s="30" t="s">
        <v>124</v>
      </c>
      <c r="B216" s="31" t="s">
        <v>118</v>
      </c>
      <c r="C216" s="32" t="s">
        <v>50</v>
      </c>
      <c r="D216" s="9">
        <v>3.5</v>
      </c>
      <c r="E216" s="9">
        <f>E215*D216</f>
        <v>32.97</v>
      </c>
      <c r="F216" s="10">
        <v>11</v>
      </c>
      <c r="G216" s="82"/>
      <c r="H216" s="10">
        <f t="shared" si="70"/>
        <v>362.66999999999996</v>
      </c>
      <c r="I216" s="11">
        <f t="shared" ref="I216" si="78">E216*F216</f>
        <v>362.66999999999996</v>
      </c>
    </row>
    <row r="217" spans="1:10" x14ac:dyDescent="0.25">
      <c r="A217" s="38" t="s">
        <v>156</v>
      </c>
      <c r="B217" s="34" t="s">
        <v>64</v>
      </c>
      <c r="C217" s="49" t="s">
        <v>37</v>
      </c>
      <c r="D217" s="15"/>
      <c r="E217" s="15">
        <v>3.96</v>
      </c>
      <c r="F217" s="16">
        <v>315</v>
      </c>
      <c r="G217" s="83">
        <f t="shared" ref="G217:G220" si="79">E217*F217</f>
        <v>1247.4000000000001</v>
      </c>
      <c r="H217" s="10"/>
      <c r="I217" s="17">
        <f>E217*F217</f>
        <v>1247.4000000000001</v>
      </c>
    </row>
    <row r="218" spans="1:10" x14ac:dyDescent="0.25">
      <c r="A218" s="38" t="s">
        <v>157</v>
      </c>
      <c r="B218" s="34" t="s">
        <v>71</v>
      </c>
      <c r="C218" s="35" t="s">
        <v>37</v>
      </c>
      <c r="D218" s="6"/>
      <c r="E218" s="6">
        <v>2.75</v>
      </c>
      <c r="F218" s="7">
        <v>675</v>
      </c>
      <c r="G218" s="83">
        <f t="shared" si="79"/>
        <v>1856.25</v>
      </c>
      <c r="H218" s="142"/>
      <c r="I218" s="8">
        <f>E218*F218</f>
        <v>1856.25</v>
      </c>
    </row>
    <row r="219" spans="1:10" x14ac:dyDescent="0.25">
      <c r="A219" s="38" t="s">
        <v>158</v>
      </c>
      <c r="B219" s="28" t="s">
        <v>57</v>
      </c>
      <c r="C219" s="29" t="s">
        <v>9</v>
      </c>
      <c r="D219" s="6"/>
      <c r="E219" s="6">
        <f>E215</f>
        <v>9.42</v>
      </c>
      <c r="F219" s="7">
        <v>90</v>
      </c>
      <c r="G219" s="83">
        <f t="shared" si="79"/>
        <v>847.8</v>
      </c>
      <c r="H219" s="142"/>
      <c r="I219" s="8">
        <f>E219*F219</f>
        <v>847.8</v>
      </c>
    </row>
    <row r="220" spans="1:10" ht="15.75" thickBot="1" x14ac:dyDescent="0.3">
      <c r="A220" s="41" t="s">
        <v>159</v>
      </c>
      <c r="B220" s="61" t="s">
        <v>120</v>
      </c>
      <c r="C220" s="51" t="s">
        <v>44</v>
      </c>
      <c r="D220" s="18"/>
      <c r="E220" s="18">
        <v>1</v>
      </c>
      <c r="F220" s="19">
        <v>1400</v>
      </c>
      <c r="G220" s="84">
        <f t="shared" si="79"/>
        <v>1400</v>
      </c>
      <c r="H220" s="145"/>
      <c r="I220" s="63">
        <f t="shared" ref="I220" si="80">E220*F220</f>
        <v>1400</v>
      </c>
    </row>
    <row r="221" spans="1:10" s="52" customFormat="1" ht="21" customHeight="1" thickBot="1" x14ac:dyDescent="0.3">
      <c r="A221" s="178" t="s">
        <v>5</v>
      </c>
      <c r="B221" s="179"/>
      <c r="C221" s="179"/>
      <c r="D221" s="179"/>
      <c r="E221" s="179"/>
      <c r="F221" s="179"/>
      <c r="G221" s="85">
        <f>SUM(G203:G220)</f>
        <v>18095.350000000002</v>
      </c>
      <c r="H221" s="59">
        <f>SUM(H203:H220)</f>
        <v>3315.2787499999999</v>
      </c>
      <c r="I221" s="60">
        <f>SUM(I203:I220)</f>
        <v>21410.62875</v>
      </c>
      <c r="J221" s="53">
        <f>G221/$H$201</f>
        <v>18464.642857142859</v>
      </c>
    </row>
    <row r="222" spans="1:10" s="139" customFormat="1" ht="19.5" x14ac:dyDescent="0.25">
      <c r="A222" s="120" t="s">
        <v>80</v>
      </c>
      <c r="B222" s="140" t="s">
        <v>74</v>
      </c>
      <c r="C222" s="118" t="s">
        <v>9</v>
      </c>
      <c r="D222" s="119"/>
      <c r="E222" s="119">
        <v>0.84</v>
      </c>
      <c r="F222" s="115"/>
      <c r="G222" s="114"/>
      <c r="H222" s="115"/>
      <c r="I222" s="116"/>
    </row>
    <row r="223" spans="1:10" x14ac:dyDescent="0.25">
      <c r="A223" s="38" t="s">
        <v>6</v>
      </c>
      <c r="B223" s="28" t="s">
        <v>72</v>
      </c>
      <c r="C223" s="29" t="s">
        <v>30</v>
      </c>
      <c r="D223" s="6"/>
      <c r="E223" s="6">
        <v>3.96</v>
      </c>
      <c r="F223" s="7">
        <v>270</v>
      </c>
      <c r="G223" s="83">
        <f t="shared" ref="G223:G224" si="81">E223*F223</f>
        <v>1069.2</v>
      </c>
      <c r="H223" s="7"/>
      <c r="I223" s="8">
        <f>E223*F223</f>
        <v>1069.2</v>
      </c>
    </row>
    <row r="224" spans="1:10" ht="15.75" thickBot="1" x14ac:dyDescent="0.3">
      <c r="A224" s="41" t="s">
        <v>12</v>
      </c>
      <c r="B224" s="61" t="s">
        <v>73</v>
      </c>
      <c r="C224" s="51" t="s">
        <v>9</v>
      </c>
      <c r="D224" s="18"/>
      <c r="E224" s="18">
        <f>E222</f>
        <v>0.84</v>
      </c>
      <c r="F224" s="19">
        <v>675</v>
      </c>
      <c r="G224" s="84">
        <f t="shared" si="81"/>
        <v>567</v>
      </c>
      <c r="H224" s="19"/>
      <c r="I224" s="63">
        <f>E224*F224</f>
        <v>567</v>
      </c>
    </row>
    <row r="225" spans="1:10" s="52" customFormat="1" ht="21" customHeight="1" thickBot="1" x14ac:dyDescent="0.3">
      <c r="A225" s="178" t="s">
        <v>5</v>
      </c>
      <c r="B225" s="179"/>
      <c r="C225" s="179"/>
      <c r="D225" s="179"/>
      <c r="E225" s="179"/>
      <c r="F225" s="179"/>
      <c r="G225" s="85">
        <f>SUM(G223:G224)</f>
        <v>1636.2</v>
      </c>
      <c r="H225" s="59">
        <f>SUM(H223:H224)</f>
        <v>0</v>
      </c>
      <c r="I225" s="60">
        <f>SUM(I223:I224)</f>
        <v>1636.2</v>
      </c>
      <c r="J225" s="53">
        <f>G225/$H$201</f>
        <v>1669.591836734694</v>
      </c>
    </row>
    <row r="226" spans="1:10" s="139" customFormat="1" ht="19.5" x14ac:dyDescent="0.25">
      <c r="A226" s="120" t="s">
        <v>39</v>
      </c>
      <c r="B226" s="140" t="s">
        <v>75</v>
      </c>
      <c r="C226" s="118" t="s">
        <v>9</v>
      </c>
      <c r="D226" s="119"/>
      <c r="E226" s="119">
        <f>E222</f>
        <v>0.84</v>
      </c>
      <c r="F226" s="115"/>
      <c r="G226" s="114"/>
      <c r="H226" s="115"/>
      <c r="I226" s="116"/>
    </row>
    <row r="227" spans="1:10" x14ac:dyDescent="0.25">
      <c r="A227" s="38" t="s">
        <v>6</v>
      </c>
      <c r="B227" s="28" t="s">
        <v>54</v>
      </c>
      <c r="C227" s="29" t="s">
        <v>9</v>
      </c>
      <c r="D227" s="6"/>
      <c r="E227" s="6">
        <f>E226</f>
        <v>0.84</v>
      </c>
      <c r="F227" s="7">
        <v>30</v>
      </c>
      <c r="G227" s="83">
        <f t="shared" ref="G227" si="82">E227*F227</f>
        <v>25.2</v>
      </c>
      <c r="H227" s="7"/>
      <c r="I227" s="8">
        <f t="shared" ref="I227:I230" si="83">E227*F227</f>
        <v>25.2</v>
      </c>
    </row>
    <row r="228" spans="1:10" s="33" customFormat="1" x14ac:dyDescent="0.25">
      <c r="A228" s="80" t="s">
        <v>10</v>
      </c>
      <c r="B228" s="76" t="s">
        <v>55</v>
      </c>
      <c r="C228" s="46" t="s">
        <v>50</v>
      </c>
      <c r="D228" s="9">
        <v>0.35</v>
      </c>
      <c r="E228" s="9">
        <f>D228*E227</f>
        <v>0.29399999999999998</v>
      </c>
      <c r="F228" s="10">
        <v>163.35</v>
      </c>
      <c r="G228" s="82"/>
      <c r="H228" s="10">
        <f>E228*F228</f>
        <v>48.024899999999995</v>
      </c>
      <c r="I228" s="11">
        <f t="shared" si="83"/>
        <v>48.024899999999995</v>
      </c>
    </row>
    <row r="229" spans="1:10" ht="30" x14ac:dyDescent="0.25">
      <c r="A229" s="38" t="s">
        <v>12</v>
      </c>
      <c r="B229" s="28" t="s">
        <v>56</v>
      </c>
      <c r="C229" s="29" t="s">
        <v>9</v>
      </c>
      <c r="D229" s="6"/>
      <c r="E229" s="6">
        <f>E227</f>
        <v>0.84</v>
      </c>
      <c r="F229" s="7">
        <v>842</v>
      </c>
      <c r="G229" s="83">
        <f t="shared" ref="G229" si="84">E229*F229</f>
        <v>707.28</v>
      </c>
      <c r="H229" s="7"/>
      <c r="I229" s="8">
        <f t="shared" si="83"/>
        <v>707.28</v>
      </c>
    </row>
    <row r="230" spans="1:10" s="45" customFormat="1" ht="12.75" x14ac:dyDescent="0.25">
      <c r="A230" s="30" t="s">
        <v>24</v>
      </c>
      <c r="B230" s="31" t="s">
        <v>118</v>
      </c>
      <c r="C230" s="32" t="s">
        <v>50</v>
      </c>
      <c r="D230" s="9">
        <v>5.0999999999999996</v>
      </c>
      <c r="E230" s="9">
        <f>E229*D230</f>
        <v>4.2839999999999998</v>
      </c>
      <c r="F230" s="10">
        <v>11</v>
      </c>
      <c r="G230" s="82"/>
      <c r="H230" s="10">
        <f>E230*F230</f>
        <v>47.123999999999995</v>
      </c>
      <c r="I230" s="11">
        <f t="shared" si="83"/>
        <v>47.123999999999995</v>
      </c>
    </row>
    <row r="231" spans="1:10" ht="15.75" thickBot="1" x14ac:dyDescent="0.3">
      <c r="A231" s="41"/>
      <c r="B231" s="61" t="s">
        <v>57</v>
      </c>
      <c r="C231" s="51" t="s">
        <v>9</v>
      </c>
      <c r="D231" s="18"/>
      <c r="E231" s="18">
        <f>E227</f>
        <v>0.84</v>
      </c>
      <c r="F231" s="19">
        <v>90</v>
      </c>
      <c r="G231" s="84">
        <f t="shared" ref="G231" si="85">E231*F231</f>
        <v>75.599999999999994</v>
      </c>
      <c r="H231" s="19"/>
      <c r="I231" s="63">
        <f>E231*F231</f>
        <v>75.599999999999994</v>
      </c>
    </row>
    <row r="232" spans="1:10" s="52" customFormat="1" ht="21" customHeight="1" thickBot="1" x14ac:dyDescent="0.3">
      <c r="A232" s="178" t="s">
        <v>5</v>
      </c>
      <c r="B232" s="179"/>
      <c r="C232" s="179"/>
      <c r="D232" s="179"/>
      <c r="E232" s="179"/>
      <c r="F232" s="179"/>
      <c r="G232" s="85">
        <f>SUM(G227:G231)</f>
        <v>808.08</v>
      </c>
      <c r="H232" s="59">
        <f>SUM(H227:H231)</f>
        <v>95.148899999999998</v>
      </c>
      <c r="I232" s="60">
        <f>SUM(I227:I231)</f>
        <v>903.22889999999995</v>
      </c>
      <c r="J232" s="53">
        <f>G232/$H$201</f>
        <v>824.57142857142867</v>
      </c>
    </row>
    <row r="233" spans="1:10" s="139" customFormat="1" ht="19.5" x14ac:dyDescent="0.25">
      <c r="A233" s="120" t="s">
        <v>81</v>
      </c>
      <c r="B233" s="140" t="s">
        <v>42</v>
      </c>
      <c r="C233" s="118"/>
      <c r="D233" s="119"/>
      <c r="E233" s="119"/>
      <c r="F233" s="115"/>
      <c r="G233" s="114"/>
      <c r="H233" s="115"/>
      <c r="I233" s="116"/>
    </row>
    <row r="234" spans="1:10" x14ac:dyDescent="0.25">
      <c r="A234" s="38" t="s">
        <v>6</v>
      </c>
      <c r="B234" s="28" t="s">
        <v>76</v>
      </c>
      <c r="C234" s="29" t="s">
        <v>44</v>
      </c>
      <c r="D234" s="6"/>
      <c r="E234" s="6">
        <v>2</v>
      </c>
      <c r="F234" s="7">
        <v>190</v>
      </c>
      <c r="G234" s="83">
        <f t="shared" ref="G234:G235" si="86">E234*F234</f>
        <v>380</v>
      </c>
      <c r="H234" s="7"/>
      <c r="I234" s="8">
        <f t="shared" ref="I234:I235" si="87">E234*F234</f>
        <v>380</v>
      </c>
    </row>
    <row r="235" spans="1:10" ht="15.75" thickBot="1" x14ac:dyDescent="0.3">
      <c r="A235" s="41" t="s">
        <v>12</v>
      </c>
      <c r="B235" s="61" t="s">
        <v>78</v>
      </c>
      <c r="C235" s="51" t="s">
        <v>37</v>
      </c>
      <c r="D235" s="18"/>
      <c r="E235" s="18">
        <v>5</v>
      </c>
      <c r="F235" s="19">
        <v>65</v>
      </c>
      <c r="G235" s="84">
        <f t="shared" si="86"/>
        <v>325</v>
      </c>
      <c r="H235" s="19"/>
      <c r="I235" s="63">
        <f t="shared" si="87"/>
        <v>325</v>
      </c>
    </row>
    <row r="236" spans="1:10" s="52" customFormat="1" ht="21" customHeight="1" thickBot="1" x14ac:dyDescent="0.3">
      <c r="A236" s="178" t="s">
        <v>5</v>
      </c>
      <c r="B236" s="179"/>
      <c r="C236" s="179"/>
      <c r="D236" s="179"/>
      <c r="E236" s="179"/>
      <c r="F236" s="179"/>
      <c r="G236" s="85">
        <f>SUM(G234:G235)</f>
        <v>705</v>
      </c>
      <c r="H236" s="59">
        <f>SUM(H234:H235)</f>
        <v>0</v>
      </c>
      <c r="I236" s="60">
        <f>SUM(I234:I235)</f>
        <v>705</v>
      </c>
      <c r="J236" s="53">
        <f>G236/$H$201</f>
        <v>719.38775510204084</v>
      </c>
    </row>
    <row r="237" spans="1:10" s="139" customFormat="1" ht="19.5" x14ac:dyDescent="0.25">
      <c r="A237" s="120" t="s">
        <v>125</v>
      </c>
      <c r="B237" s="140" t="s">
        <v>79</v>
      </c>
      <c r="C237" s="118"/>
      <c r="D237" s="119"/>
      <c r="E237" s="119"/>
      <c r="F237" s="115"/>
      <c r="G237" s="114"/>
      <c r="H237" s="115"/>
      <c r="I237" s="116"/>
    </row>
    <row r="238" spans="1:10" x14ac:dyDescent="0.25">
      <c r="A238" s="38" t="s">
        <v>6</v>
      </c>
      <c r="B238" s="28" t="s">
        <v>82</v>
      </c>
      <c r="C238" s="29" t="s">
        <v>44</v>
      </c>
      <c r="D238" s="6"/>
      <c r="E238" s="6">
        <v>1</v>
      </c>
      <c r="F238" s="7">
        <v>3700</v>
      </c>
      <c r="G238" s="83">
        <f t="shared" ref="G238:G242" si="88">E238*F238</f>
        <v>3700</v>
      </c>
      <c r="H238" s="7"/>
      <c r="I238" s="8">
        <f>E238*F238</f>
        <v>3700</v>
      </c>
    </row>
    <row r="239" spans="1:10" x14ac:dyDescent="0.25">
      <c r="A239" s="38" t="s">
        <v>12</v>
      </c>
      <c r="B239" s="28" t="s">
        <v>83</v>
      </c>
      <c r="C239" s="29" t="s">
        <v>84</v>
      </c>
      <c r="D239" s="6"/>
      <c r="E239" s="6">
        <v>1</v>
      </c>
      <c r="F239" s="7">
        <v>1700</v>
      </c>
      <c r="G239" s="83">
        <f t="shared" si="88"/>
        <v>1700</v>
      </c>
      <c r="H239" s="7"/>
      <c r="I239" s="8">
        <f>E239*F239</f>
        <v>1700</v>
      </c>
    </row>
    <row r="240" spans="1:10" x14ac:dyDescent="0.25">
      <c r="A240" s="38" t="s">
        <v>16</v>
      </c>
      <c r="B240" s="28" t="s">
        <v>86</v>
      </c>
      <c r="C240" s="29" t="s">
        <v>62</v>
      </c>
      <c r="D240" s="6"/>
      <c r="E240" s="6">
        <v>1</v>
      </c>
      <c r="F240" s="7">
        <v>2700</v>
      </c>
      <c r="G240" s="83">
        <f t="shared" si="88"/>
        <v>2700</v>
      </c>
      <c r="H240" s="7"/>
      <c r="I240" s="8">
        <f>E240*F240</f>
        <v>2700</v>
      </c>
    </row>
    <row r="241" spans="1:10" x14ac:dyDescent="0.25">
      <c r="A241" s="38" t="s">
        <v>17</v>
      </c>
      <c r="B241" s="28" t="s">
        <v>94</v>
      </c>
      <c r="C241" s="29" t="s">
        <v>44</v>
      </c>
      <c r="D241" s="6"/>
      <c r="E241" s="6">
        <v>1</v>
      </c>
      <c r="F241" s="7">
        <v>1350</v>
      </c>
      <c r="G241" s="83">
        <f t="shared" si="88"/>
        <v>1350</v>
      </c>
      <c r="H241" s="7"/>
      <c r="I241" s="8">
        <f>E241*F241</f>
        <v>1350</v>
      </c>
    </row>
    <row r="242" spans="1:10" ht="15.75" thickBot="1" x14ac:dyDescent="0.3">
      <c r="A242" s="41" t="s">
        <v>21</v>
      </c>
      <c r="B242" s="61" t="s">
        <v>92</v>
      </c>
      <c r="C242" s="51" t="s">
        <v>44</v>
      </c>
      <c r="D242" s="18"/>
      <c r="E242" s="18">
        <v>3</v>
      </c>
      <c r="F242" s="19">
        <v>190</v>
      </c>
      <c r="G242" s="84">
        <f t="shared" si="88"/>
        <v>570</v>
      </c>
      <c r="H242" s="19"/>
      <c r="I242" s="63">
        <f>E242*F242</f>
        <v>570</v>
      </c>
    </row>
    <row r="243" spans="1:10" s="52" customFormat="1" ht="21" customHeight="1" thickBot="1" x14ac:dyDescent="0.3">
      <c r="A243" s="178" t="s">
        <v>5</v>
      </c>
      <c r="B243" s="179"/>
      <c r="C243" s="179"/>
      <c r="D243" s="179"/>
      <c r="E243" s="179"/>
      <c r="F243" s="179"/>
      <c r="G243" s="85">
        <f>SUM(G238:G242)</f>
        <v>10020</v>
      </c>
      <c r="H243" s="59">
        <f>SUM(H238:H242)</f>
        <v>0</v>
      </c>
      <c r="I243" s="60">
        <f>SUM(I238:I242)</f>
        <v>10020</v>
      </c>
      <c r="J243" s="53">
        <f>G243/$H$201</f>
        <v>10224.489795918367</v>
      </c>
    </row>
    <row r="244" spans="1:10" s="40" customFormat="1" ht="18.75" customHeight="1" x14ac:dyDescent="0.25">
      <c r="A244" s="180" t="s">
        <v>144</v>
      </c>
      <c r="B244" s="181"/>
      <c r="C244" s="181"/>
      <c r="D244" s="181"/>
      <c r="E244" s="181"/>
      <c r="F244" s="181"/>
      <c r="G244" s="54">
        <f>G221+G225+G232+G236+G243</f>
        <v>31264.630000000005</v>
      </c>
      <c r="H244" s="113">
        <f>H221+H225+H232+H236+H243</f>
        <v>3410.4276500000001</v>
      </c>
      <c r="I244" s="111">
        <f>I221+I225+I232+I236+I243</f>
        <v>34675.057650000002</v>
      </c>
    </row>
    <row r="245" spans="1:10" ht="15.75" customHeight="1" thickBot="1" x14ac:dyDescent="0.3">
      <c r="A245" s="180" t="s">
        <v>134</v>
      </c>
      <c r="B245" s="181"/>
      <c r="C245" s="181"/>
      <c r="D245" s="181"/>
      <c r="E245" s="181"/>
      <c r="F245" s="181"/>
      <c r="G245" s="172">
        <f>G244/H201</f>
        <v>31902.683673469393</v>
      </c>
      <c r="H245" s="173"/>
      <c r="I245" s="174"/>
    </row>
    <row r="246" spans="1:10" ht="19.5" customHeight="1" thickBot="1" x14ac:dyDescent="0.3">
      <c r="A246" s="146">
        <v>6</v>
      </c>
      <c r="B246" s="143" t="s">
        <v>145</v>
      </c>
      <c r="C246" s="143"/>
      <c r="D246" s="143"/>
      <c r="E246" s="143"/>
      <c r="F246" s="143"/>
      <c r="G246" s="143"/>
      <c r="H246" s="20">
        <v>9.76</v>
      </c>
      <c r="I246" s="26" t="s">
        <v>9</v>
      </c>
    </row>
    <row r="247" spans="1:10" s="139" customFormat="1" ht="19.5" x14ac:dyDescent="0.25">
      <c r="A247" s="120" t="s">
        <v>7</v>
      </c>
      <c r="B247" s="140" t="s">
        <v>70</v>
      </c>
      <c r="C247" s="118"/>
      <c r="D247" s="119"/>
      <c r="E247" s="119">
        <v>33.78</v>
      </c>
      <c r="F247" s="115"/>
      <c r="G247" s="114"/>
      <c r="H247" s="115"/>
      <c r="I247" s="116"/>
    </row>
    <row r="248" spans="1:10" x14ac:dyDescent="0.25">
      <c r="A248" s="99" t="s">
        <v>6</v>
      </c>
      <c r="B248" s="87" t="s">
        <v>8</v>
      </c>
      <c r="C248" s="88" t="s">
        <v>9</v>
      </c>
      <c r="D248" s="89"/>
      <c r="E248" s="89">
        <f>E247</f>
        <v>33.78</v>
      </c>
      <c r="F248" s="90">
        <v>95</v>
      </c>
      <c r="G248" s="91">
        <f t="shared" ref="G248:G260" si="89">E248*F248</f>
        <v>3209.1</v>
      </c>
      <c r="H248" s="90"/>
      <c r="I248" s="92">
        <f t="shared" ref="I248:I253" si="90">E248*F248</f>
        <v>3209.1</v>
      </c>
    </row>
    <row r="249" spans="1:10" s="33" customFormat="1" x14ac:dyDescent="0.25">
      <c r="A249" s="30" t="s">
        <v>10</v>
      </c>
      <c r="B249" s="31" t="s">
        <v>11</v>
      </c>
      <c r="C249" s="32" t="s">
        <v>50</v>
      </c>
      <c r="D249" s="9">
        <f>0.4*3</f>
        <v>1.2000000000000002</v>
      </c>
      <c r="E249" s="9">
        <f>D249*E248</f>
        <v>40.536000000000008</v>
      </c>
      <c r="F249" s="10">
        <v>81.099999999999994</v>
      </c>
      <c r="G249" s="83"/>
      <c r="H249" s="10">
        <f>E249*F249</f>
        <v>3287.4696000000004</v>
      </c>
      <c r="I249" s="11">
        <f t="shared" si="90"/>
        <v>3287.4696000000004</v>
      </c>
    </row>
    <row r="250" spans="1:10" s="36" customFormat="1" x14ac:dyDescent="0.25">
      <c r="A250" s="160">
        <v>2</v>
      </c>
      <c r="B250" s="34" t="s">
        <v>13</v>
      </c>
      <c r="C250" s="35" t="s">
        <v>9</v>
      </c>
      <c r="D250" s="6"/>
      <c r="E250" s="6">
        <f>E248</f>
        <v>33.78</v>
      </c>
      <c r="F250" s="7">
        <v>285</v>
      </c>
      <c r="G250" s="83">
        <f t="shared" si="89"/>
        <v>9627.3000000000011</v>
      </c>
      <c r="H250" s="7"/>
      <c r="I250" s="8">
        <f t="shared" si="90"/>
        <v>9627.3000000000011</v>
      </c>
    </row>
    <row r="251" spans="1:10" s="33" customFormat="1" x14ac:dyDescent="0.25">
      <c r="A251" s="30" t="s">
        <v>14</v>
      </c>
      <c r="B251" s="31" t="s">
        <v>15</v>
      </c>
      <c r="C251" s="32" t="s">
        <v>50</v>
      </c>
      <c r="D251" s="9">
        <v>8.5</v>
      </c>
      <c r="E251" s="9">
        <f>E250*D251</f>
        <v>287.13</v>
      </c>
      <c r="F251" s="10">
        <v>13.7</v>
      </c>
      <c r="G251" s="83"/>
      <c r="H251" s="10">
        <f>E251*F251</f>
        <v>3933.6809999999996</v>
      </c>
      <c r="I251" s="11">
        <f t="shared" si="90"/>
        <v>3933.6809999999996</v>
      </c>
    </row>
    <row r="252" spans="1:10" s="33" customFormat="1" x14ac:dyDescent="0.25">
      <c r="A252" s="30" t="s">
        <v>153</v>
      </c>
      <c r="B252" s="31" t="s">
        <v>103</v>
      </c>
      <c r="C252" s="32" t="s">
        <v>30</v>
      </c>
      <c r="D252" s="9">
        <v>0.33</v>
      </c>
      <c r="E252" s="9">
        <f>ROUND(D252*E247,0)</f>
        <v>11</v>
      </c>
      <c r="F252" s="10">
        <v>23</v>
      </c>
      <c r="G252" s="83"/>
      <c r="H252" s="10">
        <f>E252*F252</f>
        <v>253</v>
      </c>
      <c r="I252" s="11">
        <f>E252*F252</f>
        <v>253</v>
      </c>
    </row>
    <row r="253" spans="1:10" x14ac:dyDescent="0.25">
      <c r="A253" s="160">
        <v>3</v>
      </c>
      <c r="B253" s="28" t="s">
        <v>18</v>
      </c>
      <c r="C253" s="29" t="s">
        <v>9</v>
      </c>
      <c r="D253" s="6"/>
      <c r="E253" s="6">
        <f>E248</f>
        <v>33.78</v>
      </c>
      <c r="F253" s="7">
        <v>180</v>
      </c>
      <c r="G253" s="83">
        <f t="shared" si="89"/>
        <v>6080.4000000000005</v>
      </c>
      <c r="H253" s="7"/>
      <c r="I253" s="8">
        <f t="shared" si="90"/>
        <v>6080.4000000000005</v>
      </c>
    </row>
    <row r="254" spans="1:10" s="33" customFormat="1" x14ac:dyDescent="0.25">
      <c r="A254" s="30" t="s">
        <v>104</v>
      </c>
      <c r="B254" s="31" t="s">
        <v>20</v>
      </c>
      <c r="C254" s="32" t="s">
        <v>50</v>
      </c>
      <c r="D254" s="9">
        <v>3.6</v>
      </c>
      <c r="E254" s="9">
        <f>E253*D254</f>
        <v>121.608</v>
      </c>
      <c r="F254" s="10">
        <v>28.32</v>
      </c>
      <c r="G254" s="83"/>
      <c r="H254" s="10">
        <f>E254*F254</f>
        <v>3443.9385600000001</v>
      </c>
      <c r="I254" s="11">
        <f>F254*E254</f>
        <v>3443.9385600000001</v>
      </c>
    </row>
    <row r="255" spans="1:10" x14ac:dyDescent="0.25">
      <c r="A255" s="27" t="s">
        <v>17</v>
      </c>
      <c r="B255" s="28" t="s">
        <v>23</v>
      </c>
      <c r="C255" s="29" t="s">
        <v>9</v>
      </c>
      <c r="D255" s="6"/>
      <c r="E255" s="6">
        <f>E248</f>
        <v>33.78</v>
      </c>
      <c r="F255" s="7">
        <v>500</v>
      </c>
      <c r="G255" s="83">
        <f t="shared" si="89"/>
        <v>16890</v>
      </c>
      <c r="H255" s="7"/>
      <c r="I255" s="8">
        <f>E255*F255</f>
        <v>16890</v>
      </c>
    </row>
    <row r="256" spans="1:10" s="33" customFormat="1" x14ac:dyDescent="0.25">
      <c r="A256" s="30" t="s">
        <v>41</v>
      </c>
      <c r="B256" s="31" t="s">
        <v>105</v>
      </c>
      <c r="C256" s="32" t="s">
        <v>50</v>
      </c>
      <c r="D256" s="9">
        <v>0.01</v>
      </c>
      <c r="E256" s="9">
        <f>E255*D256</f>
        <v>0.33780000000000004</v>
      </c>
      <c r="F256" s="10">
        <v>880</v>
      </c>
      <c r="G256" s="83"/>
      <c r="H256" s="10">
        <f>E256*F256</f>
        <v>297.26400000000007</v>
      </c>
      <c r="I256" s="11">
        <f>F256*E256</f>
        <v>297.26400000000007</v>
      </c>
    </row>
    <row r="257" spans="1:10" x14ac:dyDescent="0.25">
      <c r="A257" s="160">
        <v>5</v>
      </c>
      <c r="B257" s="28" t="s">
        <v>114</v>
      </c>
      <c r="C257" s="29" t="s">
        <v>44</v>
      </c>
      <c r="D257" s="6"/>
      <c r="E257" s="6">
        <v>1</v>
      </c>
      <c r="F257" s="7">
        <v>1035</v>
      </c>
      <c r="G257" s="83">
        <f t="shared" si="89"/>
        <v>1035</v>
      </c>
      <c r="H257" s="7"/>
      <c r="I257" s="8">
        <f t="shared" ref="I257:I260" si="91">E257*F257</f>
        <v>1035</v>
      </c>
    </row>
    <row r="258" spans="1:10" x14ac:dyDescent="0.25">
      <c r="A258" s="160">
        <v>6</v>
      </c>
      <c r="B258" s="28" t="s">
        <v>106</v>
      </c>
      <c r="C258" s="29" t="s">
        <v>30</v>
      </c>
      <c r="D258" s="6"/>
      <c r="E258" s="6">
        <v>10.199999999999999</v>
      </c>
      <c r="F258" s="7">
        <v>50</v>
      </c>
      <c r="G258" s="83">
        <f t="shared" si="89"/>
        <v>509.99999999999994</v>
      </c>
      <c r="H258" s="7"/>
      <c r="I258" s="8">
        <f t="shared" si="91"/>
        <v>509.99999999999994</v>
      </c>
    </row>
    <row r="259" spans="1:10" s="33" customFormat="1" x14ac:dyDescent="0.25">
      <c r="A259" s="30" t="s">
        <v>112</v>
      </c>
      <c r="B259" s="31" t="s">
        <v>107</v>
      </c>
      <c r="C259" s="32" t="s">
        <v>30</v>
      </c>
      <c r="D259" s="9">
        <v>1.1000000000000001</v>
      </c>
      <c r="E259" s="9">
        <f>ROUND(D259*E258,0)</f>
        <v>11</v>
      </c>
      <c r="F259" s="10">
        <v>31</v>
      </c>
      <c r="G259" s="83"/>
      <c r="H259" s="10">
        <f>E259*F259</f>
        <v>341</v>
      </c>
      <c r="I259" s="11">
        <f t="shared" si="91"/>
        <v>341</v>
      </c>
    </row>
    <row r="260" spans="1:10" ht="30" customHeight="1" thickBot="1" x14ac:dyDescent="0.3">
      <c r="A260" s="161">
        <v>7</v>
      </c>
      <c r="B260" s="61" t="s">
        <v>49</v>
      </c>
      <c r="C260" s="51" t="s">
        <v>44</v>
      </c>
      <c r="D260" s="18"/>
      <c r="E260" s="18">
        <v>1</v>
      </c>
      <c r="F260" s="19">
        <v>3600</v>
      </c>
      <c r="G260" s="84">
        <f t="shared" si="89"/>
        <v>3600</v>
      </c>
      <c r="H260" s="19"/>
      <c r="I260" s="63">
        <f t="shared" si="91"/>
        <v>3600</v>
      </c>
    </row>
    <row r="261" spans="1:10" s="52" customFormat="1" ht="21" customHeight="1" thickBot="1" x14ac:dyDescent="0.3">
      <c r="A261" s="178" t="s">
        <v>5</v>
      </c>
      <c r="B261" s="179"/>
      <c r="C261" s="179"/>
      <c r="D261" s="179"/>
      <c r="E261" s="179"/>
      <c r="F261" s="179"/>
      <c r="G261" s="101">
        <f>SUM(G248:G260)</f>
        <v>40951.800000000003</v>
      </c>
      <c r="H261" s="102">
        <f>SUM(H248:H260)</f>
        <v>11556.353159999999</v>
      </c>
      <c r="I261" s="103">
        <f>SUM(I248:I260)</f>
        <v>52508.153160000009</v>
      </c>
      <c r="J261" s="53">
        <f>G261/$H$246</f>
        <v>4195.8811475409839</v>
      </c>
    </row>
    <row r="262" spans="1:10" s="139" customFormat="1" ht="19.5" x14ac:dyDescent="0.25">
      <c r="A262" s="120" t="s">
        <v>24</v>
      </c>
      <c r="B262" s="140" t="s">
        <v>95</v>
      </c>
      <c r="C262" s="118"/>
      <c r="D262" s="119" t="s">
        <v>9</v>
      </c>
      <c r="E262" s="119">
        <v>9.76</v>
      </c>
      <c r="F262" s="119"/>
      <c r="G262" s="115"/>
      <c r="H262" s="115"/>
      <c r="I262" s="116"/>
    </row>
    <row r="263" spans="1:10" x14ac:dyDescent="0.25">
      <c r="A263" s="160">
        <v>1</v>
      </c>
      <c r="B263" s="28" t="s">
        <v>8</v>
      </c>
      <c r="C263" s="29" t="s">
        <v>9</v>
      </c>
      <c r="D263" s="6"/>
      <c r="E263" s="6">
        <f>E262</f>
        <v>9.76</v>
      </c>
      <c r="F263" s="6">
        <v>110</v>
      </c>
      <c r="G263" s="83">
        <f t="shared" ref="G263:G274" si="92">E263*F263</f>
        <v>1073.5999999999999</v>
      </c>
      <c r="H263" s="7"/>
      <c r="I263" s="8">
        <f t="shared" ref="I263:I274" si="93">E263*F263</f>
        <v>1073.5999999999999</v>
      </c>
    </row>
    <row r="264" spans="1:10" s="33" customFormat="1" x14ac:dyDescent="0.25">
      <c r="A264" s="30" t="s">
        <v>10</v>
      </c>
      <c r="B264" s="31" t="s">
        <v>11</v>
      </c>
      <c r="C264" s="32" t="s">
        <v>50</v>
      </c>
      <c r="D264" s="9">
        <f>D249</f>
        <v>1.2000000000000002</v>
      </c>
      <c r="E264" s="9">
        <f>E263*D264</f>
        <v>11.712000000000002</v>
      </c>
      <c r="F264" s="9">
        <f>F249</f>
        <v>81.099999999999994</v>
      </c>
      <c r="G264" s="83"/>
      <c r="H264" s="10">
        <f>E264*F264</f>
        <v>949.84320000000002</v>
      </c>
      <c r="I264" s="11">
        <f t="shared" si="93"/>
        <v>949.84320000000002</v>
      </c>
    </row>
    <row r="265" spans="1:10" x14ac:dyDescent="0.25">
      <c r="A265" s="160">
        <v>2</v>
      </c>
      <c r="B265" s="28" t="s">
        <v>13</v>
      </c>
      <c r="C265" s="29" t="s">
        <v>9</v>
      </c>
      <c r="D265" s="6"/>
      <c r="E265" s="6">
        <f>E262</f>
        <v>9.76</v>
      </c>
      <c r="F265" s="6">
        <v>360</v>
      </c>
      <c r="G265" s="83">
        <f t="shared" si="92"/>
        <v>3513.6</v>
      </c>
      <c r="H265" s="7"/>
      <c r="I265" s="8">
        <f t="shared" si="93"/>
        <v>3513.6</v>
      </c>
    </row>
    <row r="266" spans="1:10" s="33" customFormat="1" x14ac:dyDescent="0.25">
      <c r="A266" s="30" t="s">
        <v>14</v>
      </c>
      <c r="B266" s="31" t="s">
        <v>15</v>
      </c>
      <c r="C266" s="32" t="s">
        <v>50</v>
      </c>
      <c r="D266" s="9">
        <f>D251</f>
        <v>8.5</v>
      </c>
      <c r="E266" s="9">
        <f>E265*D266</f>
        <v>82.96</v>
      </c>
      <c r="F266" s="9">
        <f>F251</f>
        <v>13.7</v>
      </c>
      <c r="G266" s="83"/>
      <c r="H266" s="10">
        <f>E266*F266</f>
        <v>1136.5519999999999</v>
      </c>
      <c r="I266" s="11">
        <f t="shared" si="93"/>
        <v>1136.5519999999999</v>
      </c>
    </row>
    <row r="267" spans="1:10" s="33" customFormat="1" x14ac:dyDescent="0.25">
      <c r="A267" s="30" t="s">
        <v>153</v>
      </c>
      <c r="B267" s="31" t="s">
        <v>103</v>
      </c>
      <c r="C267" s="32" t="s">
        <v>30</v>
      </c>
      <c r="D267" s="9">
        <v>0.33</v>
      </c>
      <c r="E267" s="9">
        <f>ROUND(D267*E262,0)</f>
        <v>3</v>
      </c>
      <c r="F267" s="9">
        <v>23</v>
      </c>
      <c r="G267" s="83"/>
      <c r="H267" s="10">
        <f>E267*F267</f>
        <v>69</v>
      </c>
      <c r="I267" s="11">
        <f>E267*F267</f>
        <v>69</v>
      </c>
    </row>
    <row r="268" spans="1:10" x14ac:dyDescent="0.25">
      <c r="A268" s="160">
        <v>3</v>
      </c>
      <c r="B268" s="28" t="s">
        <v>18</v>
      </c>
      <c r="C268" s="29" t="s">
        <v>9</v>
      </c>
      <c r="D268" s="6"/>
      <c r="E268" s="6">
        <f>E262</f>
        <v>9.76</v>
      </c>
      <c r="F268" s="6">
        <v>180</v>
      </c>
      <c r="G268" s="83">
        <f t="shared" si="92"/>
        <v>1756.8</v>
      </c>
      <c r="H268" s="7"/>
      <c r="I268" s="8">
        <f t="shared" si="93"/>
        <v>1756.8</v>
      </c>
    </row>
    <row r="269" spans="1:10" s="33" customFormat="1" x14ac:dyDescent="0.25">
      <c r="A269" s="30" t="s">
        <v>104</v>
      </c>
      <c r="B269" s="31" t="s">
        <v>20</v>
      </c>
      <c r="C269" s="32" t="s">
        <v>50</v>
      </c>
      <c r="D269" s="9">
        <f>D254</f>
        <v>3.6</v>
      </c>
      <c r="E269" s="9">
        <f>E268*D269</f>
        <v>35.136000000000003</v>
      </c>
      <c r="F269" s="9">
        <f>F254</f>
        <v>28.32</v>
      </c>
      <c r="G269" s="83"/>
      <c r="H269" s="10">
        <f>E269*F269</f>
        <v>995.0515200000001</v>
      </c>
      <c r="I269" s="11">
        <f t="shared" si="93"/>
        <v>995.0515200000001</v>
      </c>
    </row>
    <row r="270" spans="1:10" x14ac:dyDescent="0.25">
      <c r="A270" s="164" t="s">
        <v>81</v>
      </c>
      <c r="B270" s="28" t="s">
        <v>29</v>
      </c>
      <c r="C270" s="29" t="s">
        <v>30</v>
      </c>
      <c r="D270" s="6"/>
      <c r="E270" s="6">
        <v>13.79</v>
      </c>
      <c r="F270" s="6">
        <v>90</v>
      </c>
      <c r="G270" s="83">
        <f t="shared" si="92"/>
        <v>1241.0999999999999</v>
      </c>
      <c r="H270" s="7"/>
      <c r="I270" s="8">
        <f t="shared" si="93"/>
        <v>1241.0999999999999</v>
      </c>
    </row>
    <row r="271" spans="1:10" s="39" customFormat="1" x14ac:dyDescent="0.25">
      <c r="A271" s="30" t="s">
        <v>41</v>
      </c>
      <c r="B271" s="31" t="s">
        <v>31</v>
      </c>
      <c r="C271" s="32" t="s">
        <v>30</v>
      </c>
      <c r="D271" s="9">
        <v>1.03</v>
      </c>
      <c r="E271" s="9">
        <v>13.79</v>
      </c>
      <c r="F271" s="9">
        <v>20</v>
      </c>
      <c r="G271" s="83"/>
      <c r="H271" s="10">
        <f>E271*F271</f>
        <v>275.79999999999995</v>
      </c>
      <c r="I271" s="11">
        <f t="shared" si="93"/>
        <v>275.79999999999995</v>
      </c>
    </row>
    <row r="272" spans="1:10" x14ac:dyDescent="0.25">
      <c r="A272" s="164" t="s">
        <v>125</v>
      </c>
      <c r="B272" s="28" t="s">
        <v>26</v>
      </c>
      <c r="C272" s="29" t="s">
        <v>9</v>
      </c>
      <c r="D272" s="6"/>
      <c r="E272" s="6">
        <f>E262</f>
        <v>9.76</v>
      </c>
      <c r="F272" s="6">
        <v>135</v>
      </c>
      <c r="G272" s="83">
        <f t="shared" si="92"/>
        <v>1317.6</v>
      </c>
      <c r="H272" s="7"/>
      <c r="I272" s="8">
        <f t="shared" si="93"/>
        <v>1317.6</v>
      </c>
    </row>
    <row r="273" spans="1:10" s="33" customFormat="1" x14ac:dyDescent="0.25">
      <c r="A273" s="30" t="s">
        <v>111</v>
      </c>
      <c r="B273" s="31" t="s">
        <v>27</v>
      </c>
      <c r="C273" s="32" t="s">
        <v>51</v>
      </c>
      <c r="D273" s="9">
        <v>0.2</v>
      </c>
      <c r="E273" s="9">
        <f>E272*D273</f>
        <v>1.952</v>
      </c>
      <c r="F273" s="9">
        <v>473.7</v>
      </c>
      <c r="G273" s="83"/>
      <c r="H273" s="10">
        <f>E273*F273</f>
        <v>924.66239999999993</v>
      </c>
      <c r="I273" s="11">
        <f t="shared" si="93"/>
        <v>924.66239999999993</v>
      </c>
    </row>
    <row r="274" spans="1:10" ht="15.75" thickBot="1" x14ac:dyDescent="0.3">
      <c r="A274" s="165" t="s">
        <v>154</v>
      </c>
      <c r="B274" s="61" t="s">
        <v>34</v>
      </c>
      <c r="C274" s="51" t="s">
        <v>30</v>
      </c>
      <c r="D274" s="18"/>
      <c r="E274" s="18">
        <f>E270</f>
        <v>13.79</v>
      </c>
      <c r="F274" s="18">
        <v>135</v>
      </c>
      <c r="G274" s="84">
        <f t="shared" si="92"/>
        <v>1861.6499999999999</v>
      </c>
      <c r="H274" s="19"/>
      <c r="I274" s="63">
        <f t="shared" si="93"/>
        <v>1861.6499999999999</v>
      </c>
    </row>
    <row r="275" spans="1:10" s="52" customFormat="1" ht="21" customHeight="1" thickBot="1" x14ac:dyDescent="0.3">
      <c r="A275" s="178" t="s">
        <v>5</v>
      </c>
      <c r="B275" s="179"/>
      <c r="C275" s="179"/>
      <c r="D275" s="179"/>
      <c r="E275" s="179"/>
      <c r="F275" s="179"/>
      <c r="G275" s="101">
        <f>SUM(G263:G274)</f>
        <v>10764.35</v>
      </c>
      <c r="H275" s="102">
        <f>SUM(H263:H274)</f>
        <v>4350.9091200000003</v>
      </c>
      <c r="I275" s="103">
        <f>SUM(I263:I274)</f>
        <v>15115.259119999999</v>
      </c>
      <c r="J275" s="53">
        <f>G275/$H$246</f>
        <v>1102.9047131147543</v>
      </c>
    </row>
    <row r="276" spans="1:10" s="139" customFormat="1" ht="19.5" x14ac:dyDescent="0.25">
      <c r="A276" s="120" t="s">
        <v>35</v>
      </c>
      <c r="B276" s="140" t="s">
        <v>75</v>
      </c>
      <c r="C276" s="118" t="s">
        <v>9</v>
      </c>
      <c r="D276" s="119"/>
      <c r="E276" s="119">
        <v>9.76</v>
      </c>
      <c r="F276" s="119"/>
      <c r="G276" s="115"/>
      <c r="H276" s="115"/>
      <c r="I276" s="116"/>
    </row>
    <row r="277" spans="1:10" x14ac:dyDescent="0.25">
      <c r="A277" s="38" t="s">
        <v>6</v>
      </c>
      <c r="B277" s="28" t="s">
        <v>54</v>
      </c>
      <c r="C277" s="29" t="s">
        <v>9</v>
      </c>
      <c r="D277" s="6"/>
      <c r="E277" s="6">
        <f>E276</f>
        <v>9.76</v>
      </c>
      <c r="F277" s="6">
        <v>30</v>
      </c>
      <c r="G277" s="83">
        <f t="shared" ref="G277:G282" si="94">E277*F277</f>
        <v>292.8</v>
      </c>
      <c r="H277" s="7"/>
      <c r="I277" s="8">
        <f t="shared" ref="I277:I280" si="95">E277*F277</f>
        <v>292.8</v>
      </c>
    </row>
    <row r="278" spans="1:10" s="33" customFormat="1" x14ac:dyDescent="0.25">
      <c r="A278" s="80" t="s">
        <v>10</v>
      </c>
      <c r="B278" s="76" t="s">
        <v>55</v>
      </c>
      <c r="C278" s="46" t="s">
        <v>50</v>
      </c>
      <c r="D278" s="9">
        <v>0.35</v>
      </c>
      <c r="E278" s="9">
        <f>D278*E277</f>
        <v>3.4159999999999999</v>
      </c>
      <c r="F278" s="9">
        <v>163.35</v>
      </c>
      <c r="G278" s="83"/>
      <c r="H278" s="10">
        <f>E278*F278</f>
        <v>558.00360000000001</v>
      </c>
      <c r="I278" s="11">
        <f t="shared" si="95"/>
        <v>558.00360000000001</v>
      </c>
    </row>
    <row r="279" spans="1:10" ht="30" x14ac:dyDescent="0.25">
      <c r="A279" s="38" t="s">
        <v>12</v>
      </c>
      <c r="B279" s="28" t="s">
        <v>56</v>
      </c>
      <c r="C279" s="29" t="s">
        <v>9</v>
      </c>
      <c r="D279" s="6"/>
      <c r="E279" s="6">
        <f>E277</f>
        <v>9.76</v>
      </c>
      <c r="F279" s="6">
        <v>842</v>
      </c>
      <c r="G279" s="83">
        <f t="shared" si="94"/>
        <v>8217.92</v>
      </c>
      <c r="H279" s="7"/>
      <c r="I279" s="8">
        <f t="shared" si="95"/>
        <v>8217.92</v>
      </c>
    </row>
    <row r="280" spans="1:10" s="45" customFormat="1" x14ac:dyDescent="0.25">
      <c r="A280" s="30" t="s">
        <v>24</v>
      </c>
      <c r="B280" s="31" t="s">
        <v>118</v>
      </c>
      <c r="C280" s="32" t="s">
        <v>50</v>
      </c>
      <c r="D280" s="9">
        <v>5.0999999999999996</v>
      </c>
      <c r="E280" s="9">
        <f>E279*D280</f>
        <v>49.775999999999996</v>
      </c>
      <c r="F280" s="9">
        <v>11</v>
      </c>
      <c r="G280" s="83"/>
      <c r="H280" s="10">
        <f>E280*F280</f>
        <v>547.53599999999994</v>
      </c>
      <c r="I280" s="11">
        <f t="shared" si="95"/>
        <v>547.53599999999994</v>
      </c>
    </row>
    <row r="281" spans="1:10" x14ac:dyDescent="0.25">
      <c r="A281" s="38"/>
      <c r="B281" s="28" t="s">
        <v>57</v>
      </c>
      <c r="C281" s="29" t="s">
        <v>9</v>
      </c>
      <c r="D281" s="6"/>
      <c r="E281" s="6">
        <f>E277</f>
        <v>9.76</v>
      </c>
      <c r="F281" s="6">
        <v>90</v>
      </c>
      <c r="G281" s="83">
        <f t="shared" si="94"/>
        <v>878.4</v>
      </c>
      <c r="H281" s="7"/>
      <c r="I281" s="8">
        <f>E281*F281</f>
        <v>878.4</v>
      </c>
    </row>
    <row r="282" spans="1:10" ht="15.75" thickBot="1" x14ac:dyDescent="0.3">
      <c r="A282" s="41" t="s">
        <v>58</v>
      </c>
      <c r="B282" s="61" t="s">
        <v>40</v>
      </c>
      <c r="C282" s="51" t="s">
        <v>30</v>
      </c>
      <c r="D282" s="18"/>
      <c r="E282" s="18">
        <f>E271</f>
        <v>13.79</v>
      </c>
      <c r="F282" s="18">
        <v>70</v>
      </c>
      <c r="G282" s="84">
        <f t="shared" si="94"/>
        <v>965.3</v>
      </c>
      <c r="H282" s="19"/>
      <c r="I282" s="63">
        <f>E282*F282</f>
        <v>965.3</v>
      </c>
    </row>
    <row r="283" spans="1:10" s="52" customFormat="1" ht="21" customHeight="1" thickBot="1" x14ac:dyDescent="0.3">
      <c r="A283" s="178" t="s">
        <v>5</v>
      </c>
      <c r="B283" s="179"/>
      <c r="C283" s="179"/>
      <c r="D283" s="179"/>
      <c r="E283" s="179"/>
      <c r="F283" s="179"/>
      <c r="G283" s="101">
        <f>SUM(G277:G282)</f>
        <v>10354.419999999998</v>
      </c>
      <c r="H283" s="102">
        <f>SUM(H277:H282)</f>
        <v>1105.5396000000001</v>
      </c>
      <c r="I283" s="103">
        <f>SUM(I277:I282)</f>
        <v>11459.959599999998</v>
      </c>
      <c r="J283" s="53">
        <f>G283/$H$246</f>
        <v>1060.9036885245901</v>
      </c>
    </row>
    <row r="284" spans="1:10" s="139" customFormat="1" ht="19.5" x14ac:dyDescent="0.25">
      <c r="A284" s="120" t="s">
        <v>19</v>
      </c>
      <c r="B284" s="140" t="s">
        <v>42</v>
      </c>
      <c r="C284" s="118"/>
      <c r="D284" s="119"/>
      <c r="E284" s="119"/>
      <c r="F284" s="119"/>
      <c r="G284" s="115"/>
      <c r="H284" s="115"/>
      <c r="I284" s="116"/>
    </row>
    <row r="285" spans="1:10" x14ac:dyDescent="0.25">
      <c r="A285" s="38" t="s">
        <v>6</v>
      </c>
      <c r="B285" s="28" t="s">
        <v>59</v>
      </c>
      <c r="C285" s="29" t="s">
        <v>44</v>
      </c>
      <c r="D285" s="6"/>
      <c r="E285" s="6">
        <v>1</v>
      </c>
      <c r="F285" s="6">
        <v>90</v>
      </c>
      <c r="G285" s="83">
        <f t="shared" ref="G285:G294" si="96">E285*F285</f>
        <v>90</v>
      </c>
      <c r="H285" s="7"/>
      <c r="I285" s="8">
        <f>E285*F285</f>
        <v>90</v>
      </c>
    </row>
    <row r="286" spans="1:10" x14ac:dyDescent="0.25">
      <c r="A286" s="38" t="s">
        <v>12</v>
      </c>
      <c r="B286" s="28" t="s">
        <v>96</v>
      </c>
      <c r="C286" s="29" t="s">
        <v>44</v>
      </c>
      <c r="D286" s="6"/>
      <c r="E286" s="6">
        <v>10</v>
      </c>
      <c r="F286" s="6">
        <v>315</v>
      </c>
      <c r="G286" s="83">
        <f t="shared" si="96"/>
        <v>3150</v>
      </c>
      <c r="H286" s="7"/>
      <c r="I286" s="8">
        <f t="shared" ref="I286:I294" si="97">E286*F286</f>
        <v>3150</v>
      </c>
    </row>
    <row r="287" spans="1:10" x14ac:dyDescent="0.25">
      <c r="A287" s="38" t="s">
        <v>16</v>
      </c>
      <c r="B287" s="28" t="s">
        <v>60</v>
      </c>
      <c r="C287" s="29" t="s">
        <v>44</v>
      </c>
      <c r="D287" s="6"/>
      <c r="E287" s="6">
        <v>1</v>
      </c>
      <c r="F287" s="6">
        <v>540</v>
      </c>
      <c r="G287" s="83">
        <f t="shared" si="96"/>
        <v>540</v>
      </c>
      <c r="H287" s="7"/>
      <c r="I287" s="8">
        <f t="shared" si="97"/>
        <v>540</v>
      </c>
    </row>
    <row r="288" spans="1:10" x14ac:dyDescent="0.25">
      <c r="A288" s="38" t="s">
        <v>17</v>
      </c>
      <c r="B288" s="28" t="s">
        <v>61</v>
      </c>
      <c r="C288" s="29" t="s">
        <v>62</v>
      </c>
      <c r="D288" s="6"/>
      <c r="E288" s="6">
        <v>1</v>
      </c>
      <c r="F288" s="6">
        <v>1000</v>
      </c>
      <c r="G288" s="83">
        <f t="shared" si="96"/>
        <v>1000</v>
      </c>
      <c r="H288" s="7"/>
      <c r="I288" s="8">
        <f t="shared" si="97"/>
        <v>1000</v>
      </c>
    </row>
    <row r="289" spans="1:10" x14ac:dyDescent="0.25">
      <c r="A289" s="38" t="s">
        <v>21</v>
      </c>
      <c r="B289" s="28" t="s">
        <v>46</v>
      </c>
      <c r="C289" s="29" t="s">
        <v>44</v>
      </c>
      <c r="D289" s="6"/>
      <c r="E289" s="6">
        <v>1</v>
      </c>
      <c r="F289" s="6">
        <v>135</v>
      </c>
      <c r="G289" s="83">
        <f t="shared" si="96"/>
        <v>135</v>
      </c>
      <c r="H289" s="7"/>
      <c r="I289" s="8">
        <f t="shared" si="97"/>
        <v>135</v>
      </c>
    </row>
    <row r="290" spans="1:10" x14ac:dyDescent="0.25">
      <c r="A290" s="38" t="s">
        <v>22</v>
      </c>
      <c r="B290" s="28" t="s">
        <v>97</v>
      </c>
      <c r="C290" s="29" t="s">
        <v>44</v>
      </c>
      <c r="D290" s="6"/>
      <c r="E290" s="6">
        <v>1</v>
      </c>
      <c r="F290" s="6">
        <v>560</v>
      </c>
      <c r="G290" s="83">
        <f t="shared" si="96"/>
        <v>560</v>
      </c>
      <c r="H290" s="7"/>
      <c r="I290" s="8">
        <f t="shared" si="97"/>
        <v>560</v>
      </c>
    </row>
    <row r="291" spans="1:10" x14ac:dyDescent="0.25">
      <c r="A291" s="38" t="s">
        <v>25</v>
      </c>
      <c r="B291" s="28" t="s">
        <v>47</v>
      </c>
      <c r="C291" s="29" t="s">
        <v>44</v>
      </c>
      <c r="D291" s="6"/>
      <c r="E291" s="6">
        <v>1</v>
      </c>
      <c r="F291" s="6">
        <v>675</v>
      </c>
      <c r="G291" s="83">
        <f t="shared" si="96"/>
        <v>675</v>
      </c>
      <c r="H291" s="7"/>
      <c r="I291" s="8">
        <f t="shared" si="97"/>
        <v>675</v>
      </c>
    </row>
    <row r="292" spans="1:10" x14ac:dyDescent="0.25">
      <c r="A292" s="38" t="s">
        <v>28</v>
      </c>
      <c r="B292" s="28" t="s">
        <v>78</v>
      </c>
      <c r="C292" s="29" t="s">
        <v>37</v>
      </c>
      <c r="D292" s="6"/>
      <c r="E292" s="6">
        <v>50</v>
      </c>
      <c r="F292" s="6">
        <v>65</v>
      </c>
      <c r="G292" s="83">
        <f t="shared" si="96"/>
        <v>3250</v>
      </c>
      <c r="H292" s="7"/>
      <c r="I292" s="8">
        <f t="shared" si="97"/>
        <v>3250</v>
      </c>
    </row>
    <row r="293" spans="1:10" x14ac:dyDescent="0.25">
      <c r="A293" s="38" t="s">
        <v>33</v>
      </c>
      <c r="B293" s="28" t="s">
        <v>98</v>
      </c>
      <c r="C293" s="29" t="s">
        <v>30</v>
      </c>
      <c r="D293" s="6"/>
      <c r="E293" s="6">
        <v>3.2</v>
      </c>
      <c r="F293" s="6">
        <v>270</v>
      </c>
      <c r="G293" s="83">
        <f t="shared" si="96"/>
        <v>864</v>
      </c>
      <c r="H293" s="7"/>
      <c r="I293" s="8">
        <f t="shared" si="97"/>
        <v>864</v>
      </c>
    </row>
    <row r="294" spans="1:10" ht="15.75" thickBot="1" x14ac:dyDescent="0.3">
      <c r="A294" s="41" t="s">
        <v>108</v>
      </c>
      <c r="B294" s="61" t="s">
        <v>99</v>
      </c>
      <c r="C294" s="51" t="s">
        <v>30</v>
      </c>
      <c r="D294" s="18"/>
      <c r="E294" s="18">
        <v>3.2</v>
      </c>
      <c r="F294" s="18">
        <v>90</v>
      </c>
      <c r="G294" s="84">
        <f t="shared" si="96"/>
        <v>288</v>
      </c>
      <c r="H294" s="19"/>
      <c r="I294" s="63">
        <f t="shared" si="97"/>
        <v>288</v>
      </c>
    </row>
    <row r="295" spans="1:10" s="52" customFormat="1" ht="21" customHeight="1" thickBot="1" x14ac:dyDescent="0.3">
      <c r="A295" s="178" t="s">
        <v>5</v>
      </c>
      <c r="B295" s="179"/>
      <c r="C295" s="179"/>
      <c r="D295" s="179"/>
      <c r="E295" s="179"/>
      <c r="F295" s="179"/>
      <c r="G295" s="101">
        <f>SUM(G285:G294)</f>
        <v>10552</v>
      </c>
      <c r="H295" s="102">
        <f>SUM(H285:H294)</f>
        <v>0</v>
      </c>
      <c r="I295" s="103">
        <f>SUM(I285:I294)</f>
        <v>10552</v>
      </c>
      <c r="J295" s="53">
        <f>G295/$H$246</f>
        <v>1081.1475409836066</v>
      </c>
    </row>
    <row r="296" spans="1:10" s="139" customFormat="1" ht="19.5" x14ac:dyDescent="0.25">
      <c r="A296" s="120" t="s">
        <v>32</v>
      </c>
      <c r="B296" s="140" t="s">
        <v>79</v>
      </c>
      <c r="C296" s="118"/>
      <c r="D296" s="119"/>
      <c r="E296" s="119"/>
      <c r="F296" s="119"/>
      <c r="G296" s="115"/>
      <c r="H296" s="115"/>
      <c r="I296" s="116"/>
    </row>
    <row r="297" spans="1:10" x14ac:dyDescent="0.25">
      <c r="A297" s="38" t="s">
        <v>6</v>
      </c>
      <c r="B297" s="28" t="s">
        <v>82</v>
      </c>
      <c r="C297" s="29" t="s">
        <v>44</v>
      </c>
      <c r="D297" s="6"/>
      <c r="E297" s="6">
        <v>2</v>
      </c>
      <c r="F297" s="6">
        <v>3700</v>
      </c>
      <c r="G297" s="83">
        <f t="shared" ref="G297:G303" si="98">E297*F297</f>
        <v>7400</v>
      </c>
      <c r="H297" s="7"/>
      <c r="I297" s="8">
        <f t="shared" ref="I297:I303" si="99">E297*F297</f>
        <v>7400</v>
      </c>
    </row>
    <row r="298" spans="1:10" x14ac:dyDescent="0.25">
      <c r="A298" s="38" t="s">
        <v>12</v>
      </c>
      <c r="B298" s="28" t="s">
        <v>83</v>
      </c>
      <c r="C298" s="29" t="s">
        <v>84</v>
      </c>
      <c r="D298" s="6"/>
      <c r="E298" s="6">
        <v>1</v>
      </c>
      <c r="F298" s="6">
        <v>1700</v>
      </c>
      <c r="G298" s="83">
        <f t="shared" si="98"/>
        <v>1700</v>
      </c>
      <c r="H298" s="7"/>
      <c r="I298" s="8">
        <f t="shared" si="99"/>
        <v>1700</v>
      </c>
    </row>
    <row r="299" spans="1:10" x14ac:dyDescent="0.25">
      <c r="A299" s="38" t="s">
        <v>16</v>
      </c>
      <c r="B299" s="28" t="s">
        <v>85</v>
      </c>
      <c r="C299" s="29" t="s">
        <v>84</v>
      </c>
      <c r="D299" s="6"/>
      <c r="E299" s="6">
        <v>1</v>
      </c>
      <c r="F299" s="6">
        <v>1700</v>
      </c>
      <c r="G299" s="83">
        <f t="shared" si="98"/>
        <v>1700</v>
      </c>
      <c r="H299" s="7"/>
      <c r="I299" s="8">
        <f t="shared" si="99"/>
        <v>1700</v>
      </c>
    </row>
    <row r="300" spans="1:10" x14ac:dyDescent="0.25">
      <c r="A300" s="38" t="s">
        <v>17</v>
      </c>
      <c r="B300" s="28" t="s">
        <v>86</v>
      </c>
      <c r="C300" s="29" t="s">
        <v>62</v>
      </c>
      <c r="D300" s="6"/>
      <c r="E300" s="6">
        <v>1</v>
      </c>
      <c r="F300" s="6">
        <v>2700</v>
      </c>
      <c r="G300" s="83">
        <f t="shared" si="98"/>
        <v>2700</v>
      </c>
      <c r="H300" s="7"/>
      <c r="I300" s="8">
        <f t="shared" si="99"/>
        <v>2700</v>
      </c>
    </row>
    <row r="301" spans="1:10" x14ac:dyDescent="0.25">
      <c r="A301" s="38" t="s">
        <v>21</v>
      </c>
      <c r="B301" s="28" t="s">
        <v>100</v>
      </c>
      <c r="C301" s="29" t="s">
        <v>44</v>
      </c>
      <c r="D301" s="6"/>
      <c r="E301" s="6">
        <v>1</v>
      </c>
      <c r="F301" s="6">
        <v>1350</v>
      </c>
      <c r="G301" s="83">
        <f t="shared" si="98"/>
        <v>1350</v>
      </c>
      <c r="H301" s="7"/>
      <c r="I301" s="8">
        <f t="shared" si="99"/>
        <v>1350</v>
      </c>
    </row>
    <row r="302" spans="1:10" x14ac:dyDescent="0.25">
      <c r="A302" s="38" t="s">
        <v>22</v>
      </c>
      <c r="B302" s="28" t="s">
        <v>89</v>
      </c>
      <c r="C302" s="29" t="s">
        <v>44</v>
      </c>
      <c r="D302" s="6"/>
      <c r="E302" s="6">
        <v>1</v>
      </c>
      <c r="F302" s="6">
        <v>450</v>
      </c>
      <c r="G302" s="83">
        <f t="shared" si="98"/>
        <v>450</v>
      </c>
      <c r="H302" s="7"/>
      <c r="I302" s="8">
        <f t="shared" si="99"/>
        <v>450</v>
      </c>
    </row>
    <row r="303" spans="1:10" ht="15.75" thickBot="1" x14ac:dyDescent="0.3">
      <c r="A303" s="41" t="s">
        <v>25</v>
      </c>
      <c r="B303" s="61" t="s">
        <v>92</v>
      </c>
      <c r="C303" s="51" t="s">
        <v>44</v>
      </c>
      <c r="D303" s="18"/>
      <c r="E303" s="18">
        <v>5</v>
      </c>
      <c r="F303" s="18">
        <v>190</v>
      </c>
      <c r="G303" s="84">
        <f t="shared" si="98"/>
        <v>950</v>
      </c>
      <c r="H303" s="19"/>
      <c r="I303" s="63">
        <f t="shared" si="99"/>
        <v>950</v>
      </c>
    </row>
    <row r="304" spans="1:10" s="52" customFormat="1" ht="21" customHeight="1" thickBot="1" x14ac:dyDescent="0.3">
      <c r="A304" s="178" t="s">
        <v>5</v>
      </c>
      <c r="B304" s="179"/>
      <c r="C304" s="179"/>
      <c r="D304" s="179"/>
      <c r="E304" s="179"/>
      <c r="F304" s="179"/>
      <c r="G304" s="101">
        <f>SUM(G297:G303)</f>
        <v>16250</v>
      </c>
      <c r="H304" s="102">
        <f>SUM(H297:H303)</f>
        <v>0</v>
      </c>
      <c r="I304" s="103">
        <f>SUM(I297:I303)</f>
        <v>16250</v>
      </c>
      <c r="J304" s="53">
        <f>G304/$H$246</f>
        <v>1664.9590163934427</v>
      </c>
    </row>
    <row r="305" spans="1:10" s="40" customFormat="1" ht="18.75" customHeight="1" x14ac:dyDescent="0.25">
      <c r="A305" s="180" t="s">
        <v>146</v>
      </c>
      <c r="B305" s="181"/>
      <c r="C305" s="181"/>
      <c r="D305" s="181"/>
      <c r="E305" s="181"/>
      <c r="F305" s="181"/>
      <c r="G305" s="54">
        <f>G261+G275+G283+G295+G304</f>
        <v>88872.57</v>
      </c>
      <c r="H305" s="112">
        <f>H261+H275+H283+H295+H304</f>
        <v>17012.801879999999</v>
      </c>
      <c r="I305" s="111">
        <f>I261+I275+I283+I295+I304</f>
        <v>105885.37188000001</v>
      </c>
    </row>
    <row r="306" spans="1:10" ht="20.25" thickBot="1" x14ac:dyDescent="0.3">
      <c r="A306" s="180" t="s">
        <v>134</v>
      </c>
      <c r="B306" s="181"/>
      <c r="C306" s="181"/>
      <c r="D306" s="181"/>
      <c r="E306" s="181"/>
      <c r="F306" s="181"/>
      <c r="G306" s="172">
        <f>G305/H246</f>
        <v>9105.7961065573782</v>
      </c>
      <c r="H306" s="173"/>
      <c r="I306" s="174"/>
    </row>
    <row r="307" spans="1:10" ht="19.5" customHeight="1" thickBot="1" x14ac:dyDescent="0.3">
      <c r="A307" s="146">
        <v>7</v>
      </c>
      <c r="B307" s="143" t="s">
        <v>139</v>
      </c>
      <c r="C307" s="143"/>
      <c r="D307" s="143"/>
      <c r="E307" s="143"/>
      <c r="F307" s="143"/>
      <c r="G307" s="143"/>
      <c r="H307" s="20">
        <v>3.81</v>
      </c>
      <c r="I307" s="26" t="s">
        <v>9</v>
      </c>
    </row>
    <row r="308" spans="1:10" s="139" customFormat="1" ht="19.5" x14ac:dyDescent="0.25">
      <c r="A308" s="120" t="s">
        <v>7</v>
      </c>
      <c r="B308" s="141" t="s">
        <v>95</v>
      </c>
      <c r="C308" s="48"/>
      <c r="D308" s="13" t="s">
        <v>9</v>
      </c>
      <c r="E308" s="13">
        <v>3.81</v>
      </c>
      <c r="F308" s="14"/>
      <c r="G308" s="114"/>
      <c r="H308" s="115"/>
      <c r="I308" s="116"/>
    </row>
    <row r="309" spans="1:10" x14ac:dyDescent="0.25">
      <c r="A309" s="27" t="s">
        <v>6</v>
      </c>
      <c r="B309" s="28" t="s">
        <v>54</v>
      </c>
      <c r="C309" s="29" t="s">
        <v>9</v>
      </c>
      <c r="D309" s="6"/>
      <c r="E309" s="6">
        <f>E308</f>
        <v>3.81</v>
      </c>
      <c r="F309" s="7">
        <v>50</v>
      </c>
      <c r="G309" s="83">
        <f t="shared" ref="G309:G313" si="100">E309*F309</f>
        <v>190.5</v>
      </c>
      <c r="H309" s="7"/>
      <c r="I309" s="8">
        <f t="shared" ref="I309:I310" si="101">E309*F309</f>
        <v>190.5</v>
      </c>
    </row>
    <row r="310" spans="1:10" s="33" customFormat="1" x14ac:dyDescent="0.25">
      <c r="A310" s="30" t="s">
        <v>7</v>
      </c>
      <c r="B310" s="76" t="s">
        <v>55</v>
      </c>
      <c r="C310" s="32" t="s">
        <v>50</v>
      </c>
      <c r="D310" s="9">
        <v>0.35</v>
      </c>
      <c r="E310" s="9">
        <f>E309*D310</f>
        <v>1.3334999999999999</v>
      </c>
      <c r="F310" s="10">
        <f>F293</f>
        <v>270</v>
      </c>
      <c r="G310" s="83"/>
      <c r="H310" s="10">
        <f>E310*F310</f>
        <v>360.04499999999996</v>
      </c>
      <c r="I310" s="11">
        <f t="shared" si="101"/>
        <v>360.04499999999996</v>
      </c>
    </row>
    <row r="311" spans="1:10" x14ac:dyDescent="0.25">
      <c r="A311" s="27" t="s">
        <v>12</v>
      </c>
      <c r="B311" s="28" t="s">
        <v>126</v>
      </c>
      <c r="C311" s="29" t="s">
        <v>9</v>
      </c>
      <c r="D311" s="6"/>
      <c r="E311" s="6">
        <f>E308</f>
        <v>3.81</v>
      </c>
      <c r="F311" s="7">
        <f>135</f>
        <v>135</v>
      </c>
      <c r="G311" s="83">
        <f t="shared" si="100"/>
        <v>514.35</v>
      </c>
      <c r="H311" s="7"/>
      <c r="I311" s="8">
        <f>E311*F311</f>
        <v>514.35</v>
      </c>
    </row>
    <row r="312" spans="1:10" s="45" customFormat="1" x14ac:dyDescent="0.25">
      <c r="A312" s="30" t="s">
        <v>14</v>
      </c>
      <c r="B312" s="31" t="s">
        <v>128</v>
      </c>
      <c r="C312" s="32" t="s">
        <v>50</v>
      </c>
      <c r="D312" s="9">
        <v>5.0999999999999996</v>
      </c>
      <c r="E312" s="9">
        <f>E311*D312</f>
        <v>19.430999999999997</v>
      </c>
      <c r="F312" s="10">
        <v>12.4</v>
      </c>
      <c r="G312" s="83"/>
      <c r="H312" s="10">
        <f>E312*F312</f>
        <v>240.94439999999997</v>
      </c>
      <c r="I312" s="11">
        <f t="shared" ref="I312:I314" si="102">E312*F312</f>
        <v>240.94439999999997</v>
      </c>
    </row>
    <row r="313" spans="1:10" x14ac:dyDescent="0.25">
      <c r="A313" s="38" t="s">
        <v>17</v>
      </c>
      <c r="B313" s="28" t="s">
        <v>26</v>
      </c>
      <c r="C313" s="29" t="s">
        <v>9</v>
      </c>
      <c r="D313" s="6"/>
      <c r="E313" s="6">
        <f>E308</f>
        <v>3.81</v>
      </c>
      <c r="F313" s="7">
        <v>135</v>
      </c>
      <c r="G313" s="83">
        <f t="shared" si="100"/>
        <v>514.35</v>
      </c>
      <c r="H313" s="7"/>
      <c r="I313" s="8">
        <f t="shared" si="102"/>
        <v>514.35</v>
      </c>
    </row>
    <row r="314" spans="1:10" s="33" customFormat="1" ht="15.75" thickBot="1" x14ac:dyDescent="0.3">
      <c r="A314" s="147" t="s">
        <v>104</v>
      </c>
      <c r="B314" s="148" t="s">
        <v>127</v>
      </c>
      <c r="C314" s="149" t="s">
        <v>51</v>
      </c>
      <c r="D314" s="150">
        <v>0.2</v>
      </c>
      <c r="E314" s="150">
        <f>E313*D314</f>
        <v>0.76200000000000001</v>
      </c>
      <c r="F314" s="98">
        <v>673.7</v>
      </c>
      <c r="G314" s="93"/>
      <c r="H314" s="10">
        <f>E314*F314</f>
        <v>513.35940000000005</v>
      </c>
      <c r="I314" s="151">
        <f t="shared" si="102"/>
        <v>513.35940000000005</v>
      </c>
    </row>
    <row r="315" spans="1:10" s="52" customFormat="1" ht="21" customHeight="1" thickBot="1" x14ac:dyDescent="0.3">
      <c r="A315" s="166" t="s">
        <v>5</v>
      </c>
      <c r="B315" s="167"/>
      <c r="C315" s="167"/>
      <c r="D315" s="167"/>
      <c r="E315" s="167"/>
      <c r="F315" s="167"/>
      <c r="G315" s="95">
        <f>SUM(G309:G314)</f>
        <v>1219.2</v>
      </c>
      <c r="H315" s="96">
        <f>SUM(H309:H314)</f>
        <v>1114.3488</v>
      </c>
      <c r="I315" s="97">
        <f>SUM(I309:I314)</f>
        <v>2333.5487999999996</v>
      </c>
      <c r="J315" s="53">
        <f>G315/$H$307</f>
        <v>320</v>
      </c>
    </row>
    <row r="316" spans="1:10" s="139" customFormat="1" ht="19.5" x14ac:dyDescent="0.25">
      <c r="A316" s="120" t="s">
        <v>24</v>
      </c>
      <c r="B316" s="140" t="s">
        <v>75</v>
      </c>
      <c r="C316" s="118" t="s">
        <v>9</v>
      </c>
      <c r="D316" s="119"/>
      <c r="E316" s="119">
        <f>E308</f>
        <v>3.81</v>
      </c>
      <c r="F316" s="115"/>
      <c r="G316" s="114"/>
      <c r="H316" s="115"/>
      <c r="I316" s="116"/>
    </row>
    <row r="317" spans="1:10" x14ac:dyDescent="0.25">
      <c r="A317" s="38" t="s">
        <v>6</v>
      </c>
      <c r="B317" s="28" t="s">
        <v>54</v>
      </c>
      <c r="C317" s="29" t="s">
        <v>9</v>
      </c>
      <c r="D317" s="6"/>
      <c r="E317" s="6">
        <f>E316</f>
        <v>3.81</v>
      </c>
      <c r="F317" s="7">
        <v>30</v>
      </c>
      <c r="G317" s="83">
        <f t="shared" ref="G317:G321" si="103">E317*F317</f>
        <v>114.3</v>
      </c>
      <c r="H317" s="7"/>
      <c r="I317" s="8">
        <f t="shared" ref="I317" si="104">E317*F317</f>
        <v>114.3</v>
      </c>
    </row>
    <row r="318" spans="1:10" s="45" customFormat="1" x14ac:dyDescent="0.25">
      <c r="A318" s="30" t="s">
        <v>10</v>
      </c>
      <c r="B318" s="31" t="s">
        <v>55</v>
      </c>
      <c r="C318" s="43" t="s">
        <v>50</v>
      </c>
      <c r="D318" s="9">
        <v>0.35</v>
      </c>
      <c r="E318" s="9">
        <v>3.4159999999999999</v>
      </c>
      <c r="F318" s="10">
        <v>163.35</v>
      </c>
      <c r="G318" s="83"/>
      <c r="H318" s="10">
        <f>E318*F318</f>
        <v>558.00360000000001</v>
      </c>
      <c r="I318" s="11">
        <v>558.00360000000001</v>
      </c>
    </row>
    <row r="319" spans="1:10" ht="30" x14ac:dyDescent="0.25">
      <c r="A319" s="38" t="s">
        <v>12</v>
      </c>
      <c r="B319" s="28" t="s">
        <v>56</v>
      </c>
      <c r="C319" s="29" t="s">
        <v>9</v>
      </c>
      <c r="D319" s="6"/>
      <c r="E319" s="6">
        <f>E316</f>
        <v>3.81</v>
      </c>
      <c r="F319" s="7">
        <v>842</v>
      </c>
      <c r="G319" s="83">
        <f t="shared" si="103"/>
        <v>3208.02</v>
      </c>
      <c r="H319" s="7"/>
      <c r="I319" s="8">
        <f t="shared" ref="I319" si="105">E319*F319</f>
        <v>3208.02</v>
      </c>
    </row>
    <row r="320" spans="1:10" s="45" customFormat="1" x14ac:dyDescent="0.25">
      <c r="A320" s="30" t="s">
        <v>24</v>
      </c>
      <c r="B320" s="31" t="s">
        <v>118</v>
      </c>
      <c r="C320" s="43" t="s">
        <v>50</v>
      </c>
      <c r="D320" s="9">
        <v>5.0999999999999996</v>
      </c>
      <c r="E320" s="9">
        <v>49.775999999999996</v>
      </c>
      <c r="F320" s="10">
        <v>11</v>
      </c>
      <c r="G320" s="83"/>
      <c r="H320" s="10">
        <f>E320*F320</f>
        <v>547.53599999999994</v>
      </c>
      <c r="I320" s="11">
        <v>547.53599999999994</v>
      </c>
    </row>
    <row r="321" spans="1:10" ht="15.75" thickBot="1" x14ac:dyDescent="0.3">
      <c r="A321" s="41" t="s">
        <v>16</v>
      </c>
      <c r="B321" s="61" t="s">
        <v>57</v>
      </c>
      <c r="C321" s="51" t="s">
        <v>9</v>
      </c>
      <c r="D321" s="18"/>
      <c r="E321" s="18">
        <f>E316</f>
        <v>3.81</v>
      </c>
      <c r="F321" s="19">
        <v>90</v>
      </c>
      <c r="G321" s="84">
        <f t="shared" si="103"/>
        <v>342.9</v>
      </c>
      <c r="H321" s="19"/>
      <c r="I321" s="8">
        <f t="shared" ref="I321" si="106">E321*F321</f>
        <v>342.9</v>
      </c>
    </row>
    <row r="322" spans="1:10" s="52" customFormat="1" ht="21" customHeight="1" thickBot="1" x14ac:dyDescent="0.3">
      <c r="A322" s="166" t="s">
        <v>5</v>
      </c>
      <c r="B322" s="167"/>
      <c r="C322" s="167"/>
      <c r="D322" s="167"/>
      <c r="E322" s="167"/>
      <c r="F322" s="167"/>
      <c r="G322" s="95">
        <f>SUM(G317:G321)</f>
        <v>3665.2200000000003</v>
      </c>
      <c r="H322" s="96">
        <f>SUM(H317:H321)</f>
        <v>1105.5396000000001</v>
      </c>
      <c r="I322" s="97">
        <f>SUM(I317:I321)</f>
        <v>4770.7595999999994</v>
      </c>
      <c r="J322" s="53">
        <f>G322/$H$307</f>
        <v>962</v>
      </c>
    </row>
    <row r="323" spans="1:10" s="139" customFormat="1" ht="19.5" x14ac:dyDescent="0.25">
      <c r="A323" s="120" t="s">
        <v>35</v>
      </c>
      <c r="B323" s="140" t="s">
        <v>42</v>
      </c>
      <c r="C323" s="118"/>
      <c r="D323" s="119"/>
      <c r="E323" s="119"/>
      <c r="F323" s="115"/>
      <c r="G323" s="114"/>
      <c r="H323" s="115"/>
      <c r="I323" s="116"/>
    </row>
    <row r="324" spans="1:10" x14ac:dyDescent="0.25">
      <c r="A324" s="38" t="s">
        <v>6</v>
      </c>
      <c r="B324" s="28" t="s">
        <v>129</v>
      </c>
      <c r="C324" s="29" t="s">
        <v>30</v>
      </c>
      <c r="D324" s="6"/>
      <c r="E324" s="6">
        <v>2</v>
      </c>
      <c r="F324" s="7">
        <v>450</v>
      </c>
      <c r="G324" s="83">
        <f t="shared" ref="G324:G326" si="107">E324*F324</f>
        <v>900</v>
      </c>
      <c r="H324" s="7"/>
      <c r="I324" s="8">
        <f>E324*F324</f>
        <v>900</v>
      </c>
    </row>
    <row r="325" spans="1:10" x14ac:dyDescent="0.25">
      <c r="A325" s="38" t="s">
        <v>12</v>
      </c>
      <c r="B325" s="28" t="s">
        <v>78</v>
      </c>
      <c r="C325" s="29" t="s">
        <v>30</v>
      </c>
      <c r="D325" s="6"/>
      <c r="E325" s="6">
        <v>2</v>
      </c>
      <c r="F325" s="7">
        <v>65</v>
      </c>
      <c r="G325" s="83">
        <f t="shared" si="107"/>
        <v>130</v>
      </c>
      <c r="H325" s="7"/>
      <c r="I325" s="8">
        <f t="shared" ref="I325:I326" si="108">E325*F325</f>
        <v>130</v>
      </c>
    </row>
    <row r="326" spans="1:10" ht="15.75" thickBot="1" x14ac:dyDescent="0.3">
      <c r="A326" s="41" t="s">
        <v>16</v>
      </c>
      <c r="B326" s="61" t="s">
        <v>130</v>
      </c>
      <c r="C326" s="51" t="s">
        <v>44</v>
      </c>
      <c r="D326" s="18"/>
      <c r="E326" s="18">
        <v>1</v>
      </c>
      <c r="F326" s="19">
        <v>225</v>
      </c>
      <c r="G326" s="84">
        <f t="shared" si="107"/>
        <v>225</v>
      </c>
      <c r="H326" s="19"/>
      <c r="I326" s="63">
        <f t="shared" si="108"/>
        <v>225</v>
      </c>
    </row>
    <row r="327" spans="1:10" s="52" customFormat="1" ht="21" customHeight="1" thickBot="1" x14ac:dyDescent="0.3">
      <c r="A327" s="166" t="s">
        <v>5</v>
      </c>
      <c r="B327" s="167"/>
      <c r="C327" s="167"/>
      <c r="D327" s="167"/>
      <c r="E327" s="167"/>
      <c r="F327" s="167"/>
      <c r="G327" s="95">
        <f>SUM(G324:G326)</f>
        <v>1255</v>
      </c>
      <c r="H327" s="96">
        <f>SUM(H324:H326)</f>
        <v>0</v>
      </c>
      <c r="I327" s="97">
        <f>SUM(I324:I326)</f>
        <v>1255</v>
      </c>
      <c r="J327" s="53">
        <f>G327/$H$307</f>
        <v>329.39632545931761</v>
      </c>
    </row>
    <row r="328" spans="1:10" s="40" customFormat="1" ht="18.75" customHeight="1" x14ac:dyDescent="0.25">
      <c r="A328" s="168" t="s">
        <v>147</v>
      </c>
      <c r="B328" s="169"/>
      <c r="C328" s="169"/>
      <c r="D328" s="169"/>
      <c r="E328" s="169"/>
      <c r="F328" s="169"/>
      <c r="G328" s="54">
        <f>G315+G322+G327</f>
        <v>6139.42</v>
      </c>
      <c r="H328" s="112">
        <f>H315+H322+H327</f>
        <v>2219.8883999999998</v>
      </c>
      <c r="I328" s="111">
        <f>I315+I322+I327</f>
        <v>8359.3083999999981</v>
      </c>
    </row>
    <row r="329" spans="1:10" ht="20.25" thickBot="1" x14ac:dyDescent="0.3">
      <c r="A329" s="170" t="s">
        <v>134</v>
      </c>
      <c r="B329" s="171"/>
      <c r="C329" s="171"/>
      <c r="D329" s="171"/>
      <c r="E329" s="171"/>
      <c r="F329" s="171"/>
      <c r="G329" s="172">
        <f>G328/H307</f>
        <v>1611.3963254593175</v>
      </c>
      <c r="H329" s="173"/>
      <c r="I329" s="174"/>
    </row>
    <row r="330" spans="1:10" s="52" customFormat="1" ht="21" customHeight="1" x14ac:dyDescent="0.25">
      <c r="A330" s="168" t="s">
        <v>148</v>
      </c>
      <c r="B330" s="169"/>
      <c r="C330" s="169"/>
      <c r="D330" s="169"/>
      <c r="E330" s="169"/>
      <c r="F330" s="169"/>
      <c r="G330" s="156">
        <f>G51+G94+G143+G199+G244+G305+G328</f>
        <v>398411.47</v>
      </c>
      <c r="H330" s="157">
        <f>H51+H94+H143+H199+H244+H305+H328</f>
        <v>84652.102174999978</v>
      </c>
      <c r="I330" s="158">
        <f>I51+I94+I143+I199+I244+I305+I328</f>
        <v>483063.57217499998</v>
      </c>
      <c r="J330" s="24"/>
    </row>
    <row r="331" spans="1:10" s="52" customFormat="1" ht="21" customHeight="1" thickBot="1" x14ac:dyDescent="0.3">
      <c r="A331" s="170" t="s">
        <v>134</v>
      </c>
      <c r="B331" s="171"/>
      <c r="C331" s="171"/>
      <c r="D331" s="171"/>
      <c r="E331" s="171"/>
      <c r="F331" s="171"/>
      <c r="G331" s="175">
        <f>G330/(H10+H53+H96+H145+H201+H246+H307)</f>
        <v>6833.8159519725559</v>
      </c>
      <c r="H331" s="176"/>
      <c r="I331" s="177"/>
      <c r="J331" s="24"/>
    </row>
  </sheetData>
  <mergeCells count="67">
    <mergeCell ref="A1:I1"/>
    <mergeCell ref="A2:I2"/>
    <mergeCell ref="A4:B4"/>
    <mergeCell ref="C4:I4"/>
    <mergeCell ref="A5:B5"/>
    <mergeCell ref="C5:I5"/>
    <mergeCell ref="G52:I52"/>
    <mergeCell ref="A6:B6"/>
    <mergeCell ref="C6:I6"/>
    <mergeCell ref="A7:B7"/>
    <mergeCell ref="C7:I7"/>
    <mergeCell ref="B10:G10"/>
    <mergeCell ref="A25:F25"/>
    <mergeCell ref="A39:F39"/>
    <mergeCell ref="A44:F44"/>
    <mergeCell ref="A50:F50"/>
    <mergeCell ref="A51:F51"/>
    <mergeCell ref="A52:F52"/>
    <mergeCell ref="A134:F134"/>
    <mergeCell ref="B53:G53"/>
    <mergeCell ref="A68:F68"/>
    <mergeCell ref="A82:F82"/>
    <mergeCell ref="A87:F87"/>
    <mergeCell ref="A93:F93"/>
    <mergeCell ref="A94:F94"/>
    <mergeCell ref="A95:F95"/>
    <mergeCell ref="G95:I95"/>
    <mergeCell ref="B96:G96"/>
    <mergeCell ref="A112:F112"/>
    <mergeCell ref="A126:F126"/>
    <mergeCell ref="G200:I200"/>
    <mergeCell ref="A142:F142"/>
    <mergeCell ref="A143:F143"/>
    <mergeCell ref="A144:F144"/>
    <mergeCell ref="G144:I144"/>
    <mergeCell ref="A165:F165"/>
    <mergeCell ref="A169:F169"/>
    <mergeCell ref="A176:F176"/>
    <mergeCell ref="A185:F185"/>
    <mergeCell ref="A198:F198"/>
    <mergeCell ref="A199:F199"/>
    <mergeCell ref="A200:F200"/>
    <mergeCell ref="A295:F295"/>
    <mergeCell ref="A221:F221"/>
    <mergeCell ref="A225:F225"/>
    <mergeCell ref="A232:F232"/>
    <mergeCell ref="A236:F236"/>
    <mergeCell ref="A243:F243"/>
    <mergeCell ref="A244:F244"/>
    <mergeCell ref="A245:F245"/>
    <mergeCell ref="G245:I245"/>
    <mergeCell ref="A261:F261"/>
    <mergeCell ref="A275:F275"/>
    <mergeCell ref="A283:F283"/>
    <mergeCell ref="A331:F331"/>
    <mergeCell ref="G331:I331"/>
    <mergeCell ref="A304:F304"/>
    <mergeCell ref="A305:F305"/>
    <mergeCell ref="A306:F306"/>
    <mergeCell ref="G306:I306"/>
    <mergeCell ref="A315:F315"/>
    <mergeCell ref="A322:F322"/>
    <mergeCell ref="A327:F327"/>
    <mergeCell ref="A328:F328"/>
    <mergeCell ref="A329:F329"/>
    <mergeCell ref="G329:I329"/>
    <mergeCell ref="A330:F330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5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 Всеволожск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Колодкина</dc:creator>
  <cp:lastModifiedBy>Александр Печурин</cp:lastModifiedBy>
  <cp:lastPrinted>2016-04-04T08:20:17Z</cp:lastPrinted>
  <dcterms:created xsi:type="dcterms:W3CDTF">2016-03-30T06:32:42Z</dcterms:created>
  <dcterms:modified xsi:type="dcterms:W3CDTF">2016-04-04T10:01:59Z</dcterms:modified>
</cp:coreProperties>
</file>