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hgirevichAI\Desktop\"/>
    </mc:Choice>
  </mc:AlternateContent>
  <bookViews>
    <workbookView xWindow="-105" yWindow="-105" windowWidth="23250" windowHeight="12570"/>
  </bookViews>
  <sheets>
    <sheet name="кратко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C23" i="2"/>
  <c r="D23" i="2"/>
  <c r="F25" i="2" l="1"/>
  <c r="I9" i="2" s="1"/>
  <c r="I20" i="2" l="1"/>
  <c r="I16" i="2"/>
  <c r="I12" i="2"/>
  <c r="I8" i="2"/>
  <c r="I6" i="2"/>
  <c r="I19" i="2"/>
  <c r="I15" i="2"/>
  <c r="I11" i="2"/>
  <c r="I7" i="2"/>
  <c r="I22" i="2"/>
  <c r="I18" i="2"/>
  <c r="K18" i="2" s="1"/>
  <c r="I14" i="2"/>
  <c r="I10" i="2"/>
  <c r="I21" i="2"/>
  <c r="I17" i="2"/>
  <c r="I13" i="2"/>
  <c r="J8" i="2"/>
  <c r="J9" i="2"/>
  <c r="J10" i="2"/>
  <c r="J11" i="2"/>
  <c r="J12" i="2"/>
  <c r="J14" i="2"/>
  <c r="J16" i="2"/>
  <c r="J17" i="2"/>
  <c r="J20" i="2"/>
  <c r="J21" i="2"/>
  <c r="J22" i="2"/>
  <c r="J6" i="2"/>
  <c r="H23" i="2"/>
  <c r="G15" i="2"/>
  <c r="G23" i="2" s="1"/>
  <c r="K10" i="2" l="1"/>
  <c r="J15" i="2"/>
  <c r="K9" i="2"/>
  <c r="K16" i="2"/>
  <c r="K15" i="2"/>
  <c r="K17" i="2"/>
  <c r="K13" i="2"/>
  <c r="K8" i="2"/>
  <c r="K14" i="2"/>
  <c r="K12" i="2"/>
  <c r="K11" i="2"/>
  <c r="K19" i="2"/>
  <c r="K6" i="2" l="1"/>
  <c r="I23" i="2"/>
</calcChain>
</file>

<file path=xl/sharedStrings.xml><?xml version="1.0" encoding="utf-8"?>
<sst xmlns="http://schemas.openxmlformats.org/spreadsheetml/2006/main" count="61" uniqueCount="56">
  <si>
    <t>Учреждение</t>
  </si>
  <si>
    <t>Областная клиническая больница</t>
  </si>
  <si>
    <t>3 х 3,0 т</t>
  </si>
  <si>
    <t>Детская областная клиническая больница</t>
  </si>
  <si>
    <t>2 х 3,0 т</t>
  </si>
  <si>
    <t>4 х 0,5 т</t>
  </si>
  <si>
    <t xml:space="preserve">Городская клиническая больница №6 </t>
  </si>
  <si>
    <t>1 х 0,5 т</t>
  </si>
  <si>
    <t>1 х 3,0 т</t>
  </si>
  <si>
    <t>Бежецкая ЦРБ</t>
  </si>
  <si>
    <t xml:space="preserve">Вышневолоцкая ЦРБ </t>
  </si>
  <si>
    <t>Зубцовская ЦРБ</t>
  </si>
  <si>
    <t>2 х 0,45 т</t>
  </si>
  <si>
    <t>Калининская ЦРБ</t>
  </si>
  <si>
    <t xml:space="preserve">2 х 0,21 т </t>
  </si>
  <si>
    <t>Кашинская ЦРБ</t>
  </si>
  <si>
    <t>2 х 0,5 т</t>
  </si>
  <si>
    <t>Конаковская ЦРБ</t>
  </si>
  <si>
    <t>2 х 0,21 т</t>
  </si>
  <si>
    <t>Нелидовская ЦРБ</t>
  </si>
  <si>
    <t>Родильный дом №2</t>
  </si>
  <si>
    <t>Областной родильный дом</t>
  </si>
  <si>
    <t>ИТОГО:</t>
  </si>
  <si>
    <t>№</t>
  </si>
  <si>
    <t>Газификаторы</t>
  </si>
  <si>
    <t>количество x объем, тонн</t>
  </si>
  <si>
    <t>Потребность газ</t>
  </si>
  <si>
    <t>Кимрская ЦРБ (с учетом перспективы)</t>
  </si>
  <si>
    <t xml:space="preserve">2 х 0,21 т; 2 х 0,5 т </t>
  </si>
  <si>
    <t xml:space="preserve">1 х 3,0 т; 2 х 0,5 т  </t>
  </si>
  <si>
    <t>суммарный объем, тонн</t>
  </si>
  <si>
    <t>Среднесуточная  (данные опроса), тонн</t>
  </si>
  <si>
    <t>ОКЛРЦ</t>
  </si>
  <si>
    <t>БСМП</t>
  </si>
  <si>
    <t>Областной кл перинатальный центр</t>
  </si>
  <si>
    <t>2 х 3,0 т; 1 х 0,5 т</t>
  </si>
  <si>
    <t>ГБ 1</t>
  </si>
  <si>
    <t>Нормативная сутки, тонн*</t>
  </si>
  <si>
    <t>норматив по ОКБ (тонн на 1 койку/день)</t>
  </si>
  <si>
    <t>Выводы</t>
  </si>
  <si>
    <t>Число заправок в день (свыше 1 = требуются доп газификаторы)</t>
  </si>
  <si>
    <t>Разница между нормативной и заявленной - потенциальный дефицит</t>
  </si>
  <si>
    <t>Обеспечение кислородом</t>
  </si>
  <si>
    <t xml:space="preserve">Общее количество коек </t>
  </si>
  <si>
    <t xml:space="preserve">Количество коек с кислородом </t>
  </si>
  <si>
    <t xml:space="preserve">Фактически заполнено коек с кислородом </t>
  </si>
  <si>
    <t xml:space="preserve">Предлагаемые решения </t>
  </si>
  <si>
    <t xml:space="preserve">Заменить </t>
  </si>
  <si>
    <t xml:space="preserve">Закупить </t>
  </si>
  <si>
    <t xml:space="preserve">Наименование </t>
  </si>
  <si>
    <t>1x3т</t>
  </si>
  <si>
    <t xml:space="preserve">2x0,21т на 2x0,5т  </t>
  </si>
  <si>
    <t xml:space="preserve"> 2x0,21т на 2x0,5т  </t>
  </si>
  <si>
    <t>4x0,5т на 1x3 с перинатального центра</t>
  </si>
  <si>
    <t>балоны 10x40кг</t>
  </si>
  <si>
    <t>балоны 20x40кг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</si>
</sst>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6" formatCode="0.0"/>
    <numFmt numFmtId="168" formatCode="_-* #,##0.0000\ _₽_-;\-* #,##0.0000\ _₽_-;_-* &quot;-&quot;??\ _₽_-;_-@_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 indent="2"/>
    </xf>
    <xf numFmtId="0" fontId="4" fillId="0" borderId="3" xfId="0" applyFont="1" applyBorder="1" applyAlignment="1">
      <alignment vertical="center" wrapText="1"/>
    </xf>
    <xf numFmtId="0" fontId="4" fillId="0" borderId="0" xfId="0" applyFont="1"/>
    <xf numFmtId="0" fontId="3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vertical="center"/>
    </xf>
    <xf numFmtId="0" fontId="5" fillId="0" borderId="3" xfId="0" applyFont="1" applyBorder="1" applyAlignment="1"/>
    <xf numFmtId="0" fontId="5" fillId="0" borderId="3" xfId="0" applyFont="1" applyBorder="1" applyAlignment="1">
      <alignment horizontal="center" vertical="center" wrapText="1"/>
    </xf>
    <xf numFmtId="164" fontId="5" fillId="0" borderId="3" xfId="1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6" fontId="5" fillId="0" borderId="3" xfId="0" applyNumberFormat="1" applyFont="1" applyBorder="1" applyAlignment="1">
      <alignment horizontal="right" vertical="center" wrapText="1"/>
    </xf>
    <xf numFmtId="166" fontId="5" fillId="0" borderId="4" xfId="0" applyNumberFormat="1" applyFont="1" applyBorder="1" applyAlignment="1">
      <alignment horizontal="right" vertical="center" wrapText="1"/>
    </xf>
    <xf numFmtId="0" fontId="5" fillId="0" borderId="3" xfId="0" applyFont="1" applyBorder="1"/>
    <xf numFmtId="166" fontId="6" fillId="0" borderId="4" xfId="0" applyNumberFormat="1" applyFont="1" applyBorder="1" applyAlignment="1">
      <alignment horizontal="right" vertical="center" wrapText="1"/>
    </xf>
    <xf numFmtId="166" fontId="5" fillId="3" borderId="3" xfId="0" applyNumberFormat="1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5" fillId="2" borderId="3" xfId="1" applyFont="1" applyFill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right" vertical="center" wrapText="1"/>
    </xf>
    <xf numFmtId="0" fontId="7" fillId="0" borderId="3" xfId="0" applyFont="1" applyBorder="1"/>
    <xf numFmtId="0" fontId="8" fillId="2" borderId="3" xfId="0" applyFont="1" applyFill="1" applyBorder="1" applyAlignment="1">
      <alignment horizontal="center" vertical="center" wrapText="1"/>
    </xf>
    <xf numFmtId="164" fontId="8" fillId="2" borderId="3" xfId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4" fontId="8" fillId="0" borderId="3" xfId="1" applyFont="1" applyBorder="1" applyAlignment="1">
      <alignment horizontal="center" vertical="center" wrapText="1"/>
    </xf>
    <xf numFmtId="0" fontId="8" fillId="0" borderId="3" xfId="0" applyFont="1" applyBorder="1"/>
    <xf numFmtId="0" fontId="5" fillId="2" borderId="3" xfId="0" applyFont="1" applyFill="1" applyBorder="1" applyAlignment="1">
      <alignment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right" vertical="center" wrapText="1"/>
    </xf>
    <xf numFmtId="166" fontId="9" fillId="2" borderId="2" xfId="0" applyNumberFormat="1" applyFont="1" applyFill="1" applyBorder="1" applyAlignment="1">
      <alignment horizontal="right" vertical="center" wrapText="1"/>
    </xf>
    <xf numFmtId="0" fontId="5" fillId="0" borderId="3" xfId="0" applyFont="1" applyBorder="1" applyAlignment="1">
      <alignment horizontal="center"/>
    </xf>
    <xf numFmtId="164" fontId="10" fillId="2" borderId="5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8" fontId="1" fillId="0" borderId="0" xfId="0" applyNumberFormat="1" applyFont="1"/>
    <xf numFmtId="0" fontId="1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164" fontId="5" fillId="5" borderId="3" xfId="1" applyFont="1" applyFill="1" applyBorder="1" applyAlignment="1">
      <alignment horizontal="center" vertical="center" wrapText="1"/>
    </xf>
    <xf numFmtId="164" fontId="5" fillId="5" borderId="3" xfId="1" applyNumberFormat="1" applyFont="1" applyFill="1" applyBorder="1" applyAlignment="1">
      <alignment horizontal="center" vertical="center" wrapText="1"/>
    </xf>
    <xf numFmtId="166" fontId="5" fillId="5" borderId="3" xfId="0" applyNumberFormat="1" applyFont="1" applyFill="1" applyBorder="1" applyAlignment="1">
      <alignment horizontal="right" vertical="center" wrapText="1"/>
    </xf>
    <xf numFmtId="166" fontId="5" fillId="5" borderId="4" xfId="0" applyNumberFormat="1" applyFont="1" applyFill="1" applyBorder="1" applyAlignment="1">
      <alignment horizontal="right" vertical="center" wrapText="1"/>
    </xf>
    <xf numFmtId="0" fontId="5" fillId="5" borderId="3" xfId="0" applyFont="1" applyFill="1" applyBorder="1"/>
    <xf numFmtId="164" fontId="5" fillId="5" borderId="6" xfId="1" applyFont="1" applyFill="1" applyBorder="1" applyAlignment="1">
      <alignment horizontal="center" vertical="center" wrapText="1"/>
    </xf>
    <xf numFmtId="166" fontId="5" fillId="5" borderId="7" xfId="0" applyNumberFormat="1" applyFont="1" applyFill="1" applyBorder="1" applyAlignment="1">
      <alignment horizontal="righ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85" zoomScaleNormal="85" zoomScaleSheetLayoutView="85" workbookViewId="0">
      <selection activeCell="F2" sqref="F2"/>
    </sheetView>
  </sheetViews>
  <sheetFormatPr defaultColWidth="8.85546875" defaultRowHeight="15.75" x14ac:dyDescent="0.25"/>
  <cols>
    <col min="1" max="1" width="7.7109375" style="1" customWidth="1"/>
    <col min="2" max="2" width="44.140625" style="1" customWidth="1"/>
    <col min="3" max="5" width="18.7109375" style="1" customWidth="1"/>
    <col min="6" max="6" width="20.28515625" style="1" customWidth="1"/>
    <col min="7" max="7" width="13.28515625" style="1" customWidth="1"/>
    <col min="8" max="8" width="16.140625" style="1" customWidth="1"/>
    <col min="9" max="9" width="14.28515625" style="1" customWidth="1"/>
    <col min="10" max="11" width="16.140625" style="1" customWidth="1"/>
    <col min="12" max="12" width="30.85546875" style="1" customWidth="1"/>
    <col min="13" max="13" width="15" style="1" bestFit="1" customWidth="1"/>
    <col min="14" max="16384" width="8.85546875" style="1"/>
  </cols>
  <sheetData>
    <row r="1" spans="1:13" x14ac:dyDescent="0.25">
      <c r="B1" s="10" t="s">
        <v>42</v>
      </c>
    </row>
    <row r="3" spans="1:13" ht="15.6" customHeight="1" x14ac:dyDescent="0.25">
      <c r="A3" s="2" t="s">
        <v>23</v>
      </c>
      <c r="B3" s="2" t="s">
        <v>0</v>
      </c>
      <c r="C3" s="11"/>
      <c r="D3" s="11"/>
      <c r="E3" s="11"/>
      <c r="F3" s="40" t="s">
        <v>24</v>
      </c>
      <c r="G3" s="41"/>
      <c r="H3" s="40" t="s">
        <v>26</v>
      </c>
      <c r="I3" s="41"/>
      <c r="J3" s="40" t="s">
        <v>39</v>
      </c>
      <c r="K3" s="41"/>
      <c r="L3" s="42" t="s">
        <v>46</v>
      </c>
      <c r="M3" s="42"/>
    </row>
    <row r="4" spans="1:13" ht="94.5" x14ac:dyDescent="0.25">
      <c r="A4" s="2"/>
      <c r="B4" s="2" t="s">
        <v>49</v>
      </c>
      <c r="C4" s="2" t="s">
        <v>43</v>
      </c>
      <c r="D4" s="2" t="s">
        <v>44</v>
      </c>
      <c r="E4" s="2" t="s">
        <v>45</v>
      </c>
      <c r="F4" s="2" t="s">
        <v>25</v>
      </c>
      <c r="G4" s="2" t="s">
        <v>30</v>
      </c>
      <c r="H4" s="2" t="s">
        <v>31</v>
      </c>
      <c r="I4" s="2" t="s">
        <v>37</v>
      </c>
      <c r="J4" s="2" t="s">
        <v>40</v>
      </c>
      <c r="K4" s="2" t="s">
        <v>41</v>
      </c>
      <c r="L4" s="2" t="s">
        <v>47</v>
      </c>
      <c r="M4" s="12" t="s">
        <v>48</v>
      </c>
    </row>
    <row r="5" spans="1:13" x14ac:dyDescent="0.25">
      <c r="A5" s="2">
        <v>1</v>
      </c>
      <c r="B5" s="2">
        <v>2</v>
      </c>
      <c r="C5" s="2"/>
      <c r="D5" s="2"/>
      <c r="E5" s="2"/>
      <c r="F5" s="2">
        <v>3</v>
      </c>
      <c r="G5" s="2">
        <v>4</v>
      </c>
      <c r="H5" s="2">
        <v>5</v>
      </c>
      <c r="I5" s="2">
        <v>6</v>
      </c>
      <c r="J5" s="2">
        <v>8</v>
      </c>
      <c r="K5" s="11">
        <v>9</v>
      </c>
      <c r="L5" s="2">
        <v>10</v>
      </c>
      <c r="M5" s="2">
        <v>11</v>
      </c>
    </row>
    <row r="6" spans="1:13" ht="18.75" x14ac:dyDescent="0.3">
      <c r="A6" s="3">
        <v>1</v>
      </c>
      <c r="B6" s="4" t="s">
        <v>1</v>
      </c>
      <c r="C6" s="13">
        <v>520</v>
      </c>
      <c r="D6" s="14">
        <v>450</v>
      </c>
      <c r="E6" s="14">
        <v>315</v>
      </c>
      <c r="F6" s="15" t="s">
        <v>2</v>
      </c>
      <c r="G6" s="16">
        <v>9</v>
      </c>
      <c r="H6" s="16">
        <v>8</v>
      </c>
      <c r="I6" s="17">
        <f>$F$25*D6</f>
        <v>8</v>
      </c>
      <c r="J6" s="18">
        <f>H6/G6</f>
        <v>0.88888888888888884</v>
      </c>
      <c r="K6" s="19">
        <f>I6-H6</f>
        <v>0</v>
      </c>
      <c r="L6" s="15"/>
      <c r="M6" s="20"/>
    </row>
    <row r="7" spans="1:13" ht="18.75" x14ac:dyDescent="0.3">
      <c r="A7" s="3">
        <v>2</v>
      </c>
      <c r="B7" s="4" t="s">
        <v>3</v>
      </c>
      <c r="C7" s="13">
        <v>200</v>
      </c>
      <c r="D7" s="14">
        <v>200</v>
      </c>
      <c r="E7" s="14">
        <v>140</v>
      </c>
      <c r="F7" s="15" t="s">
        <v>4</v>
      </c>
      <c r="G7" s="16">
        <v>6</v>
      </c>
      <c r="H7" s="16">
        <v>4</v>
      </c>
      <c r="I7" s="17">
        <f t="shared" ref="I7:I22" si="0">$F$25*D7</f>
        <v>3.5555555555555554</v>
      </c>
      <c r="J7" s="18"/>
      <c r="K7" s="21"/>
      <c r="L7" s="15"/>
      <c r="M7" s="37"/>
    </row>
    <row r="8" spans="1:13" ht="37.5" x14ac:dyDescent="0.3">
      <c r="A8" s="3">
        <v>3</v>
      </c>
      <c r="B8" s="4" t="s">
        <v>32</v>
      </c>
      <c r="C8" s="13">
        <v>200</v>
      </c>
      <c r="D8" s="14">
        <v>190</v>
      </c>
      <c r="E8" s="14">
        <v>133</v>
      </c>
      <c r="F8" s="15" t="s">
        <v>5</v>
      </c>
      <c r="G8" s="16">
        <v>2</v>
      </c>
      <c r="H8" s="16">
        <v>1</v>
      </c>
      <c r="I8" s="17">
        <f t="shared" si="0"/>
        <v>3.3777777777777778</v>
      </c>
      <c r="J8" s="18">
        <f>H8/G8</f>
        <v>0.5</v>
      </c>
      <c r="K8" s="19">
        <f>I8-H8</f>
        <v>2.3777777777777778</v>
      </c>
      <c r="L8" s="15" t="s">
        <v>53</v>
      </c>
      <c r="M8" s="37" t="s">
        <v>50</v>
      </c>
    </row>
    <row r="9" spans="1:13" ht="37.5" x14ac:dyDescent="0.3">
      <c r="A9" s="3">
        <v>4</v>
      </c>
      <c r="B9" s="4" t="s">
        <v>6</v>
      </c>
      <c r="C9" s="13">
        <v>760</v>
      </c>
      <c r="D9" s="14">
        <v>430</v>
      </c>
      <c r="E9" s="14">
        <v>296</v>
      </c>
      <c r="F9" s="15" t="s">
        <v>35</v>
      </c>
      <c r="G9" s="16">
        <v>6.5</v>
      </c>
      <c r="H9" s="16">
        <v>10.5</v>
      </c>
      <c r="I9" s="17">
        <f t="shared" si="0"/>
        <v>7.6444444444444448</v>
      </c>
      <c r="J9" s="22">
        <f>H9/G9</f>
        <v>1.6153846153846154</v>
      </c>
      <c r="K9" s="21">
        <f>I9-H9</f>
        <v>-2.8555555555555552</v>
      </c>
      <c r="L9" s="15"/>
      <c r="M9" s="37" t="s">
        <v>50</v>
      </c>
    </row>
    <row r="10" spans="1:13" ht="37.5" x14ac:dyDescent="0.3">
      <c r="A10" s="3">
        <v>5</v>
      </c>
      <c r="B10" s="4" t="s">
        <v>10</v>
      </c>
      <c r="C10" s="13">
        <v>75</v>
      </c>
      <c r="D10" s="14">
        <v>75</v>
      </c>
      <c r="E10" s="14">
        <v>42</v>
      </c>
      <c r="F10" s="15" t="s">
        <v>29</v>
      </c>
      <c r="G10" s="16">
        <v>4</v>
      </c>
      <c r="H10" s="16">
        <v>1</v>
      </c>
      <c r="I10" s="17">
        <f t="shared" si="0"/>
        <v>1.3333333333333333</v>
      </c>
      <c r="J10" s="18">
        <f>H10/G10</f>
        <v>0.25</v>
      </c>
      <c r="K10" s="19">
        <f>I10-H10</f>
        <v>0.33333333333333326</v>
      </c>
      <c r="L10" s="15"/>
      <c r="M10" s="37"/>
    </row>
    <row r="11" spans="1:13" ht="18.75" x14ac:dyDescent="0.3">
      <c r="A11" s="3">
        <v>6</v>
      </c>
      <c r="B11" s="4" t="s">
        <v>11</v>
      </c>
      <c r="C11" s="13">
        <v>100</v>
      </c>
      <c r="D11" s="14">
        <v>70</v>
      </c>
      <c r="E11" s="14">
        <v>49</v>
      </c>
      <c r="F11" s="15" t="s">
        <v>12</v>
      </c>
      <c r="G11" s="16">
        <v>0.9</v>
      </c>
      <c r="H11" s="16">
        <v>0.1</v>
      </c>
      <c r="I11" s="17">
        <f t="shared" si="0"/>
        <v>1.2444444444444445</v>
      </c>
      <c r="J11" s="18">
        <f>H11/G11</f>
        <v>0.11111111111111112</v>
      </c>
      <c r="K11" s="19">
        <f>I11-H11</f>
        <v>1.1444444444444444</v>
      </c>
      <c r="L11" s="15"/>
      <c r="M11" s="37"/>
    </row>
    <row r="12" spans="1:13" ht="18.75" x14ac:dyDescent="0.3">
      <c r="A12" s="3">
        <v>7</v>
      </c>
      <c r="B12" s="4" t="s">
        <v>13</v>
      </c>
      <c r="C12" s="13">
        <v>200</v>
      </c>
      <c r="D12" s="14">
        <v>116</v>
      </c>
      <c r="E12" s="14">
        <v>49</v>
      </c>
      <c r="F12" s="15" t="s">
        <v>14</v>
      </c>
      <c r="G12" s="16">
        <v>0.42</v>
      </c>
      <c r="H12" s="16">
        <v>0.6</v>
      </c>
      <c r="I12" s="17">
        <f t="shared" si="0"/>
        <v>2.0622222222222222</v>
      </c>
      <c r="J12" s="22">
        <f>H12/G12</f>
        <v>1.4285714285714286</v>
      </c>
      <c r="K12" s="19">
        <f>I12-H12</f>
        <v>1.4622222222222221</v>
      </c>
      <c r="L12" s="15" t="s">
        <v>51</v>
      </c>
      <c r="M12" s="37" t="s">
        <v>50</v>
      </c>
    </row>
    <row r="13" spans="1:13" ht="18.75" x14ac:dyDescent="0.3">
      <c r="A13" s="3">
        <v>8</v>
      </c>
      <c r="B13" s="4" t="s">
        <v>15</v>
      </c>
      <c r="C13" s="13">
        <v>41</v>
      </c>
      <c r="D13" s="14">
        <v>41</v>
      </c>
      <c r="E13" s="14">
        <v>17</v>
      </c>
      <c r="F13" s="23" t="s">
        <v>55</v>
      </c>
      <c r="G13" s="24">
        <v>0.8</v>
      </c>
      <c r="H13" s="16">
        <v>0.25</v>
      </c>
      <c r="I13" s="17">
        <f t="shared" si="0"/>
        <v>0.72888888888888892</v>
      </c>
      <c r="J13" s="25"/>
      <c r="K13" s="19">
        <f>I13-H13</f>
        <v>0.47888888888888892</v>
      </c>
      <c r="L13" s="15"/>
      <c r="M13" s="37"/>
    </row>
    <row r="14" spans="1:13" ht="18.75" x14ac:dyDescent="0.3">
      <c r="A14" s="3">
        <v>9</v>
      </c>
      <c r="B14" s="4" t="s">
        <v>27</v>
      </c>
      <c r="C14" s="13">
        <v>200</v>
      </c>
      <c r="D14" s="14">
        <v>200</v>
      </c>
      <c r="E14" s="14">
        <v>140</v>
      </c>
      <c r="F14" s="15" t="s">
        <v>16</v>
      </c>
      <c r="G14" s="16">
        <v>1</v>
      </c>
      <c r="H14" s="16">
        <v>0.5</v>
      </c>
      <c r="I14" s="17">
        <f t="shared" si="0"/>
        <v>3.5555555555555554</v>
      </c>
      <c r="J14" s="18">
        <f>H14/G14</f>
        <v>0.5</v>
      </c>
      <c r="K14" s="19">
        <f>I14-H14</f>
        <v>3.0555555555555554</v>
      </c>
      <c r="L14" s="15"/>
      <c r="M14" s="37" t="s">
        <v>50</v>
      </c>
    </row>
    <row r="15" spans="1:13" ht="37.5" x14ac:dyDescent="0.3">
      <c r="A15" s="3">
        <v>10</v>
      </c>
      <c r="B15" s="4" t="s">
        <v>17</v>
      </c>
      <c r="C15" s="13">
        <v>120</v>
      </c>
      <c r="D15" s="14">
        <v>84</v>
      </c>
      <c r="E15" s="14">
        <v>58</v>
      </c>
      <c r="F15" s="15" t="s">
        <v>28</v>
      </c>
      <c r="G15" s="16">
        <f>2*0.21+2*0.5</f>
        <v>1.42</v>
      </c>
      <c r="H15" s="16">
        <v>1</v>
      </c>
      <c r="I15" s="17">
        <f t="shared" si="0"/>
        <v>1.4933333333333334</v>
      </c>
      <c r="J15" s="18">
        <f>H15/G15</f>
        <v>0.70422535211267612</v>
      </c>
      <c r="K15" s="19">
        <f>I15-H15</f>
        <v>0.4933333333333334</v>
      </c>
      <c r="L15" s="15"/>
      <c r="M15" s="20"/>
    </row>
    <row r="16" spans="1:13" ht="18.75" x14ac:dyDescent="0.3">
      <c r="A16" s="3">
        <v>11</v>
      </c>
      <c r="B16" s="4" t="s">
        <v>19</v>
      </c>
      <c r="C16" s="13">
        <v>70</v>
      </c>
      <c r="D16" s="14">
        <v>47</v>
      </c>
      <c r="E16" s="14">
        <v>32</v>
      </c>
      <c r="F16" s="15" t="s">
        <v>16</v>
      </c>
      <c r="G16" s="16">
        <v>1</v>
      </c>
      <c r="H16" s="16">
        <v>0.5</v>
      </c>
      <c r="I16" s="17">
        <f t="shared" si="0"/>
        <v>0.83555555555555561</v>
      </c>
      <c r="J16" s="18">
        <f>H16/G16</f>
        <v>0.5</v>
      </c>
      <c r="K16" s="19">
        <f>I16-H16</f>
        <v>0.33555555555555561</v>
      </c>
      <c r="L16" s="15"/>
      <c r="M16" s="20"/>
    </row>
    <row r="17" spans="1:13" ht="18.75" x14ac:dyDescent="0.3">
      <c r="A17" s="3">
        <v>12</v>
      </c>
      <c r="B17" s="4" t="s">
        <v>20</v>
      </c>
      <c r="C17" s="13">
        <v>100</v>
      </c>
      <c r="D17" s="14">
        <v>70</v>
      </c>
      <c r="E17" s="14">
        <v>49</v>
      </c>
      <c r="F17" s="15" t="s">
        <v>18</v>
      </c>
      <c r="G17" s="16">
        <v>0.42</v>
      </c>
      <c r="H17" s="16">
        <v>0.4</v>
      </c>
      <c r="I17" s="17">
        <f t="shared" si="0"/>
        <v>1.2444444444444445</v>
      </c>
      <c r="J17" s="18">
        <f>H17/G17</f>
        <v>0.95238095238095244</v>
      </c>
      <c r="K17" s="19">
        <f>I17-H17</f>
        <v>0.84444444444444444</v>
      </c>
      <c r="L17" s="15" t="s">
        <v>52</v>
      </c>
      <c r="M17" s="20"/>
    </row>
    <row r="18" spans="1:13" s="9" customFormat="1" ht="18.75" x14ac:dyDescent="0.3">
      <c r="A18" s="7">
        <v>13</v>
      </c>
      <c r="B18" s="8" t="s">
        <v>36</v>
      </c>
      <c r="C18" s="26"/>
      <c r="D18" s="26">
        <v>70</v>
      </c>
      <c r="E18" s="26"/>
      <c r="F18" s="27"/>
      <c r="G18" s="28"/>
      <c r="H18" s="30">
        <v>1</v>
      </c>
      <c r="I18" s="17">
        <f t="shared" si="0"/>
        <v>1.2444444444444445</v>
      </c>
      <c r="J18" s="25"/>
      <c r="K18" s="19">
        <f>I18-H18</f>
        <v>0.24444444444444446</v>
      </c>
      <c r="L18" s="29"/>
      <c r="M18" s="31"/>
    </row>
    <row r="19" spans="1:13" ht="18.75" x14ac:dyDescent="0.3">
      <c r="A19" s="3">
        <v>14</v>
      </c>
      <c r="B19" s="4" t="s">
        <v>21</v>
      </c>
      <c r="C19" s="13">
        <v>25</v>
      </c>
      <c r="D19" s="14">
        <v>21</v>
      </c>
      <c r="E19" s="14">
        <v>7</v>
      </c>
      <c r="F19" s="23" t="s">
        <v>54</v>
      </c>
      <c r="G19" s="32">
        <v>0.4</v>
      </c>
      <c r="H19" s="16">
        <v>0.25</v>
      </c>
      <c r="I19" s="17">
        <f t="shared" si="0"/>
        <v>0.37333333333333335</v>
      </c>
      <c r="J19" s="25"/>
      <c r="K19" s="19">
        <f>I19-H19</f>
        <v>0.12333333333333335</v>
      </c>
      <c r="L19" s="15"/>
      <c r="M19" s="20"/>
    </row>
    <row r="20" spans="1:13" ht="18.75" x14ac:dyDescent="0.3">
      <c r="A20" s="3">
        <v>15</v>
      </c>
      <c r="B20" s="44" t="s">
        <v>33</v>
      </c>
      <c r="C20" s="45"/>
      <c r="D20" s="45"/>
      <c r="E20" s="45"/>
      <c r="F20" s="46" t="s">
        <v>8</v>
      </c>
      <c r="G20" s="47">
        <v>3</v>
      </c>
      <c r="H20" s="47">
        <v>0.2</v>
      </c>
      <c r="I20" s="48">
        <f t="shared" si="0"/>
        <v>0</v>
      </c>
      <c r="J20" s="49">
        <f>H20/G20</f>
        <v>6.6666666666666666E-2</v>
      </c>
      <c r="K20" s="50"/>
      <c r="L20" s="46"/>
      <c r="M20" s="51"/>
    </row>
    <row r="21" spans="1:13" ht="18.75" x14ac:dyDescent="0.3">
      <c r="A21" s="3">
        <v>16</v>
      </c>
      <c r="B21" s="44" t="s">
        <v>34</v>
      </c>
      <c r="C21" s="45"/>
      <c r="D21" s="45"/>
      <c r="E21" s="45"/>
      <c r="F21" s="46" t="s">
        <v>4</v>
      </c>
      <c r="G21" s="47">
        <v>6</v>
      </c>
      <c r="H21" s="47">
        <v>0.1</v>
      </c>
      <c r="I21" s="48">
        <f t="shared" si="0"/>
        <v>0</v>
      </c>
      <c r="J21" s="49">
        <f>H21/G21</f>
        <v>1.6666666666666666E-2</v>
      </c>
      <c r="K21" s="50"/>
      <c r="L21" s="46"/>
      <c r="M21" s="51"/>
    </row>
    <row r="22" spans="1:13" ht="19.5" thickBot="1" x14ac:dyDescent="0.35">
      <c r="A22" s="3">
        <v>17</v>
      </c>
      <c r="B22" s="44" t="s">
        <v>9</v>
      </c>
      <c r="C22" s="45"/>
      <c r="D22" s="45"/>
      <c r="E22" s="45"/>
      <c r="F22" s="46" t="s">
        <v>7</v>
      </c>
      <c r="G22" s="47">
        <v>0.5</v>
      </c>
      <c r="H22" s="52">
        <v>0.01</v>
      </c>
      <c r="I22" s="48">
        <f t="shared" si="0"/>
        <v>0</v>
      </c>
      <c r="J22" s="49">
        <f>H22/G22</f>
        <v>0.02</v>
      </c>
      <c r="K22" s="53"/>
      <c r="L22" s="46"/>
      <c r="M22" s="51"/>
    </row>
    <row r="23" spans="1:13" ht="23.25" thickBot="1" x14ac:dyDescent="0.35">
      <c r="A23" s="5">
        <v>18</v>
      </c>
      <c r="B23" s="6" t="s">
        <v>22</v>
      </c>
      <c r="C23" s="32">
        <f>SUM(C6:C22)</f>
        <v>2611</v>
      </c>
      <c r="D23" s="32">
        <f>SUM(D6:D22)</f>
        <v>2064</v>
      </c>
      <c r="E23" s="32">
        <f>SUM(E6:E22)</f>
        <v>1327</v>
      </c>
      <c r="F23" s="23"/>
      <c r="G23" s="33">
        <f t="shared" ref="G23:I23" si="1">SUM(G6:G19)</f>
        <v>33.86</v>
      </c>
      <c r="H23" s="34">
        <f t="shared" si="1"/>
        <v>29.1</v>
      </c>
      <c r="I23" s="38">
        <f t="shared" si="1"/>
        <v>36.693333333333342</v>
      </c>
      <c r="J23" s="35"/>
      <c r="K23" s="36"/>
      <c r="L23" s="23"/>
      <c r="M23" s="39"/>
    </row>
    <row r="25" spans="1:13" x14ac:dyDescent="0.25">
      <c r="B25" s="1" t="s">
        <v>38</v>
      </c>
      <c r="F25" s="43">
        <f>H6/D6</f>
        <v>1.7777777777777778E-2</v>
      </c>
    </row>
  </sheetData>
  <mergeCells count="4">
    <mergeCell ref="J3:K3"/>
    <mergeCell ref="H3:I3"/>
    <mergeCell ref="F3:G3"/>
    <mergeCell ref="L3:M3"/>
  </mergeCells>
  <pageMargins left="0.25" right="0.25" top="0.75" bottom="0.75" header="0.3" footer="0.3"/>
  <pageSetup paperSize="8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Егоров</dc:creator>
  <cp:lastModifiedBy>Ажгиревич Артем Игоревич</cp:lastModifiedBy>
  <cp:lastPrinted>2020-12-25T20:28:18Z</cp:lastPrinted>
  <dcterms:created xsi:type="dcterms:W3CDTF">2015-06-05T18:19:34Z</dcterms:created>
  <dcterms:modified xsi:type="dcterms:W3CDTF">2020-12-25T21:31:31Z</dcterms:modified>
</cp:coreProperties>
</file>