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Егоров\Desktop\"/>
    </mc:Choice>
  </mc:AlternateContent>
  <xr:revisionPtr revIDLastSave="0" documentId="13_ncr:1_{ED05F724-3FE2-404A-A173-A882D41F24B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кратко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3" i="2" l="1"/>
  <c r="Y8" i="2"/>
  <c r="Y10" i="2"/>
  <c r="Y11" i="2"/>
  <c r="Y12" i="2"/>
  <c r="Y13" i="2"/>
  <c r="Y14" i="2"/>
  <c r="Y15" i="2"/>
  <c r="Y16" i="2"/>
  <c r="Y17" i="2"/>
  <c r="Y18" i="2"/>
  <c r="Y19" i="2"/>
  <c r="Y6" i="2"/>
  <c r="X7" i="2"/>
  <c r="X8" i="2"/>
  <c r="X9" i="2"/>
  <c r="X10" i="2"/>
  <c r="X11" i="2"/>
  <c r="X12" i="2"/>
  <c r="X14" i="2"/>
  <c r="X15" i="2"/>
  <c r="X16" i="2"/>
  <c r="X17" i="2"/>
  <c r="X20" i="2"/>
  <c r="X21" i="2"/>
  <c r="X22" i="2"/>
  <c r="X6" i="2"/>
  <c r="T23" i="2"/>
  <c r="S23" i="2"/>
  <c r="M25" i="2"/>
  <c r="S18" i="2" s="1"/>
  <c r="S10" i="2"/>
  <c r="P23" i="2"/>
  <c r="Q23" i="2"/>
  <c r="R23" i="2"/>
  <c r="O15" i="2"/>
  <c r="O23" i="2" s="1"/>
  <c r="S20" i="2" l="1"/>
  <c r="S9" i="2"/>
  <c r="S16" i="2"/>
  <c r="S15" i="2"/>
  <c r="S17" i="2"/>
  <c r="S13" i="2"/>
  <c r="S8" i="2"/>
  <c r="S7" i="2"/>
  <c r="S14" i="2"/>
  <c r="S6" i="2"/>
  <c r="S22" i="2"/>
  <c r="S12" i="2"/>
  <c r="S21" i="2"/>
  <c r="S11" i="2"/>
  <c r="S19" i="2"/>
</calcChain>
</file>

<file path=xl/sharedStrings.xml><?xml version="1.0" encoding="utf-8"?>
<sst xmlns="http://schemas.openxmlformats.org/spreadsheetml/2006/main" count="143" uniqueCount="84">
  <si>
    <t>Учреждение</t>
  </si>
  <si>
    <t>Областная клиническая больница</t>
  </si>
  <si>
    <t>3 х 3,0 т</t>
  </si>
  <si>
    <t>Детская областная клиническая больница</t>
  </si>
  <si>
    <t>2 х 3,0 т</t>
  </si>
  <si>
    <t>Областной клинический перинатальный центр</t>
  </si>
  <si>
    <t>Областной клинический лечебно-реабилитационный центр</t>
  </si>
  <si>
    <t>4 х 0,5 т</t>
  </si>
  <si>
    <t xml:space="preserve">Городская клиническая больница №6 </t>
  </si>
  <si>
    <t>1 х 0,5 т</t>
  </si>
  <si>
    <t>Клиническая больниц скорой медицинской помощи</t>
  </si>
  <si>
    <t>1 х 3,0 т</t>
  </si>
  <si>
    <t>Бежецкая ЦРБ</t>
  </si>
  <si>
    <t xml:space="preserve">Вышневолоцкая ЦРБ </t>
  </si>
  <si>
    <t>(с учетом перспективы)</t>
  </si>
  <si>
    <t xml:space="preserve">2 х 0,5 т  </t>
  </si>
  <si>
    <t>Зубцовская ЦРБ</t>
  </si>
  <si>
    <t>2 х 0,45 т</t>
  </si>
  <si>
    <t>Калининская ЦРБ</t>
  </si>
  <si>
    <t xml:space="preserve">2 х 0,21 т </t>
  </si>
  <si>
    <t>Кашинская ЦРБ</t>
  </si>
  <si>
    <t>-</t>
  </si>
  <si>
    <t xml:space="preserve">Кимрская ЦРБ </t>
  </si>
  <si>
    <t>2 х 0,5 т</t>
  </si>
  <si>
    <t>Конаковская ЦРБ</t>
  </si>
  <si>
    <t>2 х 0,21 т</t>
  </si>
  <si>
    <t xml:space="preserve">2 х 0,5 т </t>
  </si>
  <si>
    <t>Нелидовская ЦРБ</t>
  </si>
  <si>
    <t>Родильный дом №2</t>
  </si>
  <si>
    <t>Областной родильный дом</t>
  </si>
  <si>
    <t>ИТОГО:</t>
  </si>
  <si>
    <t>№</t>
  </si>
  <si>
    <t>1.     </t>
  </si>
  <si>
    <t>2.     </t>
  </si>
  <si>
    <t>3.     </t>
  </si>
  <si>
    <t>4.     </t>
  </si>
  <si>
    <t>5.     </t>
  </si>
  <si>
    <t>6.     </t>
  </si>
  <si>
    <t>7.     </t>
  </si>
  <si>
    <t>8.     </t>
  </si>
  <si>
    <t>9.     </t>
  </si>
  <si>
    <t>10.  </t>
  </si>
  <si>
    <t>11.  </t>
  </si>
  <si>
    <t>12.  </t>
  </si>
  <si>
    <t>13.  </t>
  </si>
  <si>
    <t>14.  </t>
  </si>
  <si>
    <t>15.  </t>
  </si>
  <si>
    <t>16.  </t>
  </si>
  <si>
    <t>Договор 2020</t>
  </si>
  <si>
    <t>Поставщик</t>
  </si>
  <si>
    <t>Объем и условия поставки</t>
  </si>
  <si>
    <t>Цена за 1 тонну</t>
  </si>
  <si>
    <t>Доп информация</t>
  </si>
  <si>
    <t>Договор 2021</t>
  </si>
  <si>
    <t>Дата закл</t>
  </si>
  <si>
    <t>Газификаторы</t>
  </si>
  <si>
    <t>количество x объем, тонн</t>
  </si>
  <si>
    <t>суммарный объем</t>
  </si>
  <si>
    <t>производитель</t>
  </si>
  <si>
    <t>Потребность газ</t>
  </si>
  <si>
    <t>ежесуточная (тонн)</t>
  </si>
  <si>
    <t>число заправок в день</t>
  </si>
  <si>
    <t>Примечание</t>
  </si>
  <si>
    <t>Проблемы с функционированием</t>
  </si>
  <si>
    <t>Доп потребность в оборудовании / сроки поставки / статус</t>
  </si>
  <si>
    <t>Кимрская ЦРБ (с учетом перспективы)</t>
  </si>
  <si>
    <t xml:space="preserve">2 х 0,21 т; 2 х 0,5 т </t>
  </si>
  <si>
    <t xml:space="preserve">1 х 3,0 т; 2 х 0,5 т  </t>
  </si>
  <si>
    <t>Койки</t>
  </si>
  <si>
    <t>с кислородом</t>
  </si>
  <si>
    <t>суммарный объем, тонн</t>
  </si>
  <si>
    <t>Среднесуточная  (данные опроса), тонн</t>
  </si>
  <si>
    <t>ОКЛРЦ</t>
  </si>
  <si>
    <t>БСМП</t>
  </si>
  <si>
    <t>Областной кл перинатальный центр</t>
  </si>
  <si>
    <t>2 х 3,0 т; 1 х 0,5 т</t>
  </si>
  <si>
    <t>ГБ 1</t>
  </si>
  <si>
    <t>Нормативная сутки, тонн*</t>
  </si>
  <si>
    <t>норматив по ОКБ (тонн на 1 койку/день)</t>
  </si>
  <si>
    <t>Выводы</t>
  </si>
  <si>
    <t>Число заправок в день (свыше 1 = требуются доп газификаторы)</t>
  </si>
  <si>
    <t>Разница между нормативной и заявленной - потенциальный дефицит</t>
  </si>
  <si>
    <t>балоны</t>
  </si>
  <si>
    <t>Обеспечение кислородом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</si>
</sst>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_-* #,##0_-;\-* #,##0_-;_-* &quot;-&quot;??_-;_-@_-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1" fillId="0" borderId="3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 indent="2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43" fontId="1" fillId="0" borderId="10" xfId="1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 indent="2"/>
    </xf>
    <xf numFmtId="0" fontId="1" fillId="2" borderId="10" xfId="0" applyFont="1" applyFill="1" applyBorder="1" applyAlignment="1">
      <alignment vertical="center" wrapText="1"/>
    </xf>
    <xf numFmtId="43" fontId="1" fillId="2" borderId="1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/>
    <xf numFmtId="43" fontId="1" fillId="0" borderId="10" xfId="1" applyNumberFormat="1" applyFont="1" applyBorder="1" applyAlignment="1">
      <alignment horizontal="center" vertical="center" wrapText="1"/>
    </xf>
    <xf numFmtId="0" fontId="4" fillId="0" borderId="0" xfId="0" applyFont="1"/>
    <xf numFmtId="0" fontId="4" fillId="2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left" vertical="center" wrapText="1" indent="2"/>
    </xf>
    <xf numFmtId="0" fontId="5" fillId="0" borderId="10" xfId="0" applyFont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3" fontId="5" fillId="0" borderId="10" xfId="1" applyFont="1" applyBorder="1" applyAlignment="1">
      <alignment horizontal="center" vertical="center" wrapText="1"/>
    </xf>
    <xf numFmtId="43" fontId="5" fillId="0" borderId="10" xfId="1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 wrapText="1"/>
    </xf>
    <xf numFmtId="0" fontId="5" fillId="0" borderId="0" xfId="0" applyFont="1"/>
    <xf numFmtId="165" fontId="3" fillId="2" borderId="10" xfId="0" applyNumberFormat="1" applyFont="1" applyFill="1" applyBorder="1" applyAlignment="1">
      <alignment horizontal="center" vertical="center" wrapText="1"/>
    </xf>
    <xf numFmtId="43" fontId="5" fillId="2" borderId="10" xfId="1" applyFont="1" applyFill="1" applyBorder="1" applyAlignment="1">
      <alignment horizontal="center" vertical="center" wrapText="1"/>
    </xf>
    <xf numFmtId="43" fontId="1" fillId="2" borderId="10" xfId="1" applyFont="1" applyFill="1" applyBorder="1" applyAlignment="1">
      <alignment horizontal="center" vertical="center" wrapText="1"/>
    </xf>
    <xf numFmtId="0" fontId="3" fillId="0" borderId="0" xfId="0" applyFont="1"/>
    <xf numFmtId="43" fontId="1" fillId="2" borderId="11" xfId="0" applyNumberFormat="1" applyFont="1" applyFill="1" applyBorder="1" applyAlignment="1">
      <alignment horizontal="center" vertical="center" wrapText="1"/>
    </xf>
    <xf numFmtId="43" fontId="3" fillId="2" borderId="13" xfId="0" applyNumberFormat="1" applyFont="1" applyFill="1" applyBorder="1" applyAlignment="1">
      <alignment horizontal="center" vertical="center" wrapText="1"/>
    </xf>
    <xf numFmtId="43" fontId="1" fillId="0" borderId="14" xfId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2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 indent="2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6" fontId="1" fillId="0" borderId="10" xfId="0" applyNumberFormat="1" applyFont="1" applyBorder="1" applyAlignment="1">
      <alignment horizontal="right" vertical="center" wrapText="1"/>
    </xf>
    <xf numFmtId="166" fontId="1" fillId="3" borderId="10" xfId="0" applyNumberFormat="1" applyFont="1" applyFill="1" applyBorder="1" applyAlignment="1">
      <alignment horizontal="right" vertical="center" wrapText="1"/>
    </xf>
    <xf numFmtId="166" fontId="1" fillId="2" borderId="10" xfId="0" applyNumberFormat="1" applyFont="1" applyFill="1" applyBorder="1" applyAlignment="1">
      <alignment horizontal="right" vertical="center" wrapText="1"/>
    </xf>
    <xf numFmtId="166" fontId="1" fillId="0" borderId="14" xfId="0" applyNumberFormat="1" applyFont="1" applyBorder="1" applyAlignment="1">
      <alignment horizontal="right" vertical="center" wrapText="1"/>
    </xf>
    <xf numFmtId="0" fontId="1" fillId="2" borderId="11" xfId="0" applyFont="1" applyFill="1" applyBorder="1" applyAlignment="1">
      <alignment horizontal="right" vertical="center" wrapText="1"/>
    </xf>
    <xf numFmtId="166" fontId="3" fillId="2" borderId="1" xfId="0" applyNumberFormat="1" applyFont="1" applyFill="1" applyBorder="1" applyAlignment="1">
      <alignment horizontal="righ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7"/>
  <sheetViews>
    <sheetView zoomScale="70" zoomScaleNormal="70" workbookViewId="0">
      <selection activeCell="J13" sqref="J13"/>
    </sheetView>
  </sheetViews>
  <sheetFormatPr defaultRowHeight="15.6" x14ac:dyDescent="0.3"/>
  <cols>
    <col min="1" max="1" width="7.77734375" style="2" customWidth="1"/>
    <col min="2" max="2" width="33.77734375" style="2" customWidth="1"/>
    <col min="3" max="3" width="8.21875" style="2" customWidth="1"/>
    <col min="4" max="4" width="13.6640625" style="2" customWidth="1"/>
    <col min="5" max="5" width="17.6640625" style="2" customWidth="1"/>
    <col min="6" max="6" width="10.33203125" style="2" customWidth="1"/>
    <col min="7" max="7" width="18.6640625" style="2" customWidth="1"/>
    <col min="8" max="8" width="8.21875" style="2" customWidth="1"/>
    <col min="9" max="9" width="13.6640625" style="2" customWidth="1"/>
    <col min="10" max="10" width="17.6640625" style="2" customWidth="1"/>
    <col min="11" max="11" width="10.33203125" style="2" customWidth="1"/>
    <col min="12" max="12" width="18.6640625" style="2" customWidth="1"/>
    <col min="13" max="15" width="16.109375" style="2" customWidth="1"/>
    <col min="16" max="17" width="28.109375" style="2" customWidth="1"/>
    <col min="18" max="19" width="16.109375" style="2" customWidth="1"/>
    <col min="20" max="20" width="30.88671875" style="2" customWidth="1"/>
    <col min="21" max="16384" width="8.88671875" style="2"/>
  </cols>
  <sheetData>
    <row r="2" spans="1:20" ht="16.2" thickBot="1" x14ac:dyDescent="0.35"/>
    <row r="3" spans="1:20" ht="16.2" thickBot="1" x14ac:dyDescent="0.35">
      <c r="A3" s="10" t="s">
        <v>31</v>
      </c>
      <c r="B3" s="11" t="s">
        <v>0</v>
      </c>
      <c r="C3" s="54" t="s">
        <v>48</v>
      </c>
      <c r="D3" s="55"/>
      <c r="E3" s="55"/>
      <c r="F3" s="55"/>
      <c r="G3" s="56"/>
      <c r="H3" s="54" t="s">
        <v>53</v>
      </c>
      <c r="I3" s="55"/>
      <c r="J3" s="55"/>
      <c r="K3" s="55"/>
      <c r="L3" s="56"/>
      <c r="M3" s="54" t="s">
        <v>55</v>
      </c>
      <c r="N3" s="55"/>
      <c r="O3" s="55"/>
      <c r="P3" s="55"/>
      <c r="Q3" s="56"/>
      <c r="R3" s="54" t="s">
        <v>59</v>
      </c>
      <c r="S3" s="56"/>
      <c r="T3" s="52" t="s">
        <v>62</v>
      </c>
    </row>
    <row r="4" spans="1:20" ht="47.4" thickBot="1" x14ac:dyDescent="0.35">
      <c r="A4" s="12"/>
      <c r="B4" s="13"/>
      <c r="C4" s="13" t="s">
        <v>54</v>
      </c>
      <c r="D4" s="13" t="s">
        <v>49</v>
      </c>
      <c r="E4" s="13" t="s">
        <v>50</v>
      </c>
      <c r="F4" s="13" t="s">
        <v>51</v>
      </c>
      <c r="G4" s="13" t="s">
        <v>52</v>
      </c>
      <c r="H4" s="13" t="s">
        <v>54</v>
      </c>
      <c r="I4" s="13" t="s">
        <v>49</v>
      </c>
      <c r="J4" s="13" t="s">
        <v>50</v>
      </c>
      <c r="K4" s="13" t="s">
        <v>51</v>
      </c>
      <c r="L4" s="13" t="s">
        <v>52</v>
      </c>
      <c r="M4" s="11" t="s">
        <v>56</v>
      </c>
      <c r="N4" s="13" t="s">
        <v>58</v>
      </c>
      <c r="O4" s="13" t="s">
        <v>57</v>
      </c>
      <c r="P4" s="13" t="s">
        <v>63</v>
      </c>
      <c r="Q4" s="13" t="s">
        <v>64</v>
      </c>
      <c r="R4" s="13" t="s">
        <v>60</v>
      </c>
      <c r="S4" s="13" t="s">
        <v>61</v>
      </c>
      <c r="T4" s="53"/>
    </row>
    <row r="5" spans="1:20" ht="16.2" thickBot="1" x14ac:dyDescent="0.35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20</v>
      </c>
    </row>
    <row r="6" spans="1:20" ht="31.8" thickBot="1" x14ac:dyDescent="0.35">
      <c r="A6" s="3" t="s">
        <v>32</v>
      </c>
      <c r="B6" s="1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4" t="s">
        <v>2</v>
      </c>
      <c r="N6" s="4"/>
      <c r="O6" s="4"/>
      <c r="P6" s="4"/>
      <c r="Q6" s="4"/>
      <c r="R6" s="4"/>
      <c r="S6" s="4"/>
      <c r="T6" s="4"/>
    </row>
    <row r="7" spans="1:20" ht="31.8" thickBot="1" x14ac:dyDescent="0.35">
      <c r="A7" s="3" t="s">
        <v>33</v>
      </c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4" t="s">
        <v>4</v>
      </c>
      <c r="N7" s="4"/>
      <c r="O7" s="4"/>
      <c r="P7" s="4"/>
      <c r="Q7" s="4"/>
      <c r="R7" s="4"/>
      <c r="S7" s="4"/>
      <c r="T7" s="4"/>
    </row>
    <row r="8" spans="1:20" ht="31.8" thickBot="1" x14ac:dyDescent="0.35">
      <c r="A8" s="3" t="s">
        <v>34</v>
      </c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4" t="s">
        <v>4</v>
      </c>
      <c r="N8" s="4"/>
      <c r="O8" s="4"/>
      <c r="P8" s="4"/>
      <c r="Q8" s="4"/>
      <c r="R8" s="4"/>
      <c r="S8" s="4"/>
      <c r="T8" s="4"/>
    </row>
    <row r="9" spans="1:20" ht="31.8" thickBot="1" x14ac:dyDescent="0.35">
      <c r="A9" s="3" t="s">
        <v>35</v>
      </c>
      <c r="B9" s="1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4" t="s">
        <v>7</v>
      </c>
      <c r="N9" s="4"/>
      <c r="O9" s="4"/>
      <c r="P9" s="4"/>
      <c r="Q9" s="4"/>
      <c r="R9" s="4"/>
      <c r="S9" s="4"/>
      <c r="T9" s="4"/>
    </row>
    <row r="10" spans="1:20" x14ac:dyDescent="0.3">
      <c r="A10" s="44" t="s">
        <v>36</v>
      </c>
      <c r="B10" s="49" t="s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 t="s">
        <v>4</v>
      </c>
      <c r="N10" s="6"/>
      <c r="O10" s="6"/>
      <c r="P10" s="6"/>
      <c r="Q10" s="6"/>
      <c r="R10" s="6"/>
      <c r="S10" s="6"/>
      <c r="T10" s="6"/>
    </row>
    <row r="11" spans="1:20" ht="16.2" thickBot="1" x14ac:dyDescent="0.35">
      <c r="A11" s="45"/>
      <c r="B11" s="51"/>
      <c r="C11" s="1"/>
      <c r="D11" s="1"/>
      <c r="E11" s="1"/>
      <c r="F11" s="1"/>
      <c r="G11" s="1"/>
      <c r="H11" s="1"/>
      <c r="I11" s="1"/>
      <c r="J11" s="1"/>
      <c r="K11" s="1"/>
      <c r="L11" s="1"/>
      <c r="M11" s="4" t="s">
        <v>9</v>
      </c>
      <c r="N11" s="4"/>
      <c r="O11" s="4"/>
      <c r="P11" s="4"/>
      <c r="Q11" s="4"/>
      <c r="R11" s="4"/>
      <c r="S11" s="4"/>
      <c r="T11" s="4"/>
    </row>
    <row r="12" spans="1:20" ht="31.8" thickBot="1" x14ac:dyDescent="0.35">
      <c r="A12" s="3" t="s">
        <v>37</v>
      </c>
      <c r="B12" s="1" t="s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4" t="s">
        <v>11</v>
      </c>
      <c r="N12" s="4"/>
      <c r="O12" s="4"/>
      <c r="P12" s="4"/>
      <c r="Q12" s="4"/>
      <c r="R12" s="4"/>
      <c r="S12" s="4"/>
      <c r="T12" s="4"/>
    </row>
    <row r="13" spans="1:20" ht="31.8" thickBot="1" x14ac:dyDescent="0.35">
      <c r="A13" s="3" t="s">
        <v>38</v>
      </c>
      <c r="B13" s="1" t="s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4" t="s">
        <v>9</v>
      </c>
      <c r="N13" s="4"/>
      <c r="O13" s="4"/>
      <c r="P13" s="4"/>
      <c r="Q13" s="4"/>
      <c r="R13" s="4"/>
      <c r="S13" s="4"/>
      <c r="T13" s="4"/>
    </row>
    <row r="14" spans="1:20" x14ac:dyDescent="0.3">
      <c r="A14" s="44" t="s">
        <v>39</v>
      </c>
      <c r="B14" s="5" t="s">
        <v>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 t="s">
        <v>11</v>
      </c>
      <c r="N14" s="6"/>
      <c r="O14" s="6"/>
      <c r="P14" s="6"/>
      <c r="Q14" s="6"/>
      <c r="R14" s="6"/>
      <c r="S14" s="6"/>
      <c r="T14" s="6"/>
    </row>
    <row r="15" spans="1:20" ht="16.2" thickBot="1" x14ac:dyDescent="0.35">
      <c r="A15" s="45"/>
      <c r="B15" s="1" t="s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4" t="s">
        <v>15</v>
      </c>
      <c r="N15" s="4"/>
      <c r="O15" s="4"/>
      <c r="P15" s="4"/>
      <c r="Q15" s="4"/>
      <c r="R15" s="4"/>
      <c r="S15" s="4"/>
      <c r="T15" s="4"/>
    </row>
    <row r="16" spans="1:20" ht="31.8" thickBot="1" x14ac:dyDescent="0.35">
      <c r="A16" s="3" t="s">
        <v>40</v>
      </c>
      <c r="B16" s="1" t="s">
        <v>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4" t="s">
        <v>17</v>
      </c>
      <c r="N16" s="4"/>
      <c r="O16" s="4"/>
      <c r="P16" s="4"/>
      <c r="Q16" s="4"/>
      <c r="R16" s="4"/>
      <c r="S16" s="4"/>
      <c r="T16" s="4"/>
    </row>
    <row r="17" spans="1:20" ht="16.2" thickBot="1" x14ac:dyDescent="0.35">
      <c r="A17" s="3" t="s">
        <v>41</v>
      </c>
      <c r="B17" s="1" t="s">
        <v>18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4" t="s">
        <v>19</v>
      </c>
      <c r="N17" s="4"/>
      <c r="O17" s="4"/>
      <c r="P17" s="4"/>
      <c r="Q17" s="4"/>
      <c r="R17" s="4"/>
      <c r="S17" s="4"/>
      <c r="T17" s="4"/>
    </row>
    <row r="18" spans="1:20" ht="16.2" thickBot="1" x14ac:dyDescent="0.35">
      <c r="A18" s="3" t="s">
        <v>42</v>
      </c>
      <c r="B18" s="1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4" t="s">
        <v>21</v>
      </c>
      <c r="N18" s="4"/>
      <c r="O18" s="4"/>
      <c r="P18" s="4"/>
      <c r="Q18" s="4"/>
      <c r="R18" s="4"/>
      <c r="S18" s="4"/>
      <c r="T18" s="4"/>
    </row>
    <row r="19" spans="1:20" x14ac:dyDescent="0.3">
      <c r="A19" s="44" t="s">
        <v>43</v>
      </c>
      <c r="B19" s="5" t="s">
        <v>22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46" t="s">
        <v>23</v>
      </c>
      <c r="N19" s="9"/>
      <c r="O19" s="9"/>
      <c r="P19" s="9"/>
      <c r="Q19" s="9"/>
      <c r="R19" s="9"/>
      <c r="S19" s="9"/>
      <c r="T19" s="9"/>
    </row>
    <row r="20" spans="1:20" ht="16.2" thickBot="1" x14ac:dyDescent="0.35">
      <c r="A20" s="45"/>
      <c r="B20" s="1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47"/>
      <c r="N20" s="7"/>
      <c r="O20" s="7"/>
      <c r="P20" s="7"/>
      <c r="Q20" s="7"/>
      <c r="R20" s="7"/>
      <c r="S20" s="7"/>
      <c r="T20" s="7"/>
    </row>
    <row r="21" spans="1:20" x14ac:dyDescent="0.3">
      <c r="A21" s="44" t="s">
        <v>44</v>
      </c>
      <c r="B21" s="49" t="s">
        <v>24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6" t="s">
        <v>25</v>
      </c>
      <c r="N21" s="6"/>
      <c r="O21" s="6"/>
      <c r="P21" s="6"/>
      <c r="Q21" s="6"/>
      <c r="R21" s="6"/>
      <c r="S21" s="6"/>
      <c r="T21" s="6"/>
    </row>
    <row r="22" spans="1:20" x14ac:dyDescent="0.3">
      <c r="A22" s="48"/>
      <c r="B22" s="50"/>
      <c r="C22" s="5"/>
      <c r="D22" s="5"/>
      <c r="E22" s="5"/>
      <c r="F22" s="5"/>
      <c r="G22" s="5"/>
      <c r="H22" s="5"/>
      <c r="I22" s="5"/>
      <c r="J22" s="5"/>
      <c r="K22" s="5"/>
      <c r="L22" s="5"/>
      <c r="M22" s="6" t="s">
        <v>26</v>
      </c>
      <c r="N22" s="6"/>
      <c r="O22" s="6"/>
      <c r="P22" s="6"/>
      <c r="Q22" s="6"/>
      <c r="R22" s="6"/>
      <c r="S22" s="6"/>
      <c r="T22" s="6"/>
    </row>
    <row r="23" spans="1:20" ht="16.2" thickBot="1" x14ac:dyDescent="0.35">
      <c r="A23" s="45"/>
      <c r="B23" s="5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4"/>
      <c r="O23" s="4"/>
      <c r="P23" s="4"/>
      <c r="Q23" s="4"/>
      <c r="R23" s="4"/>
      <c r="S23" s="4"/>
      <c r="T23" s="4"/>
    </row>
    <row r="24" spans="1:20" ht="16.2" thickBot="1" x14ac:dyDescent="0.35">
      <c r="A24" s="3" t="s">
        <v>45</v>
      </c>
      <c r="B24" s="1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4" t="s">
        <v>23</v>
      </c>
      <c r="N24" s="4"/>
      <c r="O24" s="4"/>
      <c r="P24" s="4"/>
      <c r="Q24" s="4"/>
      <c r="R24" s="4"/>
      <c r="S24" s="4"/>
      <c r="T24" s="4"/>
    </row>
    <row r="25" spans="1:20" ht="16.2" thickBot="1" x14ac:dyDescent="0.35">
      <c r="A25" s="3" t="s">
        <v>46</v>
      </c>
      <c r="B25" s="1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4" t="s">
        <v>25</v>
      </c>
      <c r="N25" s="4"/>
      <c r="O25" s="4"/>
      <c r="P25" s="4"/>
      <c r="Q25" s="4"/>
      <c r="R25" s="4"/>
      <c r="S25" s="4"/>
      <c r="T25" s="4"/>
    </row>
    <row r="26" spans="1:20" ht="16.2" thickBot="1" x14ac:dyDescent="0.35">
      <c r="A26" s="3" t="s">
        <v>47</v>
      </c>
      <c r="B26" s="1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4" t="s">
        <v>21</v>
      </c>
      <c r="N26" s="4"/>
      <c r="O26" s="4"/>
      <c r="P26" s="4"/>
      <c r="Q26" s="4"/>
      <c r="R26" s="4"/>
      <c r="S26" s="4"/>
      <c r="T26" s="4"/>
    </row>
    <row r="27" spans="1:20" ht="16.2" thickBot="1" x14ac:dyDescent="0.35">
      <c r="A27" s="8"/>
      <c r="B27" s="1" t="s">
        <v>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4"/>
      <c r="N27" s="4"/>
      <c r="O27" s="4"/>
      <c r="P27" s="4"/>
      <c r="Q27" s="4"/>
      <c r="R27" s="4"/>
      <c r="S27" s="4"/>
      <c r="T27" s="4"/>
    </row>
  </sheetData>
  <mergeCells count="12">
    <mergeCell ref="T3:T4"/>
    <mergeCell ref="C3:G3"/>
    <mergeCell ref="H3:L3"/>
    <mergeCell ref="R3:S3"/>
    <mergeCell ref="M3:Q3"/>
    <mergeCell ref="A19:A20"/>
    <mergeCell ref="M19:M20"/>
    <mergeCell ref="A21:A23"/>
    <mergeCell ref="B21:B23"/>
    <mergeCell ref="A10:A11"/>
    <mergeCell ref="B10:B11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AB97-4168-48F9-A7E0-F0BF2D1432C0}">
  <dimension ref="A1:Z25"/>
  <sheetViews>
    <sheetView tabSelected="1" topLeftCell="A4" zoomScale="85" zoomScaleNormal="85" zoomScaleSheetLayoutView="85" workbookViewId="0">
      <selection activeCell="Z14" sqref="Z14"/>
    </sheetView>
  </sheetViews>
  <sheetFormatPr defaultRowHeight="15.6" x14ac:dyDescent="0.3"/>
  <cols>
    <col min="1" max="1" width="7.77734375" style="2" customWidth="1"/>
    <col min="2" max="2" width="44.109375" style="2" customWidth="1"/>
    <col min="3" max="3" width="8.21875" style="2" hidden="1" customWidth="1"/>
    <col min="4" max="4" width="13.6640625" style="2" hidden="1" customWidth="1"/>
    <col min="5" max="5" width="17.6640625" style="2" hidden="1" customWidth="1"/>
    <col min="6" max="6" width="10.33203125" style="2" hidden="1" customWidth="1"/>
    <col min="7" max="7" width="18.6640625" style="2" hidden="1" customWidth="1"/>
    <col min="8" max="8" width="8.21875" style="2" hidden="1" customWidth="1"/>
    <col min="9" max="9" width="13.6640625" style="2" hidden="1" customWidth="1"/>
    <col min="10" max="10" width="17.6640625" style="2" hidden="1" customWidth="1"/>
    <col min="11" max="11" width="10.33203125" style="2" hidden="1" customWidth="1"/>
    <col min="12" max="12" width="18.6640625" style="2" hidden="1" customWidth="1"/>
    <col min="13" max="13" width="20.33203125" style="2" customWidth="1"/>
    <col min="14" max="14" width="3.6640625" style="2" hidden="1" customWidth="1"/>
    <col min="15" max="15" width="13.33203125" style="2" customWidth="1"/>
    <col min="16" max="17" width="28.109375" style="2" hidden="1" customWidth="1"/>
    <col min="18" max="18" width="16.109375" style="2" customWidth="1"/>
    <col min="19" max="19" width="14.44140625" style="2" customWidth="1"/>
    <col min="20" max="20" width="14.33203125" style="24" customWidth="1"/>
    <col min="21" max="23" width="16.109375" style="2" hidden="1" customWidth="1"/>
    <col min="24" max="25" width="16.109375" style="2" customWidth="1"/>
    <col min="26" max="26" width="30.88671875" style="2" customWidth="1"/>
    <col min="27" max="16384" width="8.88671875" style="2"/>
  </cols>
  <sheetData>
    <row r="1" spans="1:26" x14ac:dyDescent="0.3">
      <c r="B1" s="38" t="s">
        <v>83</v>
      </c>
    </row>
    <row r="3" spans="1:26" ht="15.6" customHeight="1" x14ac:dyDescent="0.3">
      <c r="A3" s="14" t="s">
        <v>31</v>
      </c>
      <c r="B3" s="14" t="s">
        <v>0</v>
      </c>
      <c r="C3" s="14" t="s">
        <v>48</v>
      </c>
      <c r="D3" s="14"/>
      <c r="E3" s="14"/>
      <c r="F3" s="14"/>
      <c r="G3" s="14"/>
      <c r="H3" s="14" t="s">
        <v>53</v>
      </c>
      <c r="I3" s="14"/>
      <c r="J3" s="14"/>
      <c r="K3" s="14"/>
      <c r="L3" s="14"/>
      <c r="M3" s="57" t="s">
        <v>55</v>
      </c>
      <c r="N3" s="59"/>
      <c r="O3" s="58"/>
      <c r="P3" s="14"/>
      <c r="Q3" s="14"/>
      <c r="R3" s="57" t="s">
        <v>59</v>
      </c>
      <c r="S3" s="58"/>
      <c r="T3" s="25" t="s">
        <v>68</v>
      </c>
      <c r="U3" s="14"/>
      <c r="V3" s="14"/>
      <c r="W3" s="14"/>
      <c r="X3" s="57" t="s">
        <v>79</v>
      </c>
      <c r="Y3" s="58"/>
      <c r="Z3" s="14" t="s">
        <v>62</v>
      </c>
    </row>
    <row r="4" spans="1:26" ht="109.2" x14ac:dyDescent="0.3">
      <c r="A4" s="14"/>
      <c r="B4" s="14"/>
      <c r="C4" s="14" t="s">
        <v>54</v>
      </c>
      <c r="D4" s="14" t="s">
        <v>49</v>
      </c>
      <c r="E4" s="14" t="s">
        <v>50</v>
      </c>
      <c r="F4" s="14" t="s">
        <v>51</v>
      </c>
      <c r="G4" s="14" t="s">
        <v>52</v>
      </c>
      <c r="H4" s="14" t="s">
        <v>54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56</v>
      </c>
      <c r="N4" s="14" t="s">
        <v>58</v>
      </c>
      <c r="O4" s="14" t="s">
        <v>70</v>
      </c>
      <c r="P4" s="14" t="s">
        <v>63</v>
      </c>
      <c r="Q4" s="14" t="s">
        <v>64</v>
      </c>
      <c r="R4" s="14" t="s">
        <v>71</v>
      </c>
      <c r="S4" s="14" t="s">
        <v>77</v>
      </c>
      <c r="T4" s="25" t="s">
        <v>69</v>
      </c>
      <c r="U4" s="14"/>
      <c r="V4" s="14"/>
      <c r="W4" s="14"/>
      <c r="X4" s="14" t="s">
        <v>80</v>
      </c>
      <c r="Y4" s="14" t="s">
        <v>81</v>
      </c>
      <c r="Z4" s="14"/>
    </row>
    <row r="5" spans="1:26" x14ac:dyDescent="0.3">
      <c r="A5" s="14">
        <v>1</v>
      </c>
      <c r="B5" s="14">
        <v>2</v>
      </c>
      <c r="C5" s="14">
        <v>3</v>
      </c>
      <c r="D5" s="14">
        <v>4</v>
      </c>
      <c r="E5" s="14">
        <v>5</v>
      </c>
      <c r="F5" s="14">
        <v>6</v>
      </c>
      <c r="G5" s="14">
        <v>7</v>
      </c>
      <c r="H5" s="14">
        <v>8</v>
      </c>
      <c r="I5" s="14">
        <v>9</v>
      </c>
      <c r="J5" s="14">
        <v>10</v>
      </c>
      <c r="K5" s="14">
        <v>11</v>
      </c>
      <c r="L5" s="14">
        <v>12</v>
      </c>
      <c r="M5" s="14">
        <v>3</v>
      </c>
      <c r="N5" s="14">
        <v>14</v>
      </c>
      <c r="O5" s="14">
        <v>4</v>
      </c>
      <c r="P5" s="14">
        <v>16</v>
      </c>
      <c r="Q5" s="14">
        <v>17</v>
      </c>
      <c r="R5" s="14">
        <v>5</v>
      </c>
      <c r="S5" s="14">
        <v>6</v>
      </c>
      <c r="T5" s="25">
        <v>7</v>
      </c>
      <c r="U5" s="14"/>
      <c r="V5" s="14"/>
      <c r="W5" s="14"/>
      <c r="X5" s="14">
        <v>8</v>
      </c>
      <c r="Y5" s="14">
        <v>9</v>
      </c>
      <c r="Z5" s="14">
        <v>10</v>
      </c>
    </row>
    <row r="6" spans="1:26" x14ac:dyDescent="0.3">
      <c r="A6" s="15">
        <v>1</v>
      </c>
      <c r="B6" s="16" t="s">
        <v>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7" t="s">
        <v>2</v>
      </c>
      <c r="N6" s="17"/>
      <c r="O6" s="18">
        <v>9</v>
      </c>
      <c r="P6" s="17"/>
      <c r="Q6" s="17"/>
      <c r="R6" s="18">
        <v>8</v>
      </c>
      <c r="S6" s="23">
        <f t="shared" ref="S6:S22" si="0">$M$25*T6</f>
        <v>8</v>
      </c>
      <c r="T6" s="26">
        <v>450</v>
      </c>
      <c r="U6" s="17"/>
      <c r="V6" s="17"/>
      <c r="W6" s="17"/>
      <c r="X6" s="60">
        <f>R6/O6</f>
        <v>0.88888888888888884</v>
      </c>
      <c r="Y6" s="60">
        <f>S6-R6</f>
        <v>0</v>
      </c>
      <c r="Z6" s="17"/>
    </row>
    <row r="7" spans="1:26" x14ac:dyDescent="0.3">
      <c r="A7" s="15">
        <v>2</v>
      </c>
      <c r="B7" s="16" t="s">
        <v>3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7" t="s">
        <v>4</v>
      </c>
      <c r="N7" s="17"/>
      <c r="O7" s="18">
        <v>6</v>
      </c>
      <c r="P7" s="17"/>
      <c r="Q7" s="17"/>
      <c r="R7" s="18">
        <v>4</v>
      </c>
      <c r="S7" s="23">
        <f t="shared" si="0"/>
        <v>3.3244444444444445</v>
      </c>
      <c r="T7" s="26">
        <v>187</v>
      </c>
      <c r="U7" s="17"/>
      <c r="V7" s="17"/>
      <c r="W7" s="17"/>
      <c r="X7" s="60">
        <f t="shared" ref="X7:X22" si="1">R7/O7</f>
        <v>0.66666666666666663</v>
      </c>
      <c r="Y7" s="60"/>
      <c r="Z7" s="17"/>
    </row>
    <row r="8" spans="1:26" x14ac:dyDescent="0.3">
      <c r="A8" s="15">
        <v>3</v>
      </c>
      <c r="B8" s="16" t="s">
        <v>72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7" t="s">
        <v>7</v>
      </c>
      <c r="N8" s="17"/>
      <c r="O8" s="18">
        <v>2</v>
      </c>
      <c r="P8" s="17"/>
      <c r="Q8" s="17"/>
      <c r="R8" s="18">
        <v>1</v>
      </c>
      <c r="S8" s="23">
        <f t="shared" si="0"/>
        <v>3.3777777777777778</v>
      </c>
      <c r="T8" s="26">
        <v>190</v>
      </c>
      <c r="U8" s="17"/>
      <c r="V8" s="17"/>
      <c r="W8" s="17"/>
      <c r="X8" s="60">
        <f t="shared" si="1"/>
        <v>0.5</v>
      </c>
      <c r="Y8" s="60">
        <f t="shared" ref="Y8:Y19" si="2">S8-R8</f>
        <v>2.3777777777777778</v>
      </c>
      <c r="Z8" s="17"/>
    </row>
    <row r="9" spans="1:26" x14ac:dyDescent="0.3">
      <c r="A9" s="15">
        <v>4</v>
      </c>
      <c r="B9" s="16" t="s">
        <v>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7" t="s">
        <v>75</v>
      </c>
      <c r="N9" s="17"/>
      <c r="O9" s="18">
        <v>6.5</v>
      </c>
      <c r="P9" s="17"/>
      <c r="Q9" s="17"/>
      <c r="R9" s="18">
        <v>10.5</v>
      </c>
      <c r="S9" s="23">
        <f t="shared" si="0"/>
        <v>7.6444444444444448</v>
      </c>
      <c r="T9" s="26">
        <v>430</v>
      </c>
      <c r="U9" s="17"/>
      <c r="V9" s="17"/>
      <c r="W9" s="17"/>
      <c r="X9" s="61">
        <f t="shared" si="1"/>
        <v>1.6153846153846154</v>
      </c>
      <c r="Y9" s="60"/>
      <c r="Z9" s="17"/>
    </row>
    <row r="10" spans="1:26" ht="16.2" customHeight="1" x14ac:dyDescent="0.3">
      <c r="A10" s="15">
        <v>5</v>
      </c>
      <c r="B10" s="16" t="s">
        <v>13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 t="s">
        <v>67</v>
      </c>
      <c r="N10" s="17"/>
      <c r="O10" s="18">
        <v>4</v>
      </c>
      <c r="P10" s="17"/>
      <c r="Q10" s="17"/>
      <c r="R10" s="18">
        <v>1</v>
      </c>
      <c r="S10" s="23">
        <f t="shared" si="0"/>
        <v>1.3333333333333333</v>
      </c>
      <c r="T10" s="26">
        <v>75</v>
      </c>
      <c r="U10" s="17"/>
      <c r="V10" s="17"/>
      <c r="W10" s="17"/>
      <c r="X10" s="60">
        <f t="shared" si="1"/>
        <v>0.25</v>
      </c>
      <c r="Y10" s="60">
        <f t="shared" si="2"/>
        <v>0.33333333333333326</v>
      </c>
      <c r="Z10" s="17"/>
    </row>
    <row r="11" spans="1:26" x14ac:dyDescent="0.3">
      <c r="A11" s="15">
        <v>6</v>
      </c>
      <c r="B11" s="16" t="s">
        <v>16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 t="s">
        <v>17</v>
      </c>
      <c r="N11" s="17"/>
      <c r="O11" s="18">
        <v>0.9</v>
      </c>
      <c r="P11" s="17"/>
      <c r="Q11" s="17"/>
      <c r="R11" s="18">
        <v>0.1</v>
      </c>
      <c r="S11" s="23">
        <f t="shared" si="0"/>
        <v>1.2444444444444445</v>
      </c>
      <c r="T11" s="26">
        <v>70</v>
      </c>
      <c r="U11" s="17"/>
      <c r="V11" s="17"/>
      <c r="W11" s="17"/>
      <c r="X11" s="60">
        <f t="shared" si="1"/>
        <v>0.11111111111111112</v>
      </c>
      <c r="Y11" s="60">
        <f t="shared" si="2"/>
        <v>1.1444444444444444</v>
      </c>
      <c r="Z11" s="17"/>
    </row>
    <row r="12" spans="1:26" x14ac:dyDescent="0.3">
      <c r="A12" s="15">
        <v>7</v>
      </c>
      <c r="B12" s="16" t="s">
        <v>18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 t="s">
        <v>19</v>
      </c>
      <c r="N12" s="17"/>
      <c r="O12" s="18">
        <v>0.42</v>
      </c>
      <c r="P12" s="17"/>
      <c r="Q12" s="17"/>
      <c r="R12" s="18">
        <v>0.6</v>
      </c>
      <c r="S12" s="23">
        <f t="shared" si="0"/>
        <v>2.0622222222222222</v>
      </c>
      <c r="T12" s="26">
        <v>116</v>
      </c>
      <c r="U12" s="17"/>
      <c r="V12" s="17"/>
      <c r="W12" s="17"/>
      <c r="X12" s="61">
        <f t="shared" si="1"/>
        <v>1.4285714285714286</v>
      </c>
      <c r="Y12" s="60">
        <f t="shared" si="2"/>
        <v>1.4622222222222221</v>
      </c>
      <c r="Z12" s="17"/>
    </row>
    <row r="13" spans="1:26" x14ac:dyDescent="0.3">
      <c r="A13" s="15">
        <v>8</v>
      </c>
      <c r="B13" s="16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4" t="s">
        <v>82</v>
      </c>
      <c r="N13" s="14"/>
      <c r="O13" s="37">
        <v>0</v>
      </c>
      <c r="P13" s="17"/>
      <c r="Q13" s="17"/>
      <c r="R13" s="18">
        <v>0.25</v>
      </c>
      <c r="S13" s="23">
        <f t="shared" si="0"/>
        <v>0.72888888888888892</v>
      </c>
      <c r="T13" s="26">
        <v>41</v>
      </c>
      <c r="U13" s="17"/>
      <c r="V13" s="17"/>
      <c r="W13" s="17"/>
      <c r="X13" s="62"/>
      <c r="Y13" s="60">
        <f t="shared" si="2"/>
        <v>0.47888888888888892</v>
      </c>
      <c r="Z13" s="17"/>
    </row>
    <row r="14" spans="1:26" x14ac:dyDescent="0.3">
      <c r="A14" s="15">
        <v>9</v>
      </c>
      <c r="B14" s="16" t="s">
        <v>65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 t="s">
        <v>23</v>
      </c>
      <c r="N14" s="17"/>
      <c r="O14" s="18">
        <v>1</v>
      </c>
      <c r="P14" s="17"/>
      <c r="Q14" s="17"/>
      <c r="R14" s="18">
        <v>0.5</v>
      </c>
      <c r="S14" s="23">
        <f t="shared" si="0"/>
        <v>3.5555555555555554</v>
      </c>
      <c r="T14" s="26">
        <v>200</v>
      </c>
      <c r="U14" s="17"/>
      <c r="V14" s="17"/>
      <c r="W14" s="17"/>
      <c r="X14" s="60">
        <f t="shared" si="1"/>
        <v>0.5</v>
      </c>
      <c r="Y14" s="60">
        <f t="shared" si="2"/>
        <v>3.0555555555555554</v>
      </c>
      <c r="Z14" s="17"/>
    </row>
    <row r="15" spans="1:26" x14ac:dyDescent="0.3">
      <c r="A15" s="15">
        <v>10</v>
      </c>
      <c r="B15" s="16" t="s">
        <v>24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 t="s">
        <v>66</v>
      </c>
      <c r="N15" s="17"/>
      <c r="O15" s="18">
        <f>2*0.21+2*0.5</f>
        <v>1.42</v>
      </c>
      <c r="P15" s="17"/>
      <c r="Q15" s="17"/>
      <c r="R15" s="18">
        <v>1</v>
      </c>
      <c r="S15" s="23">
        <f t="shared" si="0"/>
        <v>1.4933333333333334</v>
      </c>
      <c r="T15" s="26">
        <v>84</v>
      </c>
      <c r="U15" s="17"/>
      <c r="V15" s="17"/>
      <c r="W15" s="17"/>
      <c r="X15" s="60">
        <f t="shared" si="1"/>
        <v>0.70422535211267612</v>
      </c>
      <c r="Y15" s="60">
        <f t="shared" si="2"/>
        <v>0.4933333333333334</v>
      </c>
      <c r="Z15" s="17"/>
    </row>
    <row r="16" spans="1:26" x14ac:dyDescent="0.3">
      <c r="A16" s="15">
        <v>11</v>
      </c>
      <c r="B16" s="16" t="s">
        <v>27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 t="s">
        <v>23</v>
      </c>
      <c r="N16" s="17"/>
      <c r="O16" s="18">
        <v>1</v>
      </c>
      <c r="P16" s="17"/>
      <c r="Q16" s="17"/>
      <c r="R16" s="18">
        <v>0.5</v>
      </c>
      <c r="S16" s="23">
        <f t="shared" si="0"/>
        <v>0.83555555555555561</v>
      </c>
      <c r="T16" s="26">
        <v>47</v>
      </c>
      <c r="U16" s="17"/>
      <c r="V16" s="17"/>
      <c r="W16" s="17"/>
      <c r="X16" s="60">
        <f t="shared" si="1"/>
        <v>0.5</v>
      </c>
      <c r="Y16" s="60">
        <f t="shared" si="2"/>
        <v>0.33555555555555561</v>
      </c>
      <c r="Z16" s="17"/>
    </row>
    <row r="17" spans="1:26" x14ac:dyDescent="0.3">
      <c r="A17" s="15">
        <v>12</v>
      </c>
      <c r="B17" s="16" t="s">
        <v>28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 t="s">
        <v>25</v>
      </c>
      <c r="N17" s="17"/>
      <c r="O17" s="18">
        <v>0.42</v>
      </c>
      <c r="P17" s="17"/>
      <c r="Q17" s="17"/>
      <c r="R17" s="18">
        <v>0.4</v>
      </c>
      <c r="S17" s="23">
        <f t="shared" si="0"/>
        <v>1.2444444444444445</v>
      </c>
      <c r="T17" s="26">
        <v>70</v>
      </c>
      <c r="U17" s="17"/>
      <c r="V17" s="17"/>
      <c r="W17" s="17"/>
      <c r="X17" s="60">
        <f t="shared" si="1"/>
        <v>0.95238095238095244</v>
      </c>
      <c r="Y17" s="60">
        <f t="shared" si="2"/>
        <v>0.84444444444444444</v>
      </c>
      <c r="Z17" s="17"/>
    </row>
    <row r="18" spans="1:26" s="34" customFormat="1" x14ac:dyDescent="0.3">
      <c r="A18" s="27">
        <v>13</v>
      </c>
      <c r="B18" s="28" t="s">
        <v>76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  <c r="N18" s="29"/>
      <c r="O18" s="36"/>
      <c r="P18" s="30"/>
      <c r="Q18" s="30"/>
      <c r="R18" s="31">
        <v>1</v>
      </c>
      <c r="S18" s="32">
        <f t="shared" si="0"/>
        <v>1.2444444444444445</v>
      </c>
      <c r="T18" s="33">
        <v>70</v>
      </c>
      <c r="U18" s="30"/>
      <c r="V18" s="30"/>
      <c r="W18" s="30"/>
      <c r="X18" s="62"/>
      <c r="Y18" s="60">
        <f t="shared" si="2"/>
        <v>0.24444444444444446</v>
      </c>
      <c r="Z18" s="30"/>
    </row>
    <row r="19" spans="1:26" x14ac:dyDescent="0.3">
      <c r="A19" s="15">
        <v>14</v>
      </c>
      <c r="B19" s="16" t="s">
        <v>29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4" t="s">
        <v>82</v>
      </c>
      <c r="N19" s="14"/>
      <c r="O19" s="14"/>
      <c r="P19" s="17"/>
      <c r="Q19" s="17"/>
      <c r="R19" s="18">
        <v>0.25</v>
      </c>
      <c r="S19" s="23">
        <f t="shared" si="0"/>
        <v>0.37333333333333335</v>
      </c>
      <c r="T19" s="26">
        <v>21</v>
      </c>
      <c r="U19" s="17"/>
      <c r="V19" s="17"/>
      <c r="W19" s="17"/>
      <c r="X19" s="62"/>
      <c r="Y19" s="60">
        <f t="shared" si="2"/>
        <v>0.12333333333333335</v>
      </c>
      <c r="Z19" s="17"/>
    </row>
    <row r="20" spans="1:26" x14ac:dyDescent="0.3">
      <c r="A20" s="15">
        <v>15</v>
      </c>
      <c r="B20" s="16" t="s">
        <v>73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 t="s">
        <v>11</v>
      </c>
      <c r="N20" s="17"/>
      <c r="O20" s="18">
        <v>3</v>
      </c>
      <c r="P20" s="17"/>
      <c r="Q20" s="17"/>
      <c r="R20" s="18">
        <v>0.2</v>
      </c>
      <c r="S20" s="23">
        <f t="shared" si="0"/>
        <v>0</v>
      </c>
      <c r="T20" s="26"/>
      <c r="U20" s="17"/>
      <c r="V20" s="17"/>
      <c r="W20" s="17"/>
      <c r="X20" s="60">
        <f t="shared" si="1"/>
        <v>6.6666666666666666E-2</v>
      </c>
      <c r="Y20" s="60"/>
      <c r="Z20" s="17"/>
    </row>
    <row r="21" spans="1:26" x14ac:dyDescent="0.3">
      <c r="A21" s="15">
        <v>16</v>
      </c>
      <c r="B21" s="16" t="s">
        <v>74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 t="s">
        <v>4</v>
      </c>
      <c r="N21" s="17"/>
      <c r="O21" s="18">
        <v>6</v>
      </c>
      <c r="P21" s="17"/>
      <c r="Q21" s="17"/>
      <c r="R21" s="18">
        <v>0.1</v>
      </c>
      <c r="S21" s="23">
        <f t="shared" si="0"/>
        <v>0</v>
      </c>
      <c r="T21" s="26"/>
      <c r="U21" s="17"/>
      <c r="V21" s="17"/>
      <c r="W21" s="17"/>
      <c r="X21" s="60">
        <f t="shared" si="1"/>
        <v>1.6666666666666666E-2</v>
      </c>
      <c r="Y21" s="60"/>
      <c r="Z21" s="17"/>
    </row>
    <row r="22" spans="1:26" ht="16.2" thickBot="1" x14ac:dyDescent="0.35">
      <c r="A22" s="15">
        <v>17</v>
      </c>
      <c r="B22" s="16" t="s">
        <v>12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 t="s">
        <v>9</v>
      </c>
      <c r="N22" s="17"/>
      <c r="O22" s="18">
        <v>0.5</v>
      </c>
      <c r="P22" s="17"/>
      <c r="Q22" s="17"/>
      <c r="R22" s="41">
        <v>0.01</v>
      </c>
      <c r="S22" s="23">
        <f t="shared" si="0"/>
        <v>0</v>
      </c>
      <c r="T22" s="26"/>
      <c r="U22" s="17"/>
      <c r="V22" s="17"/>
      <c r="W22" s="17"/>
      <c r="X22" s="60">
        <f t="shared" si="1"/>
        <v>0.02</v>
      </c>
      <c r="Y22" s="63"/>
      <c r="Z22" s="17"/>
    </row>
    <row r="23" spans="1:26" ht="16.2" thickBot="1" x14ac:dyDescent="0.35">
      <c r="A23" s="19">
        <v>18</v>
      </c>
      <c r="B23" s="20" t="s">
        <v>30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4"/>
      <c r="N23" s="14"/>
      <c r="O23" s="21">
        <f t="shared" ref="O23:T23" si="3">SUM(O6:O19)</f>
        <v>32.660000000000004</v>
      </c>
      <c r="P23" s="21">
        <f t="shared" si="3"/>
        <v>0</v>
      </c>
      <c r="Q23" s="39">
        <f t="shared" si="3"/>
        <v>0</v>
      </c>
      <c r="R23" s="42">
        <f t="shared" si="3"/>
        <v>29.1</v>
      </c>
      <c r="S23" s="40">
        <f t="shared" si="3"/>
        <v>36.462222222222231</v>
      </c>
      <c r="T23" s="35">
        <f t="shared" si="3"/>
        <v>2051</v>
      </c>
      <c r="U23" s="14"/>
      <c r="V23" s="14"/>
      <c r="W23" s="14"/>
      <c r="X23" s="64"/>
      <c r="Y23" s="65">
        <f>SUM(Y10:Y22)</f>
        <v>8.5155555555555562</v>
      </c>
      <c r="Z23" s="43"/>
    </row>
    <row r="25" spans="1:26" x14ac:dyDescent="0.3">
      <c r="B25" s="2" t="s">
        <v>78</v>
      </c>
      <c r="M25" s="22">
        <f>R6/T6</f>
        <v>1.7777777777777778E-2</v>
      </c>
    </row>
  </sheetData>
  <mergeCells count="3">
    <mergeCell ref="X3:Y3"/>
    <mergeCell ref="R3:S3"/>
    <mergeCell ref="M3:O3"/>
  </mergeCells>
  <pageMargins left="0.25" right="0.25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кратко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Егоров</dc:creator>
  <cp:lastModifiedBy>Егоров</cp:lastModifiedBy>
  <dcterms:created xsi:type="dcterms:W3CDTF">2015-06-05T18:19:34Z</dcterms:created>
  <dcterms:modified xsi:type="dcterms:W3CDTF">2020-12-25T17:48:55Z</dcterms:modified>
</cp:coreProperties>
</file>