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vistunova\Desktop\удал\Новая папка (7)\"/>
    </mc:Choice>
  </mc:AlternateContent>
  <bookViews>
    <workbookView xWindow="0" yWindow="0" windowWidth="28755" windowHeight="13770"/>
  </bookViews>
  <sheets>
    <sheet name="по уровням бю.джета" sheetId="4" r:id="rId1"/>
  </sheets>
  <calcPr calcId="162913"/>
</workbook>
</file>

<file path=xl/calcChain.xml><?xml version="1.0" encoding="utf-8"?>
<calcChain xmlns="http://schemas.openxmlformats.org/spreadsheetml/2006/main">
  <c r="L14" i="4" l="1"/>
  <c r="M14" i="4"/>
  <c r="M13" i="4" s="1"/>
  <c r="N14" i="4"/>
  <c r="I14" i="4"/>
  <c r="J14" i="4"/>
  <c r="H14" i="4"/>
  <c r="I13" i="4"/>
  <c r="J13" i="4"/>
  <c r="L13" i="4"/>
  <c r="N13" i="4"/>
  <c r="H13" i="4"/>
  <c r="F13" i="4"/>
  <c r="D13" i="4"/>
  <c r="L5" i="4"/>
  <c r="M5" i="4"/>
  <c r="N5" i="4"/>
  <c r="C14" i="4" l="1"/>
  <c r="C9" i="4"/>
  <c r="C5" i="4"/>
  <c r="L15" i="4"/>
  <c r="M15" i="4"/>
  <c r="N15" i="4" s="1"/>
  <c r="N20" i="4"/>
  <c r="M20" i="4"/>
  <c r="L20" i="4"/>
  <c r="M22" i="4"/>
  <c r="N22" i="4" s="1"/>
  <c r="M19" i="4"/>
  <c r="N19" i="4" s="1"/>
  <c r="M18" i="4"/>
  <c r="N18" i="4" s="1"/>
  <c r="M17" i="4"/>
  <c r="N17" i="4" s="1"/>
  <c r="N23" i="4"/>
  <c r="M23" i="4"/>
  <c r="M7" i="4"/>
  <c r="L7" i="4" s="1"/>
  <c r="N7" i="4"/>
  <c r="H21" i="4"/>
  <c r="H20" i="4" s="1"/>
  <c r="J20" i="4"/>
  <c r="I20" i="4"/>
  <c r="D19" i="4"/>
  <c r="D18" i="4"/>
  <c r="D17" i="4"/>
  <c r="D16" i="4"/>
  <c r="D15" i="4"/>
  <c r="K11" i="4"/>
  <c r="H11" i="4"/>
  <c r="G11" i="4"/>
  <c r="D11" i="4"/>
  <c r="K10" i="4"/>
  <c r="H10" i="4"/>
  <c r="H9" i="4" s="1"/>
  <c r="G10" i="4"/>
  <c r="G9" i="4" s="1"/>
  <c r="D10" i="4"/>
  <c r="K9" i="4"/>
  <c r="J9" i="4"/>
  <c r="I9" i="4"/>
  <c r="F9" i="4"/>
  <c r="E9" i="4"/>
  <c r="I7" i="4"/>
  <c r="I5" i="4" s="1"/>
  <c r="H7" i="4"/>
  <c r="H5" i="4" s="1"/>
  <c r="D7" i="4"/>
  <c r="G6" i="4"/>
  <c r="D6" i="4" s="1"/>
  <c r="K5" i="4"/>
  <c r="J5" i="4"/>
  <c r="F5" i="4"/>
  <c r="E5" i="4"/>
  <c r="D9" i="4" l="1"/>
  <c r="G5" i="4"/>
  <c r="D5" i="4"/>
</calcChain>
</file>

<file path=xl/sharedStrings.xml><?xml version="1.0" encoding="utf-8"?>
<sst xmlns="http://schemas.openxmlformats.org/spreadsheetml/2006/main" count="59" uniqueCount="39">
  <si>
    <t>Наименование отрасли ,объектов</t>
  </si>
  <si>
    <t>Количество мест</t>
  </si>
  <si>
    <t>2020 год</t>
  </si>
  <si>
    <t xml:space="preserve">Всего </t>
  </si>
  <si>
    <t>ФБ</t>
  </si>
  <si>
    <t>ОБ</t>
  </si>
  <si>
    <t>МО</t>
  </si>
  <si>
    <t>Срок ввода</t>
  </si>
  <si>
    <t>Среднее образование</t>
  </si>
  <si>
    <t>Дошкольное образование</t>
  </si>
  <si>
    <t>Здравоохранение</t>
  </si>
  <si>
    <t>Пир через АНО</t>
  </si>
  <si>
    <t>С учетом уменьшения по проекту ФБ средств на 36 267,8 тыс. руб.</t>
  </si>
  <si>
    <t xml:space="preserve">Детская поликлиника в г. Торжке </t>
  </si>
  <si>
    <t xml:space="preserve">Детская поликлиника в г. Кимры </t>
  </si>
  <si>
    <t>Детская поликлиника в г. Кимры</t>
  </si>
  <si>
    <t>Детская поликлиника в г. Твери</t>
  </si>
  <si>
    <t xml:space="preserve">Центральная районная больница в г. Бежецке </t>
  </si>
  <si>
    <t xml:space="preserve">Пристройка к онкологическому диспансеру в г. Твери </t>
  </si>
  <si>
    <t>1224 мест</t>
  </si>
  <si>
    <t>2021 год (проект закона)</t>
  </si>
  <si>
    <t>Средняя общеобразовательная школа на 1224 места в микрорайоне «Радужный»</t>
  </si>
  <si>
    <t>Детский сад на 190 мест, г. Тверь, Московский район, ул. Склизкова</t>
  </si>
  <si>
    <t>Детский сад в г. Тверь, Московский район, микрорайон «Южный», ул. Левитана</t>
  </si>
  <si>
    <t>190 мест</t>
  </si>
  <si>
    <t>250 коек</t>
  </si>
  <si>
    <t>Реновация (строительство)/реконструкция Бологовской ЦРБ</t>
  </si>
  <si>
    <t>132 койки, 330 пос. в смену</t>
  </si>
  <si>
    <t>200 пос. в смену</t>
  </si>
  <si>
    <t>Модернизация первичного звена здравоохранения - всего</t>
  </si>
  <si>
    <t>СМР в рамках модернизации первичного звена</t>
  </si>
  <si>
    <t>С учетом уменьшения по проекту ФБ средств на 17 899,5 тыс. руб.</t>
  </si>
  <si>
    <t>Стоимость строительства объекта</t>
  </si>
  <si>
    <t>2022 год (проект закона)</t>
  </si>
  <si>
    <t>С учетом уменьшения по проекту ФБ средств на 37 991,1 тыс. руб.</t>
  </si>
  <si>
    <t>бюджетные ассигнования не предусмотрены</t>
  </si>
  <si>
    <t>тыс. руб.</t>
  </si>
  <si>
    <t>Строительство средней общеобразовательной школы на 1224 места в микрорайоне  «Южный» города Твери</t>
  </si>
  <si>
    <t>Информация по объектам социальной сферы 2020 -2022 гг.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</si>
</sst>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0_р_._-;\-* #,##0.00_р_._-;_-* &quot;-&quot;??_р_._-;_-@_-"/>
    <numFmt numFmtId="167" formatCode="_-* #,##0.00\ _₽_-;\-* #,##0.00\ _₽_-;_-* &quot;-&quot;??\ _₽_-;_-@_-"/>
    <numFmt numFmtId="168" formatCode="_-* #,##0.0\ _₽_-;\-* #,##0.0\ _₽_-;_-* &quot;-&quot;??\ _₽_-;_-@_-"/>
    <numFmt numFmtId="169" formatCode="#,##0.0"/>
  </numFmts>
  <fonts count="14" x14ac:knownFonts="1">
    <font>
      <sz val="11"/>
      <name val="Calibri"/>
      <family val="2"/>
      <scheme val="minor"/>
    </font>
    <font>
      <sz val="10"/>
      <color rgb="FF000000"/>
      <name val="Arial Cyr"/>
    </font>
    <font>
      <b/>
      <sz val="12"/>
      <color rgb="FF000000"/>
      <name val="Arial Cyr"/>
    </font>
    <font>
      <b/>
      <sz val="10"/>
      <color rgb="FF000000"/>
      <name val="Arial CYR"/>
    </font>
    <font>
      <sz val="11"/>
      <name val="Calibri"/>
      <family val="2"/>
      <scheme val="minor"/>
    </font>
    <font>
      <sz val="10"/>
      <name val="Arial Cyr"/>
      <charset val="204"/>
    </font>
    <font>
      <sz val="1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Calibri"/>
      <family val="2"/>
      <scheme val="minor"/>
    </font>
    <font>
      <sz val="14"/>
      <color rgb="FF000000"/>
      <name val="Times New Roman"/>
      <family val="1"/>
      <charset val="204"/>
    </font>
    <font>
      <i/>
      <sz val="14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CFFFF"/>
      </patternFill>
    </fill>
    <fill>
      <patternFill patternType="solid">
        <fgColor rgb="FFFFFFCC"/>
      </patternFill>
    </fill>
    <fill>
      <patternFill patternType="solid">
        <fgColor rgb="FFC0C0C0"/>
      </patternFill>
    </fill>
    <fill>
      <patternFill patternType="solid">
        <fgColor theme="0"/>
        <bgColor rgb="FFE6E6E6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3">
    <xf numFmtId="0" fontId="0" fillId="0" borderId="0"/>
    <xf numFmtId="0" fontId="1" fillId="0" borderId="1">
      <alignment wrapText="1"/>
    </xf>
    <xf numFmtId="0" fontId="1" fillId="0" borderId="1"/>
    <xf numFmtId="0" fontId="2" fillId="0" borderId="1">
      <alignment horizontal="center" wrapText="1"/>
    </xf>
    <xf numFmtId="0" fontId="2" fillId="0" borderId="1">
      <alignment horizontal="center"/>
    </xf>
    <xf numFmtId="0" fontId="1" fillId="0" borderId="1">
      <alignment horizontal="right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1" fillId="0" borderId="2">
      <alignment horizontal="center" vertical="center" wrapText="1"/>
    </xf>
    <xf numFmtId="0" fontId="3" fillId="0" borderId="2">
      <alignment vertical="top" wrapText="1"/>
    </xf>
    <xf numFmtId="1" fontId="1" fillId="0" borderId="2">
      <alignment horizontal="center" vertical="top" shrinkToFit="1"/>
    </xf>
    <xf numFmtId="4" fontId="3" fillId="2" borderId="2">
      <alignment horizontal="right" vertical="top" shrinkToFit="1"/>
    </xf>
    <xf numFmtId="10" fontId="3" fillId="2" borderId="2">
      <alignment horizontal="right" vertical="top" shrinkToFit="1"/>
    </xf>
    <xf numFmtId="4" fontId="1" fillId="0" borderId="2">
      <alignment horizontal="right" vertical="top" shrinkToFit="1"/>
    </xf>
    <xf numFmtId="10" fontId="1" fillId="0" borderId="2">
      <alignment horizontal="right" vertical="top" shrinkToFit="1"/>
    </xf>
    <xf numFmtId="0" fontId="3" fillId="0" borderId="2">
      <alignment horizontal="left"/>
    </xf>
    <xf numFmtId="4" fontId="3" fillId="3" borderId="2">
      <alignment horizontal="right" vertical="top" shrinkToFit="1"/>
    </xf>
    <xf numFmtId="10" fontId="3" fillId="3" borderId="2">
      <alignment horizontal="right" vertical="top" shrinkToFit="1"/>
    </xf>
    <xf numFmtId="0" fontId="1" fillId="0" borderId="1">
      <alignment horizontal="left" wrapText="1"/>
    </xf>
    <xf numFmtId="0" fontId="4" fillId="0" borderId="0"/>
    <xf numFmtId="0" fontId="4" fillId="0" borderId="0"/>
    <xf numFmtId="0" fontId="4" fillId="0" borderId="0"/>
    <xf numFmtId="0" fontId="1" fillId="0" borderId="1"/>
    <xf numFmtId="0" fontId="1" fillId="0" borderId="1"/>
    <xf numFmtId="0" fontId="1" fillId="4" borderId="1"/>
    <xf numFmtId="1" fontId="1" fillId="0" borderId="2">
      <alignment horizontal="left" vertical="top" wrapText="1" indent="2"/>
    </xf>
    <xf numFmtId="0" fontId="1" fillId="4" borderId="1">
      <alignment shrinkToFit="1"/>
    </xf>
    <xf numFmtId="0" fontId="1" fillId="0" borderId="1">
      <alignment vertical="top"/>
    </xf>
    <xf numFmtId="0" fontId="1" fillId="4" borderId="1">
      <alignment horizontal="center"/>
    </xf>
    <xf numFmtId="0" fontId="1" fillId="4" borderId="1">
      <alignment horizontal="left"/>
    </xf>
    <xf numFmtId="43" fontId="4" fillId="0" borderId="0" applyFont="0" applyFill="0" applyBorder="0" applyAlignment="0" applyProtection="0"/>
    <xf numFmtId="166" fontId="5" fillId="0" borderId="1" applyFont="0" applyFill="0" applyBorder="0" applyAlignment="0" applyProtection="0"/>
  </cellStyleXfs>
  <cellXfs count="62">
    <xf numFmtId="0" fontId="0" fillId="0" borderId="0" xfId="0"/>
    <xf numFmtId="0" fontId="6" fillId="0" borderId="0" xfId="0" applyFont="1"/>
    <xf numFmtId="0" fontId="8" fillId="6" borderId="9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169" fontId="10" fillId="0" borderId="3" xfId="51" applyNumberFormat="1" applyFont="1" applyFill="1" applyBorder="1" applyAlignment="1">
      <alignment horizontal="center" vertical="center" wrapText="1"/>
    </xf>
    <xf numFmtId="0" fontId="10" fillId="6" borderId="3" xfId="51" applyNumberFormat="1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2" fillId="6" borderId="3" xfId="51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0" borderId="3" xfId="0" applyFont="1" applyBorder="1"/>
    <xf numFmtId="168" fontId="8" fillId="0" borderId="3" xfId="0" applyNumberFormat="1" applyFont="1" applyBorder="1"/>
    <xf numFmtId="168" fontId="7" fillId="0" borderId="3" xfId="0" applyNumberFormat="1" applyFont="1" applyBorder="1"/>
    <xf numFmtId="0" fontId="8" fillId="0" borderId="3" xfId="0" applyFont="1" applyBorder="1" applyAlignment="1">
      <alignment horizontal="center" vertical="center" wrapText="1"/>
    </xf>
    <xf numFmtId="0" fontId="13" fillId="0" borderId="3" xfId="51" applyNumberFormat="1" applyFont="1" applyFill="1" applyBorder="1" applyAlignment="1">
      <alignment horizontal="center" vertical="center" wrapText="1"/>
    </xf>
    <xf numFmtId="0" fontId="8" fillId="0" borderId="3" xfId="0" applyFont="1" applyBorder="1"/>
    <xf numFmtId="164" fontId="10" fillId="6" borderId="3" xfId="51" applyNumberFormat="1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7" fillId="6" borderId="3" xfId="0" applyFont="1" applyFill="1" applyBorder="1"/>
    <xf numFmtId="169" fontId="7" fillId="6" borderId="3" xfId="0" applyNumberFormat="1" applyFont="1" applyFill="1" applyBorder="1" applyAlignment="1">
      <alignment horizontal="center" vertical="center"/>
    </xf>
    <xf numFmtId="164" fontId="7" fillId="6" borderId="3" xfId="0" applyNumberFormat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169" fontId="10" fillId="6" borderId="3" xfId="51" applyNumberFormat="1" applyFont="1" applyFill="1" applyBorder="1" applyAlignment="1">
      <alignment horizontal="center" vertical="center" wrapText="1"/>
    </xf>
    <xf numFmtId="43" fontId="10" fillId="6" borderId="3" xfId="51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169" fontId="12" fillId="6" borderId="3" xfId="51" applyNumberFormat="1" applyFont="1" applyFill="1" applyBorder="1" applyAlignment="1">
      <alignment horizontal="center" vertical="center" wrapText="1"/>
    </xf>
    <xf numFmtId="43" fontId="12" fillId="6" borderId="3" xfId="51" applyFont="1" applyFill="1" applyBorder="1" applyAlignment="1">
      <alignment horizontal="center" vertical="center" wrapText="1"/>
    </xf>
    <xf numFmtId="0" fontId="11" fillId="6" borderId="3" xfId="0" applyFont="1" applyFill="1" applyBorder="1"/>
    <xf numFmtId="164" fontId="12" fillId="0" borderId="3" xfId="51" applyNumberFormat="1" applyFont="1" applyFill="1" applyBorder="1" applyAlignment="1">
      <alignment horizontal="center" vertical="center" wrapText="1"/>
    </xf>
    <xf numFmtId="164" fontId="12" fillId="5" borderId="3" xfId="0" applyNumberFormat="1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/>
    </xf>
    <xf numFmtId="164" fontId="11" fillId="6" borderId="3" xfId="0" applyNumberFormat="1" applyFont="1" applyFill="1" applyBorder="1" applyAlignment="1">
      <alignment horizontal="center" vertical="center"/>
    </xf>
    <xf numFmtId="169" fontId="11" fillId="6" borderId="3" xfId="0" applyNumberFormat="1" applyFont="1" applyFill="1" applyBorder="1" applyAlignment="1">
      <alignment horizontal="center" vertical="center"/>
    </xf>
    <xf numFmtId="169" fontId="8" fillId="6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10" fillId="0" borderId="3" xfId="51" applyNumberFormat="1" applyFont="1" applyFill="1" applyBorder="1" applyAlignment="1">
      <alignment horizontal="center" vertical="center" wrapText="1"/>
    </xf>
    <xf numFmtId="164" fontId="10" fillId="0" borderId="3" xfId="51" applyNumberFormat="1" applyFont="1" applyFill="1" applyBorder="1" applyAlignment="1">
      <alignment horizontal="center" vertical="center" wrapText="1"/>
    </xf>
    <xf numFmtId="43" fontId="10" fillId="0" borderId="3" xfId="51" applyFont="1" applyFill="1" applyBorder="1" applyAlignment="1">
      <alignment horizontal="center" vertical="center" wrapText="1"/>
    </xf>
    <xf numFmtId="165" fontId="10" fillId="0" borderId="3" xfId="51" applyNumberFormat="1" applyFont="1" applyFill="1" applyBorder="1" applyAlignment="1">
      <alignment horizontal="center" vertical="center" wrapText="1"/>
    </xf>
    <xf numFmtId="4" fontId="10" fillId="0" borderId="3" xfId="51" applyNumberFormat="1" applyFont="1" applyFill="1" applyBorder="1" applyAlignment="1">
      <alignment horizontal="center" vertical="center" wrapText="1"/>
    </xf>
    <xf numFmtId="167" fontId="10" fillId="6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7" fillId="0" borderId="8" xfId="0" applyFont="1" applyBorder="1" applyAlignment="1"/>
    <xf numFmtId="43" fontId="13" fillId="0" borderId="3" xfId="51" applyFont="1" applyFill="1" applyBorder="1" applyAlignment="1">
      <alignment horizontal="center" vertical="center" wrapText="1"/>
    </xf>
    <xf numFmtId="0" fontId="8" fillId="0" borderId="0" xfId="0" applyFont="1"/>
    <xf numFmtId="0" fontId="7" fillId="0" borderId="0" xfId="0" applyFont="1"/>
    <xf numFmtId="164" fontId="10" fillId="0" borderId="8" xfId="51" applyNumberFormat="1" applyFont="1" applyFill="1" applyBorder="1" applyAlignment="1">
      <alignment vertical="center" wrapText="1"/>
    </xf>
    <xf numFmtId="164" fontId="10" fillId="0" borderId="3" xfId="51" applyNumberFormat="1" applyFont="1" applyFill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43" fontId="10" fillId="0" borderId="6" xfId="51" applyFont="1" applyFill="1" applyBorder="1" applyAlignment="1">
      <alignment horizontal="center" vertical="center" wrapText="1"/>
    </xf>
    <xf numFmtId="43" fontId="10" fillId="0" borderId="7" xfId="51" applyFont="1" applyFill="1" applyBorder="1" applyAlignment="1">
      <alignment horizontal="center" vertical="center" wrapText="1"/>
    </xf>
    <xf numFmtId="43" fontId="10" fillId="0" borderId="8" xfId="5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164" fontId="10" fillId="0" borderId="6" xfId="51" applyNumberFormat="1" applyFont="1" applyFill="1" applyBorder="1" applyAlignment="1">
      <alignment horizontal="center" vertical="center" wrapText="1"/>
    </xf>
    <xf numFmtId="164" fontId="10" fillId="0" borderId="7" xfId="51" applyNumberFormat="1" applyFont="1" applyFill="1" applyBorder="1" applyAlignment="1">
      <alignment horizontal="center" vertical="center" wrapText="1"/>
    </xf>
    <xf numFmtId="43" fontId="10" fillId="0" borderId="3" xfId="51" applyFont="1" applyFill="1" applyBorder="1" applyAlignment="1">
      <alignment horizontal="center" vertical="center" wrapText="1"/>
    </xf>
  </cellXfs>
  <cellStyles count="53">
    <cellStyle name="br" xfId="42"/>
    <cellStyle name="col" xfId="41"/>
    <cellStyle name="style0" xfId="43"/>
    <cellStyle name="td" xfId="44"/>
    <cellStyle name="tr" xfId="40"/>
    <cellStyle name="xl21" xfId="45"/>
    <cellStyle name="xl22" xfId="6"/>
    <cellStyle name="xl23" xfId="46"/>
    <cellStyle name="xl24" xfId="2"/>
    <cellStyle name="xl25" xfId="7"/>
    <cellStyle name="xl26" xfId="31"/>
    <cellStyle name="xl27" xfId="8"/>
    <cellStyle name="xl28" xfId="9"/>
    <cellStyle name="xl29" xfId="10"/>
    <cellStyle name="xl30" xfId="11"/>
    <cellStyle name="xl31" xfId="12"/>
    <cellStyle name="xl32" xfId="13"/>
    <cellStyle name="xl33" xfId="47"/>
    <cellStyle name="xl34" xfId="14"/>
    <cellStyle name="xl35" xfId="15"/>
    <cellStyle name="xl36" xfId="16"/>
    <cellStyle name="xl37" xfId="17"/>
    <cellStyle name="xl38" xfId="36"/>
    <cellStyle name="xl39" xfId="18"/>
    <cellStyle name="xl40" xfId="34"/>
    <cellStyle name="xl41" xfId="37"/>
    <cellStyle name="xl42" xfId="1"/>
    <cellStyle name="xl43" xfId="19"/>
    <cellStyle name="xl44" xfId="20"/>
    <cellStyle name="xl45" xfId="21"/>
    <cellStyle name="xl46" xfId="22"/>
    <cellStyle name="xl47" xfId="23"/>
    <cellStyle name="xl48" xfId="24"/>
    <cellStyle name="xl49" xfId="25"/>
    <cellStyle name="xl50" xfId="26"/>
    <cellStyle name="xl51" xfId="27"/>
    <cellStyle name="xl52" xfId="28"/>
    <cellStyle name="xl53" xfId="29"/>
    <cellStyle name="xl54" xfId="39"/>
    <cellStyle name="xl55" xfId="35"/>
    <cellStyle name="xl56" xfId="38"/>
    <cellStyle name="xl57" xfId="3"/>
    <cellStyle name="xl58" xfId="4"/>
    <cellStyle name="xl59" xfId="5"/>
    <cellStyle name="xl60" xfId="48"/>
    <cellStyle name="xl61" xfId="30"/>
    <cellStyle name="xl62" xfId="49"/>
    <cellStyle name="xl63" xfId="50"/>
    <cellStyle name="xl64" xfId="32"/>
    <cellStyle name="xl65" xfId="33"/>
    <cellStyle name="Обычный" xfId="0" builtinId="0"/>
    <cellStyle name="Финансовый" xfId="51" builtinId="3"/>
    <cellStyle name="Финансовый 2" xfId="52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7EAADF"/>
      </a:accent1>
      <a:accent2>
        <a:srgbClr val="EA726F"/>
      </a:accent2>
      <a:accent3>
        <a:srgbClr val="A9D774"/>
      </a:accent3>
      <a:accent4>
        <a:srgbClr val="A78BC9"/>
      </a:accent4>
      <a:accent5>
        <a:srgbClr val="78CBE1"/>
      </a:accent5>
      <a:accent6>
        <a:srgbClr val="FCBF8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7" sqref="A7"/>
    </sheetView>
  </sheetViews>
  <sheetFormatPr defaultRowHeight="15" x14ac:dyDescent="0.25"/>
  <cols>
    <col min="1" max="1" width="43.42578125" customWidth="1"/>
    <col min="2" max="2" width="12" customWidth="1"/>
    <col min="3" max="3" width="21.140625" customWidth="1"/>
    <col min="4" max="4" width="19" bestFit="1" customWidth="1"/>
    <col min="5" max="5" width="19" customWidth="1"/>
    <col min="6" max="6" width="17.42578125" customWidth="1"/>
    <col min="7" max="7" width="17.140625" customWidth="1"/>
    <col min="8" max="8" width="17.85546875" customWidth="1"/>
    <col min="9" max="9" width="19.5703125" customWidth="1"/>
    <col min="10" max="10" width="17.42578125" customWidth="1"/>
    <col min="11" max="11" width="14.85546875" customWidth="1"/>
    <col min="12" max="12" width="20.85546875" customWidth="1"/>
    <col min="13" max="13" width="19.7109375" customWidth="1"/>
    <col min="14" max="14" width="16.5703125" customWidth="1"/>
    <col min="15" max="15" width="8.7109375" customWidth="1"/>
    <col min="16" max="16" width="11.28515625" bestFit="1" customWidth="1"/>
  </cols>
  <sheetData>
    <row r="1" spans="1:16" ht="18.75" x14ac:dyDescent="0.3">
      <c r="A1" s="1"/>
      <c r="B1" s="44" t="s">
        <v>38</v>
      </c>
      <c r="C1" s="44"/>
      <c r="D1" s="45"/>
      <c r="E1" s="45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.75" x14ac:dyDescent="0.25">
      <c r="A2" s="1"/>
      <c r="B2" s="1"/>
      <c r="C2" s="1"/>
      <c r="D2" s="1"/>
      <c r="E2" s="1"/>
      <c r="F2" s="1"/>
      <c r="G2" s="1"/>
      <c r="H2" s="1"/>
      <c r="I2" s="2" t="s">
        <v>36</v>
      </c>
      <c r="J2" s="1"/>
      <c r="K2" s="1"/>
      <c r="L2" s="1"/>
      <c r="M2" s="1"/>
      <c r="N2" s="1"/>
      <c r="O2" s="1"/>
      <c r="P2" s="1"/>
    </row>
    <row r="3" spans="1:16" ht="30" customHeight="1" x14ac:dyDescent="0.25">
      <c r="A3" s="48" t="s">
        <v>0</v>
      </c>
      <c r="B3" s="48" t="s">
        <v>1</v>
      </c>
      <c r="C3" s="48" t="s">
        <v>32</v>
      </c>
      <c r="D3" s="53" t="s">
        <v>2</v>
      </c>
      <c r="E3" s="54"/>
      <c r="F3" s="54"/>
      <c r="G3" s="55"/>
      <c r="H3" s="53" t="s">
        <v>20</v>
      </c>
      <c r="I3" s="54"/>
      <c r="J3" s="54"/>
      <c r="K3" s="55"/>
      <c r="L3" s="53" t="s">
        <v>33</v>
      </c>
      <c r="M3" s="54"/>
      <c r="N3" s="54"/>
      <c r="O3" s="55"/>
      <c r="P3" s="48" t="s">
        <v>7</v>
      </c>
    </row>
    <row r="4" spans="1:16" ht="29.25" customHeight="1" x14ac:dyDescent="0.3">
      <c r="A4" s="49"/>
      <c r="B4" s="49"/>
      <c r="C4" s="49"/>
      <c r="D4" s="33" t="s">
        <v>3</v>
      </c>
      <c r="E4" s="33" t="s">
        <v>4</v>
      </c>
      <c r="F4" s="33" t="s">
        <v>5</v>
      </c>
      <c r="G4" s="33" t="s">
        <v>6</v>
      </c>
      <c r="H4" s="33" t="s">
        <v>3</v>
      </c>
      <c r="I4" s="33" t="s">
        <v>4</v>
      </c>
      <c r="J4" s="33" t="s">
        <v>5</v>
      </c>
      <c r="K4" s="33" t="s">
        <v>6</v>
      </c>
      <c r="L4" s="33" t="s">
        <v>3</v>
      </c>
      <c r="M4" s="33" t="s">
        <v>4</v>
      </c>
      <c r="N4" s="33" t="s">
        <v>5</v>
      </c>
      <c r="O4" s="33" t="s">
        <v>6</v>
      </c>
      <c r="P4" s="49"/>
    </row>
    <row r="5" spans="1:16" ht="18.75" x14ac:dyDescent="0.3">
      <c r="A5" s="8" t="s">
        <v>8</v>
      </c>
      <c r="B5" s="9"/>
      <c r="C5" s="10">
        <f>C6+C7</f>
        <v>2783193.2</v>
      </c>
      <c r="D5" s="10">
        <f>D6+D7</f>
        <v>1314974.325</v>
      </c>
      <c r="E5" s="10">
        <f>E6</f>
        <v>703328.8</v>
      </c>
      <c r="F5" s="10">
        <f t="shared" ref="F5:G5" si="0">F6+F7</f>
        <v>491017.9</v>
      </c>
      <c r="G5" s="10">
        <f t="shared" si="0"/>
        <v>120627.625</v>
      </c>
      <c r="H5" s="10">
        <f>H6+H7</f>
        <v>553747.9</v>
      </c>
      <c r="I5" s="10">
        <f t="shared" ref="I5:N5" si="1">I6+I7</f>
        <v>321855.3</v>
      </c>
      <c r="J5" s="10">
        <f t="shared" si="1"/>
        <v>231892.6</v>
      </c>
      <c r="K5" s="10">
        <f t="shared" si="1"/>
        <v>0</v>
      </c>
      <c r="L5" s="10">
        <f t="shared" si="1"/>
        <v>847032.6</v>
      </c>
      <c r="M5" s="10">
        <f t="shared" si="1"/>
        <v>320132</v>
      </c>
      <c r="N5" s="10">
        <f t="shared" si="1"/>
        <v>526900.6</v>
      </c>
      <c r="O5" s="10"/>
      <c r="P5" s="9"/>
    </row>
    <row r="6" spans="1:16" ht="56.25" x14ac:dyDescent="0.3">
      <c r="A6" s="34" t="s">
        <v>21</v>
      </c>
      <c r="B6" s="35" t="s">
        <v>19</v>
      </c>
      <c r="C6" s="36">
        <v>1308153.8</v>
      </c>
      <c r="D6" s="36">
        <f>SUM(E6:G6)</f>
        <v>1306466.925</v>
      </c>
      <c r="E6" s="37">
        <v>703328.8</v>
      </c>
      <c r="F6" s="37">
        <v>482510.5</v>
      </c>
      <c r="G6" s="36">
        <f>F6/80*20</f>
        <v>120627.625</v>
      </c>
      <c r="H6" s="9"/>
      <c r="I6" s="9"/>
      <c r="J6" s="9"/>
      <c r="K6" s="38"/>
      <c r="L6" s="38"/>
      <c r="M6" s="38"/>
      <c r="N6" s="38"/>
      <c r="O6" s="38"/>
      <c r="P6" s="35">
        <v>2020</v>
      </c>
    </row>
    <row r="7" spans="1:16" ht="75" x14ac:dyDescent="0.3">
      <c r="A7" s="34" t="s">
        <v>37</v>
      </c>
      <c r="B7" s="35" t="s">
        <v>19</v>
      </c>
      <c r="C7" s="39">
        <v>1475039.4</v>
      </c>
      <c r="D7" s="36">
        <f>F7</f>
        <v>8507.4</v>
      </c>
      <c r="E7" s="16" t="s">
        <v>11</v>
      </c>
      <c r="F7" s="36">
        <v>8507.4</v>
      </c>
      <c r="G7" s="9"/>
      <c r="H7" s="36">
        <f>SUM(I7:K7)</f>
        <v>553747.9</v>
      </c>
      <c r="I7" s="36">
        <f>358123.1-36267.8</f>
        <v>321855.3</v>
      </c>
      <c r="J7" s="36">
        <v>231892.6</v>
      </c>
      <c r="K7" s="9"/>
      <c r="L7" s="36">
        <f>SUM(M7:N7)</f>
        <v>847032.6</v>
      </c>
      <c r="M7" s="40">
        <f>358123.1-37991.1</f>
        <v>320132</v>
      </c>
      <c r="N7" s="40">
        <f>526900.6</f>
        <v>526900.6</v>
      </c>
      <c r="O7" s="41"/>
      <c r="P7" s="35">
        <v>2022</v>
      </c>
    </row>
    <row r="8" spans="1:16" ht="42" customHeight="1" x14ac:dyDescent="0.3">
      <c r="A8" s="50"/>
      <c r="B8" s="51"/>
      <c r="C8" s="51"/>
      <c r="D8" s="51"/>
      <c r="E8" s="51"/>
      <c r="F8" s="51"/>
      <c r="G8" s="52"/>
      <c r="H8" s="50" t="s">
        <v>12</v>
      </c>
      <c r="I8" s="51"/>
      <c r="J8" s="51"/>
      <c r="K8" s="51"/>
      <c r="L8" s="61" t="s">
        <v>34</v>
      </c>
      <c r="M8" s="61"/>
      <c r="N8" s="61"/>
      <c r="O8" s="61"/>
      <c r="P8" s="42"/>
    </row>
    <row r="9" spans="1:16" ht="18.75" x14ac:dyDescent="0.3">
      <c r="A9" s="8" t="s">
        <v>9</v>
      </c>
      <c r="B9" s="9"/>
      <c r="C9" s="10">
        <f t="shared" ref="C9:K9" si="2">SUM(C10:C12)</f>
        <v>506904.8</v>
      </c>
      <c r="D9" s="10">
        <f t="shared" si="2"/>
        <v>139257.79999999999</v>
      </c>
      <c r="E9" s="10">
        <f t="shared" si="2"/>
        <v>135725</v>
      </c>
      <c r="F9" s="10">
        <f t="shared" si="2"/>
        <v>3532.8</v>
      </c>
      <c r="G9" s="10">
        <f t="shared" si="2"/>
        <v>883.2</v>
      </c>
      <c r="H9" s="10">
        <f t="shared" si="2"/>
        <v>218003.05</v>
      </c>
      <c r="I9" s="43">
        <f t="shared" si="2"/>
        <v>117478.29999999999</v>
      </c>
      <c r="J9" s="43">
        <f t="shared" si="2"/>
        <v>80419.8</v>
      </c>
      <c r="K9" s="43">
        <f t="shared" si="2"/>
        <v>20104.95</v>
      </c>
      <c r="L9" s="43"/>
      <c r="M9" s="43"/>
      <c r="N9" s="43"/>
      <c r="O9" s="43"/>
      <c r="P9" s="9"/>
    </row>
    <row r="10" spans="1:16" ht="37.5" x14ac:dyDescent="0.25">
      <c r="A10" s="34" t="s">
        <v>22</v>
      </c>
      <c r="B10" s="35" t="s">
        <v>24</v>
      </c>
      <c r="C10" s="36">
        <v>253452.4</v>
      </c>
      <c r="D10" s="36">
        <f t="shared" ref="D10:D11" si="3">SUM(E10:F10)</f>
        <v>69628.899999999994</v>
      </c>
      <c r="E10" s="36">
        <v>67862.5</v>
      </c>
      <c r="F10" s="36">
        <v>1766.4</v>
      </c>
      <c r="G10" s="36">
        <f>F10/80*20</f>
        <v>441.6</v>
      </c>
      <c r="H10" s="36">
        <f>SUM(I10:K10)</f>
        <v>117951.27499999999</v>
      </c>
      <c r="I10" s="36">
        <v>67688.899999999994</v>
      </c>
      <c r="J10" s="36">
        <v>40209.9</v>
      </c>
      <c r="K10" s="36">
        <f>J10/80*20</f>
        <v>10052.475</v>
      </c>
      <c r="L10" s="36"/>
      <c r="M10" s="36"/>
      <c r="N10" s="36"/>
      <c r="O10" s="36"/>
      <c r="P10" s="35">
        <v>2021</v>
      </c>
    </row>
    <row r="11" spans="1:16" ht="56.25" x14ac:dyDescent="0.25">
      <c r="A11" s="34" t="s">
        <v>23</v>
      </c>
      <c r="B11" s="35" t="s">
        <v>24</v>
      </c>
      <c r="C11" s="36">
        <v>253452.4</v>
      </c>
      <c r="D11" s="36">
        <f t="shared" si="3"/>
        <v>69628.899999999994</v>
      </c>
      <c r="E11" s="36">
        <v>67862.5</v>
      </c>
      <c r="F11" s="36">
        <v>1766.4</v>
      </c>
      <c r="G11" s="36">
        <f t="shared" ref="G11" si="4">F11/80*20</f>
        <v>441.6</v>
      </c>
      <c r="H11" s="36">
        <f>SUM(I11:K11)</f>
        <v>100051.77499999999</v>
      </c>
      <c r="I11" s="36">
        <v>49789.399999999994</v>
      </c>
      <c r="J11" s="36">
        <v>40209.9</v>
      </c>
      <c r="K11" s="36">
        <f>J11/80*20</f>
        <v>10052.475</v>
      </c>
      <c r="L11" s="36"/>
      <c r="M11" s="36"/>
      <c r="N11" s="36"/>
      <c r="O11" s="36"/>
      <c r="P11" s="35">
        <v>2021</v>
      </c>
    </row>
    <row r="12" spans="1:16" ht="36" customHeight="1" x14ac:dyDescent="0.25">
      <c r="A12" s="53"/>
      <c r="B12" s="54"/>
      <c r="C12" s="54"/>
      <c r="D12" s="54"/>
      <c r="E12" s="54"/>
      <c r="F12" s="54"/>
      <c r="G12" s="55"/>
      <c r="H12" s="61" t="s">
        <v>31</v>
      </c>
      <c r="I12" s="61"/>
      <c r="J12" s="61"/>
      <c r="K12" s="47"/>
      <c r="L12" s="59"/>
      <c r="M12" s="60"/>
      <c r="N12" s="60"/>
      <c r="O12" s="60"/>
      <c r="P12" s="46"/>
    </row>
    <row r="13" spans="1:16" ht="18.75" x14ac:dyDescent="0.3">
      <c r="A13" s="8" t="s">
        <v>10</v>
      </c>
      <c r="B13" s="9"/>
      <c r="C13" s="9"/>
      <c r="D13" s="10">
        <f>SUM(D15:D19)</f>
        <v>92000</v>
      </c>
      <c r="E13" s="10"/>
      <c r="F13" s="10">
        <f>SUM(F15:F19)</f>
        <v>92000</v>
      </c>
      <c r="G13" s="11"/>
      <c r="H13" s="10">
        <f>H14+H21</f>
        <v>935364</v>
      </c>
      <c r="I13" s="10">
        <f t="shared" ref="I13:N13" si="5">I14+I21</f>
        <v>838227.60000000009</v>
      </c>
      <c r="J13" s="10">
        <f t="shared" si="5"/>
        <v>97136.4</v>
      </c>
      <c r="K13" s="10"/>
      <c r="L13" s="10">
        <f t="shared" si="5"/>
        <v>1076364</v>
      </c>
      <c r="M13" s="10">
        <f t="shared" si="5"/>
        <v>968727.59999999986</v>
      </c>
      <c r="N13" s="10">
        <f t="shared" si="5"/>
        <v>107636.39999999997</v>
      </c>
      <c r="O13" s="9"/>
      <c r="P13" s="9"/>
    </row>
    <row r="14" spans="1:16" ht="54" customHeight="1" x14ac:dyDescent="0.3">
      <c r="A14" s="12" t="s">
        <v>29</v>
      </c>
      <c r="B14" s="13"/>
      <c r="C14" s="32">
        <f t="shared" ref="C14" si="6">C15+C17+C18+C19+C22+C23</f>
        <v>4241821</v>
      </c>
      <c r="D14" s="32"/>
      <c r="E14" s="32"/>
      <c r="F14" s="32"/>
      <c r="G14" s="32"/>
      <c r="H14" s="32">
        <f>H15+H17+H18+H19+H22+H23</f>
        <v>931364</v>
      </c>
      <c r="I14" s="32">
        <f t="shared" ref="I14:J14" si="7">I15+I17+I18+I19+I22+I23</f>
        <v>838227.60000000009</v>
      </c>
      <c r="J14" s="32">
        <f t="shared" si="7"/>
        <v>93136.4</v>
      </c>
      <c r="K14" s="32"/>
      <c r="L14" s="32">
        <f t="shared" ref="L14" si="8">L15+L17+L18+L19+L22+L23</f>
        <v>1076364</v>
      </c>
      <c r="M14" s="32">
        <f t="shared" ref="M14" si="9">M15+M17+M18+M19+M22+M23</f>
        <v>968727.59999999986</v>
      </c>
      <c r="N14" s="32">
        <f t="shared" ref="N14" si="10">N15+N17+N18+N19+N22+N23</f>
        <v>107636.39999999997</v>
      </c>
      <c r="O14" s="14"/>
      <c r="P14" s="14"/>
    </row>
    <row r="15" spans="1:16" ht="37.5" x14ac:dyDescent="0.3">
      <c r="A15" s="3" t="s">
        <v>17</v>
      </c>
      <c r="B15" s="5" t="s">
        <v>25</v>
      </c>
      <c r="C15" s="4">
        <v>2961945</v>
      </c>
      <c r="D15" s="15">
        <f t="shared" ref="D15:D19" si="11">F15</f>
        <v>30000</v>
      </c>
      <c r="E15" s="16" t="s">
        <v>11</v>
      </c>
      <c r="F15" s="15">
        <v>30000</v>
      </c>
      <c r="G15" s="17"/>
      <c r="H15" s="18">
        <v>119000</v>
      </c>
      <c r="I15" s="18">
        <v>107100</v>
      </c>
      <c r="J15" s="18">
        <v>11900</v>
      </c>
      <c r="K15" s="17"/>
      <c r="L15" s="18">
        <f>609853-1001</f>
        <v>608852</v>
      </c>
      <c r="M15" s="19">
        <f>L15*0.9</f>
        <v>547966.80000000005</v>
      </c>
      <c r="N15" s="19">
        <f>L15-M15</f>
        <v>60885.199999999953</v>
      </c>
      <c r="O15" s="17"/>
      <c r="P15" s="20">
        <v>2025</v>
      </c>
    </row>
    <row r="16" spans="1:16" ht="47.25" customHeight="1" x14ac:dyDescent="0.3">
      <c r="A16" s="3" t="s">
        <v>18</v>
      </c>
      <c r="B16" s="5"/>
      <c r="C16" s="21">
        <v>3500000</v>
      </c>
      <c r="D16" s="15">
        <f t="shared" si="11"/>
        <v>50000</v>
      </c>
      <c r="E16" s="16" t="s">
        <v>11</v>
      </c>
      <c r="F16" s="15">
        <v>50000</v>
      </c>
      <c r="G16" s="17"/>
      <c r="H16" s="56" t="s">
        <v>35</v>
      </c>
      <c r="I16" s="57"/>
      <c r="J16" s="58"/>
      <c r="K16" s="17"/>
      <c r="L16" s="56" t="s">
        <v>35</v>
      </c>
      <c r="M16" s="57"/>
      <c r="N16" s="58"/>
      <c r="O16" s="17"/>
      <c r="P16" s="20"/>
    </row>
    <row r="17" spans="1:16" ht="37.5" customHeight="1" x14ac:dyDescent="0.3">
      <c r="A17" s="3" t="s">
        <v>13</v>
      </c>
      <c r="B17" s="5" t="s">
        <v>28</v>
      </c>
      <c r="C17" s="4">
        <v>285219</v>
      </c>
      <c r="D17" s="15">
        <f t="shared" si="11"/>
        <v>4000</v>
      </c>
      <c r="E17" s="16" t="s">
        <v>11</v>
      </c>
      <c r="F17" s="15">
        <v>4000</v>
      </c>
      <c r="G17" s="17"/>
      <c r="H17" s="18">
        <v>186591</v>
      </c>
      <c r="I17" s="18">
        <v>167931.9</v>
      </c>
      <c r="J17" s="18">
        <v>18659.099999999999</v>
      </c>
      <c r="K17" s="17"/>
      <c r="L17" s="18">
        <v>98628</v>
      </c>
      <c r="M17" s="19">
        <f>L17*0.9</f>
        <v>88765.2</v>
      </c>
      <c r="N17" s="19">
        <f>L17-M17</f>
        <v>9862.8000000000029</v>
      </c>
      <c r="O17" s="17"/>
      <c r="P17" s="20">
        <v>2022</v>
      </c>
    </row>
    <row r="18" spans="1:16" ht="36" customHeight="1" x14ac:dyDescent="0.3">
      <c r="A18" s="3" t="s">
        <v>14</v>
      </c>
      <c r="B18" s="5" t="s">
        <v>28</v>
      </c>
      <c r="C18" s="4">
        <v>285219</v>
      </c>
      <c r="D18" s="15">
        <f t="shared" si="11"/>
        <v>4000</v>
      </c>
      <c r="E18" s="16" t="s">
        <v>11</v>
      </c>
      <c r="F18" s="15">
        <v>4000</v>
      </c>
      <c r="G18" s="17"/>
      <c r="H18" s="18">
        <v>186591</v>
      </c>
      <c r="I18" s="18">
        <v>167931.9</v>
      </c>
      <c r="J18" s="18">
        <v>18659.099999999999</v>
      </c>
      <c r="K18" s="17"/>
      <c r="L18" s="18">
        <v>98628</v>
      </c>
      <c r="M18" s="19">
        <f t="shared" ref="M18:M19" si="12">L18*0.9</f>
        <v>88765.2</v>
      </c>
      <c r="N18" s="19">
        <f t="shared" ref="N18:N19" si="13">L18-M18</f>
        <v>9862.8000000000029</v>
      </c>
      <c r="O18" s="17"/>
      <c r="P18" s="20">
        <v>2022</v>
      </c>
    </row>
    <row r="19" spans="1:16" ht="41.25" customHeight="1" x14ac:dyDescent="0.3">
      <c r="A19" s="3" t="s">
        <v>15</v>
      </c>
      <c r="B19" s="5" t="s">
        <v>28</v>
      </c>
      <c r="C19" s="4">
        <v>285219</v>
      </c>
      <c r="D19" s="15">
        <f t="shared" si="11"/>
        <v>4000</v>
      </c>
      <c r="E19" s="16" t="s">
        <v>11</v>
      </c>
      <c r="F19" s="15">
        <v>4000</v>
      </c>
      <c r="G19" s="17"/>
      <c r="H19" s="18">
        <v>186591</v>
      </c>
      <c r="I19" s="18">
        <v>167931.9</v>
      </c>
      <c r="J19" s="18">
        <v>18659.099999999999</v>
      </c>
      <c r="K19" s="17"/>
      <c r="L19" s="18">
        <v>98628</v>
      </c>
      <c r="M19" s="19">
        <f t="shared" si="12"/>
        <v>88765.2</v>
      </c>
      <c r="N19" s="19">
        <f t="shared" si="13"/>
        <v>9862.8000000000029</v>
      </c>
      <c r="O19" s="17"/>
      <c r="P19" s="20">
        <v>2022</v>
      </c>
    </row>
    <row r="20" spans="1:16" ht="35.25" customHeight="1" x14ac:dyDescent="0.3">
      <c r="A20" s="3" t="s">
        <v>16</v>
      </c>
      <c r="B20" s="5" t="s">
        <v>28</v>
      </c>
      <c r="C20" s="4">
        <v>285219</v>
      </c>
      <c r="D20" s="22"/>
      <c r="E20" s="16"/>
      <c r="F20" s="22"/>
      <c r="G20" s="17"/>
      <c r="H20" s="18">
        <f>H21+H22</f>
        <v>190591</v>
      </c>
      <c r="I20" s="18">
        <f>I22</f>
        <v>167931.9</v>
      </c>
      <c r="J20" s="18">
        <f>J21+J22</f>
        <v>22659.1</v>
      </c>
      <c r="K20" s="17"/>
      <c r="L20" s="18">
        <f>L21+L22</f>
        <v>98628</v>
      </c>
      <c r="M20" s="19">
        <f>M22</f>
        <v>88765.2</v>
      </c>
      <c r="N20" s="19">
        <f>N21+N22</f>
        <v>9862.8000000000029</v>
      </c>
      <c r="O20" s="17"/>
      <c r="P20" s="20"/>
    </row>
    <row r="21" spans="1:16" ht="23.25" customHeight="1" x14ac:dyDescent="0.3">
      <c r="A21" s="23" t="s">
        <v>11</v>
      </c>
      <c r="B21" s="7"/>
      <c r="C21" s="24"/>
      <c r="D21" s="25"/>
      <c r="E21" s="23"/>
      <c r="F21" s="25"/>
      <c r="G21" s="26"/>
      <c r="H21" s="27">
        <f>J21</f>
        <v>4000</v>
      </c>
      <c r="I21" s="28"/>
      <c r="J21" s="27">
        <v>4000</v>
      </c>
      <c r="K21" s="26"/>
      <c r="L21" s="26"/>
      <c r="M21" s="26"/>
      <c r="N21" s="26"/>
      <c r="O21" s="26"/>
      <c r="P21" s="29">
        <v>2021</v>
      </c>
    </row>
    <row r="22" spans="1:16" ht="39.75" customHeight="1" x14ac:dyDescent="0.3">
      <c r="A22" s="6" t="s">
        <v>30</v>
      </c>
      <c r="B22" s="7"/>
      <c r="C22" s="4">
        <v>285219</v>
      </c>
      <c r="D22" s="25"/>
      <c r="E22" s="23"/>
      <c r="F22" s="25"/>
      <c r="G22" s="26"/>
      <c r="H22" s="30">
        <v>186591</v>
      </c>
      <c r="I22" s="30">
        <v>167931.9</v>
      </c>
      <c r="J22" s="30">
        <v>18659.099999999999</v>
      </c>
      <c r="K22" s="26"/>
      <c r="L22" s="31">
        <v>98628</v>
      </c>
      <c r="M22" s="30">
        <f>L22*0.9</f>
        <v>88765.2</v>
      </c>
      <c r="N22" s="30">
        <f>L22-M22</f>
        <v>9862.8000000000029</v>
      </c>
      <c r="O22" s="26"/>
      <c r="P22" s="20">
        <v>2022</v>
      </c>
    </row>
    <row r="23" spans="1:16" ht="54" customHeight="1" x14ac:dyDescent="0.3">
      <c r="A23" s="3" t="s">
        <v>26</v>
      </c>
      <c r="B23" s="5" t="s">
        <v>27</v>
      </c>
      <c r="C23" s="4">
        <v>139000</v>
      </c>
      <c r="D23" s="22"/>
      <c r="E23" s="16"/>
      <c r="F23" s="22"/>
      <c r="G23" s="17"/>
      <c r="H23" s="19">
        <v>66000</v>
      </c>
      <c r="I23" s="19">
        <v>59400</v>
      </c>
      <c r="J23" s="19">
        <v>6600</v>
      </c>
      <c r="K23" s="17"/>
      <c r="L23" s="19">
        <v>73000</v>
      </c>
      <c r="M23" s="19">
        <f>L23*0.9</f>
        <v>65700</v>
      </c>
      <c r="N23" s="19">
        <f>L23-M23</f>
        <v>7300</v>
      </c>
      <c r="O23" s="17"/>
      <c r="P23" s="20">
        <v>2022</v>
      </c>
    </row>
  </sheetData>
  <mergeCells count="15">
    <mergeCell ref="H16:J16"/>
    <mergeCell ref="L16:N16"/>
    <mergeCell ref="L12:O12"/>
    <mergeCell ref="L8:O8"/>
    <mergeCell ref="C3:C4"/>
    <mergeCell ref="A12:G12"/>
    <mergeCell ref="H12:J12"/>
    <mergeCell ref="A3:A4"/>
    <mergeCell ref="B3:B4"/>
    <mergeCell ref="P3:P4"/>
    <mergeCell ref="A8:G8"/>
    <mergeCell ref="H8:K8"/>
    <mergeCell ref="H3:K3"/>
    <mergeCell ref="L3:O3"/>
    <mergeCell ref="D3:G3"/>
  </mergeCells>
  <pageMargins left="0.7" right="0.7" top="0.75" bottom="0.75" header="0.3" footer="0.3"/>
  <pageSetup paperSize="8" scale="55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ailMerge>
  <Parameters>
    <Parameter Name="ReportMode" Type="System.Int32" Value="6"/>
  </Parameters>
</MailMerge>
</file>

<file path=customXml/itemProps1.xml><?xml version="1.0" encoding="utf-8"?>
<ds:datastoreItem xmlns:ds="http://schemas.openxmlformats.org/officeDocument/2006/customXml" ds:itemID="{3835B958-451D-403E-82C4-9A50E5F5AD8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 уровням бю.джета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Васёва Ольга Владимировна</dc:creator>
  <cp:lastModifiedBy>Свистунова Наталья Ивановна</cp:lastModifiedBy>
  <cp:lastPrinted>2020-11-16T18:13:08Z</cp:lastPrinted>
  <dcterms:created xsi:type="dcterms:W3CDTF">2020-06-08T13:47:27Z</dcterms:created>
  <dcterms:modified xsi:type="dcterms:W3CDTF">2020-11-16T18:54:30Z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Название документа">
    <vt:lpwstr>Вариант_22.07.2013_17_20_45.xlsx</vt:lpwstr>
  </property>
  <property fmtid="{D5CDD505-2E9C-101B-9397-08002B2CF9AE}" pid="3" name="Название отчета">
    <vt:lpwstr>Вариант_22.07.2013_17_20_45.xlsx</vt:lpwstr>
  </property>
  <property fmtid="{D5CDD505-2E9C-101B-9397-08002B2CF9AE}" pid="4" name="Версия клиента">
    <vt:lpwstr>20.1.14.5220 (.NET 4.0)</vt:lpwstr>
  </property>
  <property fmtid="{D5CDD505-2E9C-101B-9397-08002B2CF9AE}" pid="5" name="Версия базы">
    <vt:lpwstr>20.1.1823.324623917</vt:lpwstr>
  </property>
  <property fmtid="{D5CDD505-2E9C-101B-9397-08002B2CF9AE}" pid="6" name="Тип сервера">
    <vt:lpwstr>MSSQL</vt:lpwstr>
  </property>
  <property fmtid="{D5CDD505-2E9C-101B-9397-08002B2CF9AE}" pid="7" name="Сервер">
    <vt:lpwstr>budgetks.depfin</vt:lpwstr>
  </property>
  <property fmtid="{D5CDD505-2E9C-101B-9397-08002B2CF9AE}" pid="8" name="База">
    <vt:lpwstr>bks_2020</vt:lpwstr>
  </property>
  <property fmtid="{D5CDD505-2E9C-101B-9397-08002B2CF9AE}" pid="9" name="Пользователь">
    <vt:lpwstr>васёва</vt:lpwstr>
  </property>
  <property fmtid="{D5CDD505-2E9C-101B-9397-08002B2CF9AE}" pid="10" name="Шаблон">
    <vt:lpwstr>sqr_info_isp_budg_2019.xlt</vt:lpwstr>
  </property>
  <property fmtid="{D5CDD505-2E9C-101B-9397-08002B2CF9AE}" pid="11" name="Локальная база">
    <vt:lpwstr>не используется</vt:lpwstr>
  </property>
</Properties>
</file>