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прил. 1" sheetId="1" r:id="rId1"/>
    <sheet name="внебюджет" sheetId="4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C9" i="1"/>
  <c r="G9" i="1"/>
  <c r="F12" i="1"/>
  <c r="H12" i="1"/>
  <c r="I12" i="1"/>
  <c r="J12" i="1" s="1"/>
  <c r="D12" i="1" l="1"/>
  <c r="F9" i="1"/>
  <c r="D11" i="1"/>
  <c r="F10" i="1" l="1"/>
  <c r="H10" i="1"/>
  <c r="I8" i="1"/>
  <c r="I10" i="1"/>
  <c r="J10" i="1" s="1"/>
  <c r="I11" i="1"/>
  <c r="J11" i="1" s="1"/>
  <c r="I15" i="1"/>
  <c r="J15" i="1" s="1"/>
  <c r="I17" i="1"/>
  <c r="J17" i="1" s="1"/>
  <c r="H15" i="1" l="1"/>
  <c r="F15" i="1"/>
  <c r="G20" i="1"/>
  <c r="E20" i="1"/>
  <c r="C20" i="1"/>
  <c r="H11" i="1"/>
  <c r="F11" i="1"/>
  <c r="C13" i="1" l="1"/>
  <c r="F19" i="1"/>
  <c r="F16" i="1"/>
  <c r="H18" i="1"/>
  <c r="I14" i="1"/>
  <c r="J14" i="1" s="1"/>
  <c r="H16" i="1"/>
  <c r="I20" i="1"/>
  <c r="J20" i="1" s="1"/>
  <c r="H19" i="1"/>
  <c r="G13" i="1"/>
  <c r="F18" i="1"/>
  <c r="F20" i="1"/>
  <c r="I19" i="1"/>
  <c r="J19" i="1" s="1"/>
  <c r="H20" i="1"/>
  <c r="H9" i="1"/>
  <c r="I16" i="1"/>
  <c r="J16" i="1" s="1"/>
  <c r="I18" i="1"/>
  <c r="J18" i="1" s="1"/>
  <c r="I9" i="1"/>
  <c r="J9" i="1" s="1"/>
  <c r="E13" i="1"/>
  <c r="D10" i="1"/>
  <c r="I13" i="1" l="1"/>
  <c r="J13" i="1" s="1"/>
  <c r="D16" i="1"/>
  <c r="D17" i="1"/>
  <c r="D19" i="1"/>
  <c r="D14" i="1"/>
  <c r="D15" i="1"/>
  <c r="D18" i="1"/>
  <c r="D20" i="1"/>
  <c r="C12" i="4" l="1"/>
  <c r="H14" i="1" l="1"/>
  <c r="H17" i="1"/>
  <c r="F14" i="1"/>
  <c r="F17" i="1"/>
  <c r="H13" i="1" l="1"/>
  <c r="C7" i="1"/>
  <c r="F13" i="1"/>
  <c r="G7" i="1"/>
  <c r="E7" i="1"/>
  <c r="H7" i="1" l="1"/>
  <c r="D13" i="1"/>
  <c r="I7" i="1"/>
  <c r="J7" i="1" s="1"/>
  <c r="D9" i="1"/>
  <c r="F7" i="1"/>
</calcChain>
</file>

<file path=xl/sharedStrings.xml><?xml version="1.0" encoding="utf-8"?>
<sst xmlns="http://schemas.openxmlformats.org/spreadsheetml/2006/main" count="48" uniqueCount="41">
  <si>
    <t>№ п/п</t>
  </si>
  <si>
    <t>Наименование</t>
  </si>
  <si>
    <t>%</t>
  </si>
  <si>
    <t>Всего расходов</t>
  </si>
  <si>
    <t>в том числе:</t>
  </si>
  <si>
    <t>Средства федерального бюджета</t>
  </si>
  <si>
    <t>1.1</t>
  </si>
  <si>
    <t>1.2</t>
  </si>
  <si>
    <t>выплаты стимулирующего характера</t>
  </si>
  <si>
    <t>2</t>
  </si>
  <si>
    <t>Средства областного бюджета</t>
  </si>
  <si>
    <t>2.1</t>
  </si>
  <si>
    <t>2.2</t>
  </si>
  <si>
    <t>Информация о расходовании средств, предусмотренных на мероприятия по борьбе с коронавирусной инфекцией (COVID-2019)</t>
  </si>
  <si>
    <t>Итого:</t>
  </si>
  <si>
    <t>Приобретение и поставка компьютерного томографа на 16 срезов для ГБУЗ "Кимрская ЦРБ"</t>
  </si>
  <si>
    <t>Приобретение средств индивидуальной защиты (маски, костюмы)</t>
  </si>
  <si>
    <t>Закупка масок (100 шт.)</t>
  </si>
  <si>
    <t>3</t>
  </si>
  <si>
    <t>Ориентировочная стоимость,
 млн руб.</t>
  </si>
  <si>
    <t xml:space="preserve">Информация о финансировании средств, предусмотренных на мероприятия по борьбе </t>
  </si>
  <si>
    <t xml:space="preserve">с коронавирусной инфекцией (COVID-2019), за счет средств, полученных от </t>
  </si>
  <si>
    <t>предпринимательской и иной приносящей доход деятельности</t>
  </si>
  <si>
    <t>1.3</t>
  </si>
  <si>
    <t>2.3</t>
  </si>
  <si>
    <t>2.4</t>
  </si>
  <si>
    <t>2.5</t>
  </si>
  <si>
    <t>2.6</t>
  </si>
  <si>
    <t>2.7</t>
  </si>
  <si>
    <t>Остаток</t>
  </si>
  <si>
    <t>Предусмотрено, 
млн руб.</t>
  </si>
  <si>
    <t>строительно-монтажные работы</t>
  </si>
  <si>
    <t>средства индивидуальной защиты</t>
  </si>
  <si>
    <t>дезинфицирующие средства</t>
  </si>
  <si>
    <t>расходные материалы</t>
  </si>
  <si>
    <t>лекарственные препараты</t>
  </si>
  <si>
    <t>оборудование</t>
  </si>
  <si>
    <t>Заключено контрактов (соглашений),
 млн руб.</t>
  </si>
  <si>
    <t>Кассовый расход,
млн руб.</t>
  </si>
  <si>
    <t>По состоянию на 11.05.2020
9 час. 00 мин.</t>
  </si>
  <si>
    <t>Выплаты стимулирующего характера и на питание медработникам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</si>
</sst>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i/>
      <sz val="18"/>
      <name val="Times New Roman"/>
      <family val="1"/>
      <charset val="204"/>
    </font>
    <font>
      <b/>
      <i/>
      <sz val="18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16" fontId="4" fillId="0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16" fontId="4" fillId="0" borderId="10" xfId="0" applyNumberFormat="1" applyFont="1" applyFill="1" applyBorder="1" applyAlignment="1">
      <alignment vertical="center" wrapText="1"/>
    </xf>
    <xf numFmtId="164" fontId="4" fillId="0" borderId="10" xfId="0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 wrapText="1"/>
    </xf>
    <xf numFmtId="164" fontId="5" fillId="2" borderId="3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9" fontId="7" fillId="2" borderId="1" xfId="1" applyFont="1" applyFill="1" applyBorder="1" applyAlignment="1">
      <alignment vertical="center"/>
    </xf>
    <xf numFmtId="9" fontId="6" fillId="0" borderId="1" xfId="1" applyFont="1" applyFill="1" applyBorder="1" applyAlignment="1">
      <alignment vertical="center"/>
    </xf>
    <xf numFmtId="9" fontId="6" fillId="0" borderId="10" xfId="1" applyFont="1" applyFill="1" applyBorder="1" applyAlignment="1">
      <alignment vertical="center"/>
    </xf>
    <xf numFmtId="9" fontId="7" fillId="2" borderId="3" xfId="0" applyNumberFormat="1" applyFont="1" applyFill="1" applyBorder="1" applyAlignment="1">
      <alignment vertical="center"/>
    </xf>
    <xf numFmtId="9" fontId="7" fillId="0" borderId="1" xfId="0" applyNumberFormat="1" applyFont="1" applyFill="1" applyBorder="1" applyAlignment="1">
      <alignment vertical="center"/>
    </xf>
    <xf numFmtId="9" fontId="7" fillId="2" borderId="1" xfId="0" applyNumberFormat="1" applyFont="1" applyFill="1" applyBorder="1" applyAlignment="1">
      <alignment vertical="center"/>
    </xf>
    <xf numFmtId="9" fontId="6" fillId="0" borderId="1" xfId="0" applyNumberFormat="1" applyFont="1" applyFill="1" applyBorder="1" applyAlignment="1">
      <alignment vertical="center"/>
    </xf>
    <xf numFmtId="9" fontId="6" fillId="0" borderId="10" xfId="0" applyNumberFormat="1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9" fontId="7" fillId="2" borderId="13" xfId="0" applyNumberFormat="1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9" fontId="6" fillId="0" borderId="8" xfId="1" applyFont="1" applyBorder="1" applyAlignment="1">
      <alignment vertical="center"/>
    </xf>
    <xf numFmtId="9" fontId="6" fillId="0" borderId="11" xfId="1" applyFont="1" applyBorder="1" applyAlignment="1">
      <alignment vertical="center"/>
    </xf>
    <xf numFmtId="0" fontId="7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9" fontId="7" fillId="2" borderId="16" xfId="0" applyNumberFormat="1" applyFont="1" applyFill="1" applyBorder="1" applyAlignment="1">
      <alignment vertical="center"/>
    </xf>
    <xf numFmtId="9" fontId="7" fillId="0" borderId="2" xfId="0" applyNumberFormat="1" applyFont="1" applyFill="1" applyBorder="1" applyAlignment="1">
      <alignment vertical="center"/>
    </xf>
    <xf numFmtId="9" fontId="7" fillId="2" borderId="2" xfId="0" applyNumberFormat="1" applyFont="1" applyFill="1" applyBorder="1" applyAlignment="1">
      <alignment vertical="center"/>
    </xf>
    <xf numFmtId="9" fontId="6" fillId="0" borderId="2" xfId="0" applyNumberFormat="1" applyFont="1" applyFill="1" applyBorder="1" applyAlignment="1">
      <alignment vertical="center"/>
    </xf>
    <xf numFmtId="9" fontId="6" fillId="0" borderId="15" xfId="0" applyNumberFormat="1" applyFont="1" applyFill="1" applyBorder="1" applyAlignment="1">
      <alignment vertical="center"/>
    </xf>
    <xf numFmtId="0" fontId="5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vertical="center"/>
    </xf>
    <xf numFmtId="164" fontId="4" fillId="0" borderId="20" xfId="0" applyNumberFormat="1" applyFont="1" applyFill="1" applyBorder="1" applyAlignment="1">
      <alignment vertical="center"/>
    </xf>
    <xf numFmtId="164" fontId="5" fillId="2" borderId="20" xfId="0" applyNumberFormat="1" applyFont="1" applyFill="1" applyBorder="1" applyAlignment="1">
      <alignment vertical="center"/>
    </xf>
    <xf numFmtId="164" fontId="4" fillId="0" borderId="18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Fill="1" applyAlignment="1">
      <alignment horizontal="right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abSelected="1" zoomScale="60" zoomScaleNormal="60" workbookViewId="0">
      <selection activeCell="B18" sqref="B18"/>
    </sheetView>
  </sheetViews>
  <sheetFormatPr defaultRowHeight="23.25" x14ac:dyDescent="0.25"/>
  <cols>
    <col min="1" max="1" width="6.7109375" style="18" customWidth="1"/>
    <col min="2" max="2" width="57.5703125" style="22" customWidth="1"/>
    <col min="3" max="3" width="21.5703125" style="22" customWidth="1"/>
    <col min="4" max="4" width="12.85546875" style="44" customWidth="1"/>
    <col min="5" max="5" width="25" style="22" customWidth="1"/>
    <col min="6" max="6" width="12.85546875" style="44" customWidth="1"/>
    <col min="7" max="7" width="23.28515625" style="22" customWidth="1"/>
    <col min="8" max="8" width="12.85546875" style="44" customWidth="1"/>
    <col min="9" max="9" width="18.7109375" style="22" customWidth="1"/>
    <col min="10" max="10" width="12.85546875" style="44" customWidth="1"/>
    <col min="11" max="11" width="9.140625" style="22"/>
    <col min="12" max="12" width="10.7109375" style="22" bestFit="1" customWidth="1"/>
    <col min="13" max="13" width="9.140625" style="22"/>
    <col min="14" max="14" width="9.28515625" style="22" bestFit="1" customWidth="1"/>
    <col min="15" max="16384" width="9.140625" style="22"/>
  </cols>
  <sheetData>
    <row r="1" spans="1:14" ht="44.25" customHeight="1" x14ac:dyDescent="0.3">
      <c r="H1" s="77" t="s">
        <v>39</v>
      </c>
      <c r="I1" s="77"/>
      <c r="J1" s="77"/>
    </row>
    <row r="3" spans="1:14" x14ac:dyDescent="0.25">
      <c r="A3" s="76" t="s">
        <v>13</v>
      </c>
      <c r="B3" s="76"/>
      <c r="C3" s="76"/>
      <c r="D3" s="76"/>
      <c r="E3" s="76"/>
      <c r="F3" s="76"/>
      <c r="G3" s="76"/>
      <c r="H3" s="76"/>
      <c r="I3" s="76"/>
      <c r="J3" s="76"/>
    </row>
    <row r="4" spans="1:14" ht="24" thickBot="1" x14ac:dyDescent="0.3"/>
    <row r="5" spans="1:14" s="20" customFormat="1" ht="140.25" customHeight="1" x14ac:dyDescent="0.25">
      <c r="A5" s="19" t="s">
        <v>0</v>
      </c>
      <c r="B5" s="17" t="s">
        <v>1</v>
      </c>
      <c r="C5" s="17" t="s">
        <v>30</v>
      </c>
      <c r="D5" s="45" t="s">
        <v>2</v>
      </c>
      <c r="E5" s="17" t="s">
        <v>37</v>
      </c>
      <c r="F5" s="45" t="s">
        <v>2</v>
      </c>
      <c r="G5" s="17" t="s">
        <v>38</v>
      </c>
      <c r="H5" s="63" t="s">
        <v>2</v>
      </c>
      <c r="I5" s="70" t="s">
        <v>29</v>
      </c>
      <c r="J5" s="57" t="s">
        <v>2</v>
      </c>
    </row>
    <row r="6" spans="1:14" s="18" customFormat="1" ht="24" thickBot="1" x14ac:dyDescent="0.3">
      <c r="A6" s="42">
        <v>1</v>
      </c>
      <c r="B6" s="43">
        <v>2</v>
      </c>
      <c r="C6" s="43">
        <v>3</v>
      </c>
      <c r="D6" s="46">
        <v>4</v>
      </c>
      <c r="E6" s="43">
        <v>5</v>
      </c>
      <c r="F6" s="46">
        <v>6</v>
      </c>
      <c r="G6" s="43">
        <v>7</v>
      </c>
      <c r="H6" s="64">
        <v>8</v>
      </c>
      <c r="I6" s="71">
        <v>9</v>
      </c>
      <c r="J6" s="58">
        <v>10</v>
      </c>
    </row>
    <row r="7" spans="1:14" s="23" customFormat="1" ht="31.5" customHeight="1" x14ac:dyDescent="0.25">
      <c r="A7" s="39"/>
      <c r="B7" s="40" t="s">
        <v>3</v>
      </c>
      <c r="C7" s="41">
        <f>C9+C13</f>
        <v>1387.1</v>
      </c>
      <c r="D7" s="47"/>
      <c r="E7" s="41">
        <f>E9+E13</f>
        <v>836.5</v>
      </c>
      <c r="F7" s="52">
        <f>E7/C7</f>
        <v>0.60305673707735563</v>
      </c>
      <c r="G7" s="41">
        <f>G9+G13</f>
        <v>349.3</v>
      </c>
      <c r="H7" s="65">
        <f>G7/C7</f>
        <v>0.25182034460384978</v>
      </c>
      <c r="I7" s="72">
        <f>C7-E7</f>
        <v>550.59999999999991</v>
      </c>
      <c r="J7" s="59">
        <f>I7/C7</f>
        <v>0.39694326292264431</v>
      </c>
    </row>
    <row r="8" spans="1:14" ht="31.5" customHeight="1" x14ac:dyDescent="0.25">
      <c r="A8" s="32"/>
      <c r="B8" s="24" t="s">
        <v>4</v>
      </c>
      <c r="C8" s="25"/>
      <c r="D8" s="48"/>
      <c r="E8" s="25"/>
      <c r="F8" s="53"/>
      <c r="G8" s="25"/>
      <c r="H8" s="66"/>
      <c r="I8" s="73">
        <f t="shared" ref="I8:I19" si="0">C8-E8</f>
        <v>0</v>
      </c>
      <c r="J8" s="60"/>
    </row>
    <row r="9" spans="1:14" s="23" customFormat="1" ht="31.5" customHeight="1" x14ac:dyDescent="0.25">
      <c r="A9" s="33">
        <v>1</v>
      </c>
      <c r="B9" s="30" t="s">
        <v>5</v>
      </c>
      <c r="C9" s="31">
        <f>C10+C12+C11</f>
        <v>619.70000000000005</v>
      </c>
      <c r="D9" s="49">
        <f>C9/C7</f>
        <v>0.4467594261408695</v>
      </c>
      <c r="E9" s="31">
        <f>E10+E12+E11</f>
        <v>588.80000000000007</v>
      </c>
      <c r="F9" s="54">
        <f>E9/C9</f>
        <v>0.95013716314345653</v>
      </c>
      <c r="G9" s="31">
        <f>G10+G12+G11</f>
        <v>250.2</v>
      </c>
      <c r="H9" s="67">
        <f>G9/C9</f>
        <v>0.4037437469743424</v>
      </c>
      <c r="I9" s="74">
        <f t="shared" si="0"/>
        <v>30.899999999999977</v>
      </c>
      <c r="J9" s="59">
        <f>I9/C9</f>
        <v>4.9862836856543448E-2</v>
      </c>
    </row>
    <row r="10" spans="1:14" ht="31.5" customHeight="1" x14ac:dyDescent="0.25">
      <c r="A10" s="34" t="s">
        <v>6</v>
      </c>
      <c r="B10" s="24" t="s">
        <v>36</v>
      </c>
      <c r="C10" s="25">
        <v>506</v>
      </c>
      <c r="D10" s="50">
        <f>C10/$C$9</f>
        <v>0.81652412457640788</v>
      </c>
      <c r="E10" s="25">
        <v>496</v>
      </c>
      <c r="F10" s="55">
        <f>E10/C10</f>
        <v>0.98023715415019763</v>
      </c>
      <c r="G10" s="25">
        <v>205.6</v>
      </c>
      <c r="H10" s="68">
        <f>G10/C10</f>
        <v>0.40632411067193674</v>
      </c>
      <c r="I10" s="73">
        <f t="shared" si="0"/>
        <v>10</v>
      </c>
      <c r="J10" s="61">
        <f t="shared" ref="J10:J20" si="1">I10/C10</f>
        <v>1.9762845849802372E-2</v>
      </c>
    </row>
    <row r="11" spans="1:14" ht="31.5" customHeight="1" x14ac:dyDescent="0.25">
      <c r="A11" s="34" t="s">
        <v>7</v>
      </c>
      <c r="B11" s="24" t="s">
        <v>31</v>
      </c>
      <c r="C11" s="25">
        <v>15.1</v>
      </c>
      <c r="D11" s="50">
        <f>C11/$C$9</f>
        <v>2.4366629014039048E-2</v>
      </c>
      <c r="E11" s="25">
        <v>15.1</v>
      </c>
      <c r="F11" s="55">
        <f>E11/C11</f>
        <v>1</v>
      </c>
      <c r="G11" s="25">
        <v>0</v>
      </c>
      <c r="H11" s="68">
        <f>G11/C11</f>
        <v>0</v>
      </c>
      <c r="I11" s="73">
        <f>C11-E11</f>
        <v>0</v>
      </c>
      <c r="J11" s="61">
        <f>I11/C11</f>
        <v>0</v>
      </c>
    </row>
    <row r="12" spans="1:14" ht="31.5" customHeight="1" x14ac:dyDescent="0.25">
      <c r="A12" s="34" t="s">
        <v>23</v>
      </c>
      <c r="B12" s="24" t="s">
        <v>8</v>
      </c>
      <c r="C12" s="25">
        <v>98.6</v>
      </c>
      <c r="D12" s="50">
        <f>C12/$C$9</f>
        <v>0.15910924640955298</v>
      </c>
      <c r="E12" s="25">
        <v>77.7</v>
      </c>
      <c r="F12" s="55">
        <f>E12/C12</f>
        <v>0.78803245436105485</v>
      </c>
      <c r="G12" s="25">
        <v>44.6</v>
      </c>
      <c r="H12" s="68">
        <f>G12/C12</f>
        <v>0.45233265720081139</v>
      </c>
      <c r="I12" s="73">
        <f>C12-E12</f>
        <v>20.899999999999991</v>
      </c>
      <c r="J12" s="61">
        <f>I12/C12</f>
        <v>0.21196754563894515</v>
      </c>
    </row>
    <row r="13" spans="1:14" s="23" customFormat="1" ht="31.5" customHeight="1" x14ac:dyDescent="0.25">
      <c r="A13" s="35" t="s">
        <v>9</v>
      </c>
      <c r="B13" s="30" t="s">
        <v>10</v>
      </c>
      <c r="C13" s="31">
        <f>C14+C17+C20+C16+C19+C18+C15</f>
        <v>767.4</v>
      </c>
      <c r="D13" s="49">
        <f>C13/C7</f>
        <v>0.55324057385913061</v>
      </c>
      <c r="E13" s="31">
        <f>E14+E17+E20+E16+E19+E18+E15</f>
        <v>247.7</v>
      </c>
      <c r="F13" s="54">
        <f t="shared" ref="F13:F19" si="2">E13/C13</f>
        <v>0.32277821214490487</v>
      </c>
      <c r="G13" s="31">
        <f>G14+G17+G20+G16+G19+G18+G15</f>
        <v>99.100000000000009</v>
      </c>
      <c r="H13" s="67">
        <f t="shared" ref="H13:H19" si="3">G13/C13</f>
        <v>0.1291373468855877</v>
      </c>
      <c r="I13" s="74">
        <f t="shared" si="0"/>
        <v>519.70000000000005</v>
      </c>
      <c r="J13" s="59">
        <f>I13/C13</f>
        <v>0.67722178785509524</v>
      </c>
      <c r="L13" s="26"/>
      <c r="M13" s="26"/>
      <c r="N13" s="26"/>
    </row>
    <row r="14" spans="1:14" ht="31.5" customHeight="1" x14ac:dyDescent="0.25">
      <c r="A14" s="34" t="s">
        <v>11</v>
      </c>
      <c r="B14" s="24" t="s">
        <v>36</v>
      </c>
      <c r="C14" s="25">
        <v>294.60000000000002</v>
      </c>
      <c r="D14" s="50">
        <f>C14/$C$13</f>
        <v>0.38389366692728699</v>
      </c>
      <c r="E14" s="25">
        <v>144.6</v>
      </c>
      <c r="F14" s="55">
        <f t="shared" si="2"/>
        <v>0.49083503054989813</v>
      </c>
      <c r="G14" s="25">
        <v>52.7</v>
      </c>
      <c r="H14" s="68">
        <f t="shared" si="3"/>
        <v>0.1788866259334691</v>
      </c>
      <c r="I14" s="73">
        <f t="shared" si="0"/>
        <v>150.00000000000003</v>
      </c>
      <c r="J14" s="61">
        <f t="shared" si="1"/>
        <v>0.50916496945010192</v>
      </c>
      <c r="L14" s="27"/>
      <c r="M14" s="27"/>
      <c r="N14" s="27"/>
    </row>
    <row r="15" spans="1:14" ht="31.5" customHeight="1" x14ac:dyDescent="0.25">
      <c r="A15" s="34" t="s">
        <v>12</v>
      </c>
      <c r="B15" s="24" t="s">
        <v>31</v>
      </c>
      <c r="C15" s="25">
        <v>56.1</v>
      </c>
      <c r="D15" s="50">
        <f>C15/$C$13</f>
        <v>7.3103987490226743E-2</v>
      </c>
      <c r="E15" s="25">
        <v>14.6</v>
      </c>
      <c r="F15" s="55">
        <f>E15/C15</f>
        <v>0.26024955436720143</v>
      </c>
      <c r="G15" s="25">
        <v>5.7</v>
      </c>
      <c r="H15" s="68">
        <f>G15/C15</f>
        <v>0.10160427807486631</v>
      </c>
      <c r="I15" s="73">
        <f>C15-E15</f>
        <v>41.5</v>
      </c>
      <c r="J15" s="61">
        <f t="shared" si="1"/>
        <v>0.73975044563279857</v>
      </c>
    </row>
    <row r="16" spans="1:14" ht="31.5" customHeight="1" x14ac:dyDescent="0.25">
      <c r="A16" s="34" t="s">
        <v>24</v>
      </c>
      <c r="B16" s="24" t="s">
        <v>32</v>
      </c>
      <c r="C16" s="25">
        <v>282.60000000000002</v>
      </c>
      <c r="D16" s="50">
        <f>C16/$C$13</f>
        <v>0.36825645035183741</v>
      </c>
      <c r="E16" s="25">
        <v>23.3</v>
      </c>
      <c r="F16" s="55">
        <f>E16/C16</f>
        <v>8.2448690728945506E-2</v>
      </c>
      <c r="G16" s="25">
        <v>12.8</v>
      </c>
      <c r="H16" s="68">
        <f>G16/C16</f>
        <v>4.529370134465676E-2</v>
      </c>
      <c r="I16" s="73">
        <f>C16-E16</f>
        <v>259.3</v>
      </c>
      <c r="J16" s="61">
        <f>I16/C16</f>
        <v>0.91755130927105444</v>
      </c>
    </row>
    <row r="17" spans="1:10" ht="49.5" customHeight="1" x14ac:dyDescent="0.25">
      <c r="A17" s="34" t="s">
        <v>25</v>
      </c>
      <c r="B17" s="24" t="s">
        <v>40</v>
      </c>
      <c r="C17" s="25">
        <v>13.7</v>
      </c>
      <c r="D17" s="50">
        <f>C17/$C$13</f>
        <v>1.7852488923638259E-2</v>
      </c>
      <c r="E17" s="25">
        <v>13.7</v>
      </c>
      <c r="F17" s="55">
        <f>E17/C17</f>
        <v>1</v>
      </c>
      <c r="G17" s="25">
        <v>4.3</v>
      </c>
      <c r="H17" s="68">
        <f>G17/C17</f>
        <v>0.31386861313868614</v>
      </c>
      <c r="I17" s="73">
        <f>C17-E17</f>
        <v>0</v>
      </c>
      <c r="J17" s="61">
        <f t="shared" si="1"/>
        <v>0</v>
      </c>
    </row>
    <row r="18" spans="1:10" ht="31.5" customHeight="1" x14ac:dyDescent="0.25">
      <c r="A18" s="34" t="s">
        <v>26</v>
      </c>
      <c r="B18" s="28" t="s">
        <v>35</v>
      </c>
      <c r="C18" s="25">
        <v>98.5</v>
      </c>
      <c r="D18" s="50">
        <f>C18/$C$13</f>
        <v>0.12835548605681524</v>
      </c>
      <c r="E18" s="25">
        <v>37.4</v>
      </c>
      <c r="F18" s="55">
        <f>E18/C18</f>
        <v>0.37969543147208118</v>
      </c>
      <c r="G18" s="25">
        <v>15.9</v>
      </c>
      <c r="H18" s="68">
        <f>G18/C18</f>
        <v>0.16142131979695432</v>
      </c>
      <c r="I18" s="73">
        <f>C18-E18</f>
        <v>61.1</v>
      </c>
      <c r="J18" s="61">
        <f t="shared" si="1"/>
        <v>0.62030456852791882</v>
      </c>
    </row>
    <row r="19" spans="1:10" ht="31.5" customHeight="1" x14ac:dyDescent="0.25">
      <c r="A19" s="34" t="s">
        <v>27</v>
      </c>
      <c r="B19" s="28" t="s">
        <v>34</v>
      </c>
      <c r="C19" s="25">
        <v>18.3</v>
      </c>
      <c r="D19" s="50">
        <f t="shared" ref="D19" si="4">C19/$C$13</f>
        <v>2.3846755277560597E-2</v>
      </c>
      <c r="E19" s="25">
        <v>10.5</v>
      </c>
      <c r="F19" s="55">
        <f t="shared" si="2"/>
        <v>0.57377049180327866</v>
      </c>
      <c r="G19" s="25">
        <v>5.8</v>
      </c>
      <c r="H19" s="68">
        <f t="shared" si="3"/>
        <v>0.31693989071038248</v>
      </c>
      <c r="I19" s="73">
        <f t="shared" si="0"/>
        <v>7.8000000000000007</v>
      </c>
      <c r="J19" s="61">
        <f t="shared" si="1"/>
        <v>0.42622950819672134</v>
      </c>
    </row>
    <row r="20" spans="1:10" ht="31.5" customHeight="1" thickBot="1" x14ac:dyDescent="0.3">
      <c r="A20" s="36" t="s">
        <v>28</v>
      </c>
      <c r="B20" s="37" t="s">
        <v>33</v>
      </c>
      <c r="C20" s="38">
        <f>3.6</f>
        <v>3.6</v>
      </c>
      <c r="D20" s="51">
        <f>C20/$C$13</f>
        <v>4.6911649726348714E-3</v>
      </c>
      <c r="E20" s="38">
        <f>3.6</f>
        <v>3.6</v>
      </c>
      <c r="F20" s="56">
        <f>E20/C20</f>
        <v>1</v>
      </c>
      <c r="G20" s="38">
        <f>1.9</f>
        <v>1.9</v>
      </c>
      <c r="H20" s="69">
        <f>G20/C20</f>
        <v>0.52777777777777779</v>
      </c>
      <c r="I20" s="75">
        <f>C20-E20</f>
        <v>0</v>
      </c>
      <c r="J20" s="62">
        <f t="shared" si="1"/>
        <v>0</v>
      </c>
    </row>
    <row r="21" spans="1:10" x14ac:dyDescent="0.25">
      <c r="A21" s="21"/>
      <c r="B21" s="29"/>
    </row>
    <row r="22" spans="1:10" x14ac:dyDescent="0.25">
      <c r="A22" s="21"/>
      <c r="B22" s="29"/>
    </row>
    <row r="23" spans="1:10" x14ac:dyDescent="0.25">
      <c r="B23" s="29"/>
    </row>
    <row r="24" spans="1:10" x14ac:dyDescent="0.25">
      <c r="B24" s="29"/>
    </row>
    <row r="25" spans="1:10" x14ac:dyDescent="0.25">
      <c r="B25" s="29"/>
    </row>
    <row r="26" spans="1:10" x14ac:dyDescent="0.25">
      <c r="B26" s="29"/>
    </row>
  </sheetData>
  <mergeCells count="2">
    <mergeCell ref="A3:J3"/>
    <mergeCell ref="H1:J1"/>
  </mergeCells>
  <pageMargins left="0.22" right="0.17" top="0.28000000000000003" bottom="0.3" header="0.17" footer="0.17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A10" sqref="A10"/>
    </sheetView>
  </sheetViews>
  <sheetFormatPr defaultRowHeight="23.25" x14ac:dyDescent="0.35"/>
  <cols>
    <col min="1" max="1" width="6.140625" style="2" customWidth="1"/>
    <col min="2" max="2" width="76.42578125" style="2" customWidth="1"/>
    <col min="3" max="3" width="31.28515625" style="2" customWidth="1"/>
    <col min="4" max="16384" width="9.140625" style="2"/>
  </cols>
  <sheetData>
    <row r="2" spans="1:3" x14ac:dyDescent="0.35">
      <c r="A2" s="11" t="s">
        <v>20</v>
      </c>
    </row>
    <row r="3" spans="1:3" x14ac:dyDescent="0.35">
      <c r="A3" s="11" t="s">
        <v>21</v>
      </c>
    </row>
    <row r="4" spans="1:3" x14ac:dyDescent="0.35">
      <c r="A4" s="11" t="s">
        <v>22</v>
      </c>
    </row>
    <row r="6" spans="1:3" s="1" customFormat="1" ht="67.5" x14ac:dyDescent="0.25">
      <c r="A6" s="12" t="s">
        <v>0</v>
      </c>
      <c r="B6" s="12" t="s">
        <v>1</v>
      </c>
      <c r="C6" s="12" t="s">
        <v>19</v>
      </c>
    </row>
    <row r="7" spans="1:3" s="3" customFormat="1" x14ac:dyDescent="0.35">
      <c r="A7" s="6">
        <v>1</v>
      </c>
      <c r="B7" s="6">
        <v>2</v>
      </c>
      <c r="C7" s="6">
        <v>3</v>
      </c>
    </row>
    <row r="8" spans="1:3" ht="69.75" x14ac:dyDescent="0.35">
      <c r="A8" s="7">
        <v>1</v>
      </c>
      <c r="B8" s="8" t="s">
        <v>15</v>
      </c>
      <c r="C8" s="14">
        <v>20</v>
      </c>
    </row>
    <row r="9" spans="1:3" ht="46.5" x14ac:dyDescent="0.35">
      <c r="A9" s="7">
        <v>2</v>
      </c>
      <c r="B9" s="8" t="s">
        <v>16</v>
      </c>
      <c r="C9" s="14">
        <v>10</v>
      </c>
    </row>
    <row r="10" spans="1:3" x14ac:dyDescent="0.35">
      <c r="A10" s="16" t="s">
        <v>18</v>
      </c>
      <c r="B10" s="8" t="s">
        <v>17</v>
      </c>
      <c r="C10" s="14">
        <v>0.5</v>
      </c>
    </row>
    <row r="11" spans="1:3" x14ac:dyDescent="0.35">
      <c r="A11" s="9"/>
      <c r="B11" s="8"/>
      <c r="C11" s="14"/>
    </row>
    <row r="12" spans="1:3" s="11" customFormat="1" ht="22.5" x14ac:dyDescent="0.3">
      <c r="A12" s="13"/>
      <c r="B12" s="10" t="s">
        <v>14</v>
      </c>
      <c r="C12" s="15">
        <f>SUM(C8:C11)</f>
        <v>30.5</v>
      </c>
    </row>
    <row r="13" spans="1:3" x14ac:dyDescent="0.35">
      <c r="A13" s="4"/>
      <c r="B13" s="5"/>
    </row>
    <row r="14" spans="1:3" x14ac:dyDescent="0.35">
      <c r="A14" s="4"/>
      <c r="B14" s="5"/>
    </row>
    <row r="15" spans="1:3" x14ac:dyDescent="0.35">
      <c r="B15" s="5"/>
    </row>
    <row r="16" spans="1:3" x14ac:dyDescent="0.35">
      <c r="B16" s="5"/>
    </row>
    <row r="17" spans="2:2" x14ac:dyDescent="0.35">
      <c r="B17" s="5"/>
    </row>
    <row r="18" spans="2:2" x14ac:dyDescent="0.35">
      <c r="B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прил. 1</vt:lpstr>
      <vt:lpstr>внебюджет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2020-05-11T07:04:09Z</dcterms:modified>
</cp:coreProperties>
</file>