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zhgirevichAI\Desktop\Кременецкая\"/>
    </mc:Choice>
  </mc:AlternateContent>
  <bookViews>
    <workbookView xWindow="0" yWindow="0" windowWidth="21570" windowHeight="8085" activeTab="1"/>
  </bookViews>
  <sheets>
    <sheet name="СИЗы ИТОГ" sheetId="10" r:id="rId1"/>
    <sheet name="заключенные контракты" sheetId="11" r:id="rId2"/>
    <sheet name="СИЗы в ЛПУ" sheetId="9" r:id="rId3"/>
  </sheets>
  <definedNames>
    <definedName name="_xlnm.Print_Area" localSheetId="2">'СИЗы в ЛПУ'!$A$1:$E$40</definedName>
    <definedName name="_xlnm.Print_Area" localSheetId="0">'СИЗы ИТОГ'!$A$1:$G$2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1" l="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14" i="11"/>
  <c r="F11" i="10"/>
  <c r="F10" i="10"/>
  <c r="G10" i="10" s="1"/>
  <c r="F9" i="10"/>
  <c r="G9" i="10" s="1"/>
  <c r="G6" i="10"/>
  <c r="G11" i="10"/>
  <c r="F8" i="10"/>
  <c r="F7" i="10"/>
  <c r="F6" i="10"/>
  <c r="F5" i="10"/>
  <c r="G5" i="10"/>
  <c r="G3" i="10"/>
  <c r="F3" i="10"/>
  <c r="E89" i="9"/>
  <c r="E91" i="9"/>
  <c r="E92" i="9"/>
  <c r="E93" i="9"/>
  <c r="E94" i="9"/>
  <c r="E95" i="9"/>
  <c r="E88" i="9"/>
  <c r="E77" i="9"/>
  <c r="E78" i="9"/>
  <c r="E79" i="9"/>
  <c r="E76" i="9"/>
  <c r="E65" i="9"/>
  <c r="E66" i="9"/>
  <c r="E67" i="9"/>
  <c r="E68" i="9"/>
  <c r="E64" i="9"/>
  <c r="E53" i="9"/>
  <c r="E55" i="9"/>
  <c r="E56" i="9"/>
  <c r="E52" i="9"/>
  <c r="E41" i="9"/>
  <c r="E42" i="9"/>
  <c r="E43" i="9"/>
  <c r="E44" i="9"/>
  <c r="E29" i="9"/>
  <c r="E30" i="9"/>
  <c r="E31" i="9"/>
  <c r="E32" i="9"/>
  <c r="E28" i="9"/>
  <c r="E17" i="9"/>
  <c r="E18" i="9"/>
  <c r="E19" i="9"/>
  <c r="E20" i="9"/>
  <c r="E16" i="9"/>
  <c r="E5" i="9"/>
  <c r="E6" i="9"/>
  <c r="E7" i="9"/>
  <c r="E8" i="9"/>
  <c r="E4" i="9"/>
  <c r="A12" i="10"/>
  <c r="A13" i="10"/>
  <c r="A14" i="10"/>
  <c r="A5" i="10" l="1"/>
  <c r="A6" i="10" s="1"/>
  <c r="A7" i="10" s="1"/>
  <c r="A8" i="10" s="1"/>
  <c r="A9" i="10" s="1"/>
  <c r="A10" i="10" s="1"/>
  <c r="A11" i="10" s="1"/>
  <c r="C109" i="9"/>
  <c r="C110" i="9"/>
  <c r="C11" i="10" s="1"/>
  <c r="E11" i="10" s="1"/>
  <c r="K11" i="10" s="1"/>
  <c r="C108" i="9"/>
  <c r="C9" i="10" s="1"/>
  <c r="D9" i="10" s="1"/>
  <c r="C107" i="9"/>
  <c r="C8" i="10" s="1"/>
  <c r="D8" i="10" s="1"/>
  <c r="C106" i="9"/>
  <c r="C7" i="10" s="1"/>
  <c r="E7" i="10" s="1"/>
  <c r="K7" i="10" s="1"/>
  <c r="C105" i="9"/>
  <c r="C6" i="10" s="1"/>
  <c r="D6" i="10" s="1"/>
  <c r="C104" i="9"/>
  <c r="C103" i="9"/>
  <c r="A89" i="9"/>
  <c r="A90" i="9" s="1"/>
  <c r="A91" i="9" s="1"/>
  <c r="A92" i="9" s="1"/>
  <c r="A93" i="9" s="1"/>
  <c r="A94" i="9" s="1"/>
  <c r="A95" i="9" s="1"/>
  <c r="A96" i="9" s="1"/>
  <c r="A97" i="9" s="1"/>
  <c r="A98" i="9" s="1"/>
  <c r="A77" i="9"/>
  <c r="A78" i="9" s="1"/>
  <c r="A79" i="9" s="1"/>
  <c r="A80" i="9" s="1"/>
  <c r="A81" i="9" s="1"/>
  <c r="A82" i="9" s="1"/>
  <c r="A83" i="9" s="1"/>
  <c r="A84" i="9" s="1"/>
  <c r="A85" i="9" s="1"/>
  <c r="A86" i="9" s="1"/>
  <c r="A65" i="9"/>
  <c r="A66" i="9" s="1"/>
  <c r="A67" i="9" s="1"/>
  <c r="A68" i="9" s="1"/>
  <c r="A69" i="9" s="1"/>
  <c r="A70" i="9" s="1"/>
  <c r="A71" i="9" s="1"/>
  <c r="A72" i="9" s="1"/>
  <c r="A73" i="9" s="1"/>
  <c r="A74" i="9" s="1"/>
  <c r="A53" i="9"/>
  <c r="A54" i="9" s="1"/>
  <c r="A55" i="9" s="1"/>
  <c r="A56" i="9" s="1"/>
  <c r="A57" i="9" s="1"/>
  <c r="A58" i="9" s="1"/>
  <c r="A59" i="9" s="1"/>
  <c r="A60" i="9" s="1"/>
  <c r="A61" i="9" s="1"/>
  <c r="A62" i="9" s="1"/>
  <c r="A41" i="9"/>
  <c r="A42" i="9" s="1"/>
  <c r="A43" i="9" s="1"/>
  <c r="A44" i="9" s="1"/>
  <c r="A45" i="9" s="1"/>
  <c r="A46" i="9" s="1"/>
  <c r="A47" i="9" s="1"/>
  <c r="A48" i="9" s="1"/>
  <c r="A49" i="9" s="1"/>
  <c r="A50" i="9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17" i="9"/>
  <c r="A18" i="9" s="1"/>
  <c r="A19" i="9" s="1"/>
  <c r="A20" i="9" s="1"/>
  <c r="A21" i="9" s="1"/>
  <c r="A22" i="9" s="1"/>
  <c r="A23" i="9" s="1"/>
  <c r="A24" i="9" s="1"/>
  <c r="A25" i="9" s="1"/>
  <c r="A26" i="9" s="1"/>
  <c r="C3" i="10" l="1"/>
  <c r="D3" i="10" s="1"/>
  <c r="C10" i="10"/>
  <c r="E10" i="10" s="1"/>
  <c r="K10" i="10" s="1"/>
  <c r="C5" i="10"/>
  <c r="D5" i="10" s="1"/>
  <c r="D7" i="10"/>
  <c r="D11" i="10"/>
  <c r="E3" i="10"/>
  <c r="K3" i="10" s="1"/>
  <c r="E8" i="10"/>
  <c r="K8" i="10" s="1"/>
  <c r="E6" i="10"/>
  <c r="K6" i="10" s="1"/>
  <c r="E9" i="10"/>
  <c r="K9" i="10" s="1"/>
  <c r="A5" i="9"/>
  <c r="A6" i="9" s="1"/>
  <c r="A7" i="9" s="1"/>
  <c r="A8" i="9" s="1"/>
  <c r="A9" i="9" s="1"/>
  <c r="A10" i="9" s="1"/>
  <c r="A11" i="9" s="1"/>
  <c r="A12" i="9" s="1"/>
  <c r="A13" i="9" s="1"/>
  <c r="A14" i="9" s="1"/>
  <c r="C4" i="10" l="1"/>
  <c r="D10" i="10"/>
  <c r="E5" i="10"/>
  <c r="E4" i="10" l="1"/>
  <c r="K4" i="10" s="1"/>
  <c r="D4" i="10"/>
</calcChain>
</file>

<file path=xl/sharedStrings.xml><?xml version="1.0" encoding="utf-8"?>
<sst xmlns="http://schemas.openxmlformats.org/spreadsheetml/2006/main" count="218" uniqueCount="74">
  <si>
    <t>Поставщик</t>
  </si>
  <si>
    <t>Дата поставки</t>
  </si>
  <si>
    <t>ООО Весьегонская швейная фабрика</t>
  </si>
  <si>
    <t>Кимрская фабрика имени Горького</t>
  </si>
  <si>
    <t>АО Тамбовмаш</t>
  </si>
  <si>
    <t>ООО Тверская швейная фабрика</t>
  </si>
  <si>
    <t>Респираторы класса FFP2</t>
  </si>
  <si>
    <t>ИП Ротенфельд</t>
  </si>
  <si>
    <t>Маски медицинские 3-х слойные одноразовые на резинках (для взрослых)</t>
  </si>
  <si>
    <t>Маски медицинские 4-х слойные многоразовые на резинках (для взрослых)</t>
  </si>
  <si>
    <t>№</t>
  </si>
  <si>
    <t>Наименование изделия</t>
  </si>
  <si>
    <t>Суточная потребность</t>
  </si>
  <si>
    <t>Остаток, дней</t>
  </si>
  <si>
    <t>Остаток, ед.</t>
  </si>
  <si>
    <t>защитные костюмы</t>
  </si>
  <si>
    <t>медицинские перчатки (пары)</t>
  </si>
  <si>
    <t>бахилы высокие (пары)</t>
  </si>
  <si>
    <t>респираторы (пары)</t>
  </si>
  <si>
    <t>Количество в поставке</t>
  </si>
  <si>
    <t>защитные очки/экраны</t>
  </si>
  <si>
    <t>ГБУЗ "ОКБ"</t>
  </si>
  <si>
    <t>ГБУЗ №6</t>
  </si>
  <si>
    <t>ГБУЗ Калининская ЦРБ</t>
  </si>
  <si>
    <t>ГБУЗ Нелидовская ЦРБ</t>
  </si>
  <si>
    <t>ГБУЗ Конаковская ЦРБ</t>
  </si>
  <si>
    <t>ГБУЗ Городская клиническая больница №1 им. В.В. Успенского</t>
  </si>
  <si>
    <t>ГБУЗ Зубцовская ЦРБ</t>
  </si>
  <si>
    <t>Скорая медицинская помощь</t>
  </si>
  <si>
    <t>маска хирургическая</t>
  </si>
  <si>
    <t>медицинский халат</t>
  </si>
  <si>
    <t>шапочка медицинская</t>
  </si>
  <si>
    <t>Недельный запас</t>
  </si>
  <si>
    <t>ИТОГО по номенклатуре</t>
  </si>
  <si>
    <t>Месячный запас</t>
  </si>
  <si>
    <t>защитные костюмы одноразовые</t>
  </si>
  <si>
    <t>маски одноразовые</t>
  </si>
  <si>
    <t>маски многоразовые</t>
  </si>
  <si>
    <t>халаты одноразовые</t>
  </si>
  <si>
    <t>халаты многоразовые</t>
  </si>
  <si>
    <t>шапочка одноразовая</t>
  </si>
  <si>
    <t xml:space="preserve">респираторы </t>
  </si>
  <si>
    <t>респираторы FFP-2</t>
  </si>
  <si>
    <t>респираторы FFP-3</t>
  </si>
  <si>
    <t>12 мая</t>
  </si>
  <si>
    <t>еженедельно с 13 мая</t>
  </si>
  <si>
    <t>регулярные поставки</t>
  </si>
  <si>
    <t>13 -15 мая</t>
  </si>
  <si>
    <t>респираторы</t>
  </si>
  <si>
    <r>
      <t xml:space="preserve">ОБ ОБЕСПЕЧЕННОСТИ СРЕДСТВАМИ ИНДИВИДУАЛЬНОЙ ЗАЩИТЫ ЛЕЧЕБНЫХ УЧРЕЖДЕНИЙ </t>
    </r>
    <r>
      <rPr>
        <b/>
        <u/>
        <sz val="12"/>
        <color theme="1"/>
        <rFont val="Times New Roman"/>
        <family val="1"/>
        <charset val="204"/>
      </rPr>
      <t>СОГЛАСНО ПРИКАЗУ МИНИСТЕРСТВА ЗДРАВООХРАНЕНИЯ РОССИЙСКОЙ ФЕДЕРАЦИИ №385 ОТ 29 АПРЕЛЯ 2020 Г.</t>
    </r>
  </si>
  <si>
    <r>
      <t>ОБ ОБЕСПЕЧЕННОСТИ СРЕДСТВАМИ ИНДИВИДУАЛЬНОЙ ЗАЩИТЫ ЛЕЧЕБНЫХ УЧРЕЖДЕНИЙ</t>
    </r>
    <r>
      <rPr>
        <b/>
        <u/>
        <sz val="12"/>
        <color theme="1"/>
        <rFont val="Times New Roman"/>
        <family val="1"/>
        <charset val="204"/>
      </rPr>
      <t xml:space="preserve"> СОГЛАСНО ПРИКАЗУ МИНИСТЕРСТВА ЗДРАВООХРАНЕНИЯ РОССИЙСКОЙ ФЕДЕРАЦИИ №385 ОТ 29 АПРЕЛЯ 2020 Г.</t>
    </r>
  </si>
  <si>
    <t>защитные костюмы спанбонд</t>
  </si>
  <si>
    <t>еженедельно с 13 мая согласно еженедельной потребности</t>
  </si>
  <si>
    <t>Наименование</t>
  </si>
  <si>
    <t>Количество, шт.</t>
  </si>
  <si>
    <t>Защитные костюмы, полиэфирное волокно, 160 гр/м² шт. Класс защиты - I</t>
  </si>
  <si>
    <t>Халат бязевый, плотность 120-140 гр/м²</t>
  </si>
  <si>
    <t>Бахилы высокие одноразовые, плотность 115 гр./м²</t>
  </si>
  <si>
    <t>Защитный костюм, спанбонд плотность 60-70 гр./м² многоразовый с бахилами. КЗ - I</t>
  </si>
  <si>
    <t>поставлено</t>
  </si>
  <si>
    <t>Костюм защитный Viner</t>
  </si>
  <si>
    <t>Костюм защитный типа Тайвик</t>
  </si>
  <si>
    <t>Защитные костюмы, спанбонд  плотность 40 гр./м² одноразовые КЗ - I</t>
  </si>
  <si>
    <t>ООО "ИНФО-МЕДИКАЛ"</t>
  </si>
  <si>
    <t>ИП Ротенфельд А.Е.</t>
  </si>
  <si>
    <t>8 мая</t>
  </si>
  <si>
    <t>8-12 мая</t>
  </si>
  <si>
    <t xml:space="preserve">Бахилы высокие </t>
  </si>
  <si>
    <t>Панорамная маска МПГ-ИЗОД с 2-мя фильтрами</t>
  </si>
  <si>
    <t>Панорамная маска ППМ-88 с 2-мя фильтрами</t>
  </si>
  <si>
    <t>Халат одноразовый,  спанбонд плотностью 25  гр./м² от 25 до 42</t>
  </si>
  <si>
    <t>Халаты одноразовые</t>
  </si>
  <si>
    <t>Планируемые поставки по заключенным конрактам</t>
  </si>
  <si>
    <t>Поставленная продукция на склад ОГУП "Фармация"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</si>
</sst>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_р_._-;\-* #,##0_р_._-;_-* &quot;-&quot;??_р_._-;_-@_-"/>
    <numFmt numFmtId="167" formatCode="#,##0.0\ _₽"/>
    <numFmt numFmtId="170" formatCode="#,##0\ _₽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7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Fill="1" applyBorder="1" applyAlignment="1">
      <alignment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7" fontId="3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3" fillId="4" borderId="4" xfId="0" applyFont="1" applyFill="1" applyBorder="1" applyAlignment="1" applyProtection="1">
      <alignment vertical="center" wrapText="1"/>
    </xf>
    <xf numFmtId="167" fontId="2" fillId="0" borderId="5" xfId="0" applyNumberFormat="1" applyFont="1" applyFill="1" applyBorder="1" applyAlignment="1">
      <alignment horizontal="center" vertical="center" wrapText="1"/>
    </xf>
    <xf numFmtId="167" fontId="2" fillId="0" borderId="6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3" fontId="3" fillId="3" borderId="1" xfId="0" applyNumberFormat="1" applyFont="1" applyFill="1" applyBorder="1" applyAlignment="1" applyProtection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6" fontId="2" fillId="0" borderId="3" xfId="1" applyNumberFormat="1" applyFont="1" applyFill="1" applyBorder="1" applyAlignment="1" applyProtection="1">
      <alignment horizontal="center" vertical="center" wrapText="1"/>
    </xf>
    <xf numFmtId="167" fontId="2" fillId="0" borderId="4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 applyProtection="1">
      <alignment horizontal="center" vertical="center" wrapText="1"/>
    </xf>
    <xf numFmtId="167" fontId="3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4" fontId="8" fillId="0" borderId="0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166" fontId="2" fillId="0" borderId="4" xfId="1" applyNumberFormat="1" applyFont="1" applyFill="1" applyBorder="1" applyAlignment="1" applyProtection="1">
      <alignment horizontal="center" vertical="center" wrapText="1"/>
    </xf>
    <xf numFmtId="166" fontId="2" fillId="0" borderId="8" xfId="1" applyNumberFormat="1" applyFont="1" applyFill="1" applyBorder="1" applyAlignment="1" applyProtection="1">
      <alignment horizontal="center" vertical="center" wrapText="1"/>
    </xf>
    <xf numFmtId="166" fontId="2" fillId="0" borderId="9" xfId="1" applyNumberFormat="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vertical="center"/>
    </xf>
    <xf numFmtId="170" fontId="2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3">
    <cellStyle name="Денежный 2" xfId="2"/>
    <cellStyle name="Обычный" xfId="0" builtinId="0"/>
    <cellStyle name="Финансовый 2" xfId="1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L14"/>
  <sheetViews>
    <sheetView zoomScaleNormal="100" zoomScaleSheetLayoutView="100" workbookViewId="0">
      <selection activeCell="H3" sqref="H3"/>
    </sheetView>
  </sheetViews>
  <sheetFormatPr defaultColWidth="12.42578125" defaultRowHeight="15.75" x14ac:dyDescent="0.25"/>
  <cols>
    <col min="1" max="1" width="7.28515625" style="22" customWidth="1"/>
    <col min="2" max="2" width="31.28515625" style="13" customWidth="1"/>
    <col min="3" max="5" width="13.85546875" style="27" customWidth="1"/>
    <col min="6" max="6" width="12.42578125" style="27"/>
    <col min="7" max="7" width="10.140625" style="27" customWidth="1"/>
    <col min="8" max="8" width="18.140625" style="20" customWidth="1"/>
    <col min="9" max="9" width="16.42578125" style="17" customWidth="1"/>
    <col min="10" max="10" width="12.42578125" style="56"/>
    <col min="11" max="11" width="14.28515625" style="67" bestFit="1" customWidth="1"/>
    <col min="12" max="12" width="12.42578125" style="20"/>
    <col min="13" max="16384" width="12.42578125" style="13"/>
  </cols>
  <sheetData>
    <row r="1" spans="1:12" ht="57" customHeight="1" x14ac:dyDescent="0.25">
      <c r="A1" s="37" t="s">
        <v>49</v>
      </c>
      <c r="B1" s="37"/>
      <c r="C1" s="37"/>
      <c r="D1" s="37"/>
      <c r="E1" s="37"/>
      <c r="F1" s="37"/>
      <c r="G1" s="37"/>
      <c r="H1" s="37"/>
      <c r="I1" s="37"/>
      <c r="J1" s="64"/>
      <c r="K1" s="65"/>
      <c r="L1" s="12"/>
    </row>
    <row r="2" spans="1:12" s="16" customFormat="1" ht="52.5" customHeight="1" x14ac:dyDescent="0.25">
      <c r="A2" s="38" t="s">
        <v>10</v>
      </c>
      <c r="B2" s="38" t="s">
        <v>11</v>
      </c>
      <c r="C2" s="39" t="s">
        <v>12</v>
      </c>
      <c r="D2" s="39" t="s">
        <v>32</v>
      </c>
      <c r="E2" s="39" t="s">
        <v>34</v>
      </c>
      <c r="F2" s="45" t="s">
        <v>14</v>
      </c>
      <c r="G2" s="45" t="s">
        <v>13</v>
      </c>
      <c r="H2" s="46" t="s">
        <v>1</v>
      </c>
      <c r="I2" s="47" t="s">
        <v>19</v>
      </c>
      <c r="J2" s="66"/>
      <c r="K2" s="65"/>
    </row>
    <row r="3" spans="1:12" ht="63" x14ac:dyDescent="0.25">
      <c r="A3" s="36">
        <v>1</v>
      </c>
      <c r="B3" s="2" t="s">
        <v>42</v>
      </c>
      <c r="C3" s="35">
        <f>'СИЗы в ЛПУ'!C103-'СИЗы в ЛПУ'!C103/4</f>
        <v>1877.25</v>
      </c>
      <c r="D3" s="35">
        <f>C3*7</f>
        <v>13140.75</v>
      </c>
      <c r="E3" s="35">
        <f>C3*30</f>
        <v>56317.5</v>
      </c>
      <c r="F3" s="62">
        <f>'СИЗы в ЛПУ'!D4+'СИЗы в ЛПУ'!D16+'СИЗы в ЛПУ'!D28+'СИЗы в ЛПУ'!D40+'СИЗы в ЛПУ'!D52+'СИЗы в ЛПУ'!D64+'СИЗы в ЛПУ'!D76+'СИЗы в ЛПУ'!D88</f>
        <v>4939</v>
      </c>
      <c r="G3" s="62">
        <f>F3/(C3+C4)</f>
        <v>1.973232121454255</v>
      </c>
      <c r="H3" s="48" t="s">
        <v>52</v>
      </c>
      <c r="I3" s="25"/>
      <c r="J3" s="56">
        <v>44.7</v>
      </c>
      <c r="K3" s="67">
        <f t="shared" ref="K3:K5" si="0">J3*E3</f>
        <v>2517392.25</v>
      </c>
    </row>
    <row r="4" spans="1:12" ht="72" customHeight="1" x14ac:dyDescent="0.25">
      <c r="A4" s="36">
        <v>2</v>
      </c>
      <c r="B4" s="2" t="s">
        <v>43</v>
      </c>
      <c r="C4" s="35">
        <f>'СИЗы в ЛПУ'!C103-'СИЗы ИТОГ'!C3</f>
        <v>625.75</v>
      </c>
      <c r="D4" s="35">
        <f>C4*7</f>
        <v>4380.25</v>
      </c>
      <c r="E4" s="35">
        <f>C4*30</f>
        <v>18772.5</v>
      </c>
      <c r="F4" s="63"/>
      <c r="G4" s="63"/>
      <c r="H4" s="48" t="s">
        <v>52</v>
      </c>
      <c r="I4" s="25"/>
      <c r="J4" s="56">
        <v>101.8</v>
      </c>
      <c r="K4" s="67">
        <f t="shared" si="0"/>
        <v>1911040.5</v>
      </c>
    </row>
    <row r="5" spans="1:12" ht="31.5" x14ac:dyDescent="0.25">
      <c r="A5" s="36">
        <f>A3+1</f>
        <v>2</v>
      </c>
      <c r="B5" s="2" t="s">
        <v>16</v>
      </c>
      <c r="C5" s="35">
        <f>'СИЗы в ЛПУ'!C104</f>
        <v>5330</v>
      </c>
      <c r="D5" s="35">
        <f t="shared" ref="D5:D11" si="1">C5*7</f>
        <v>37310</v>
      </c>
      <c r="E5" s="35">
        <f t="shared" ref="E5:E11" si="2">C5*30</f>
        <v>159900</v>
      </c>
      <c r="F5" s="35">
        <f>'СИЗы в ЛПУ'!D5+'СИЗы в ЛПУ'!D17+'СИЗы в ЛПУ'!D29+'СИЗы в ЛПУ'!D41+'СИЗы в ЛПУ'!D53+'СИЗы в ЛПУ'!D65+'СИЗы в ЛПУ'!D77+'СИЗы в ЛПУ'!D89</f>
        <v>145632</v>
      </c>
      <c r="G5" s="35">
        <f>F5/C5</f>
        <v>27.323076923076922</v>
      </c>
      <c r="H5" s="49" t="s">
        <v>46</v>
      </c>
      <c r="I5" s="50"/>
    </row>
    <row r="6" spans="1:12" ht="63" x14ac:dyDescent="0.25">
      <c r="A6" s="36">
        <f t="shared" ref="A6:A14" si="3">A5+1</f>
        <v>3</v>
      </c>
      <c r="B6" s="2" t="s">
        <v>17</v>
      </c>
      <c r="C6" s="35">
        <f>'СИЗы в ЛПУ'!C105</f>
        <v>5006</v>
      </c>
      <c r="D6" s="35">
        <f t="shared" si="1"/>
        <v>35042</v>
      </c>
      <c r="E6" s="35">
        <f t="shared" si="2"/>
        <v>150180</v>
      </c>
      <c r="F6" s="35">
        <f>'СИЗы в ЛПУ'!D6+'СИЗы в ЛПУ'!D18+'СИЗы в ЛПУ'!D30+'СИЗы в ЛПУ'!D42+'СИЗы в ЛПУ'!D54+'СИЗы в ЛПУ'!D66+'СИЗы в ЛПУ'!D78+'СИЗы в ЛПУ'!D90</f>
        <v>5067</v>
      </c>
      <c r="G6" s="35">
        <f t="shared" ref="G6:G11" si="4">F6/C6</f>
        <v>1.0121853775469436</v>
      </c>
      <c r="H6" s="48" t="s">
        <v>52</v>
      </c>
      <c r="I6" s="25"/>
      <c r="J6" s="56">
        <v>95</v>
      </c>
      <c r="K6" s="67">
        <f>J6*E6</f>
        <v>14267100</v>
      </c>
    </row>
    <row r="7" spans="1:12" ht="26.25" customHeight="1" x14ac:dyDescent="0.25">
      <c r="A7" s="36">
        <f t="shared" si="3"/>
        <v>4</v>
      </c>
      <c r="B7" s="41" t="s">
        <v>15</v>
      </c>
      <c r="C7" s="35">
        <f>'СИЗы в ЛПУ'!C106</f>
        <v>2503</v>
      </c>
      <c r="D7" s="35">
        <f t="shared" si="1"/>
        <v>17521</v>
      </c>
      <c r="E7" s="35">
        <f t="shared" si="2"/>
        <v>75090</v>
      </c>
      <c r="F7" s="35">
        <f>'СИЗы в ЛПУ'!D7+'СИЗы в ЛПУ'!D19+'СИЗы в ЛПУ'!D31+'СИЗы в ЛПУ'!D43+'СИЗы в ЛПУ'!D55+'СИЗы в ЛПУ'!D67+'СИЗы в ЛПУ'!D79+'СИЗы в ЛПУ'!D91</f>
        <v>4627</v>
      </c>
      <c r="G7" s="35">
        <v>1</v>
      </c>
      <c r="H7" s="48" t="s">
        <v>47</v>
      </c>
      <c r="I7" s="74">
        <v>10000</v>
      </c>
      <c r="K7" s="67">
        <f t="shared" ref="K7:K11" si="5">J7*E7</f>
        <v>0</v>
      </c>
    </row>
    <row r="8" spans="1:12" x14ac:dyDescent="0.25">
      <c r="A8" s="36">
        <f t="shared" si="3"/>
        <v>5</v>
      </c>
      <c r="B8" s="2" t="s">
        <v>20</v>
      </c>
      <c r="C8" s="35">
        <f>'СИЗы в ЛПУ'!C107</f>
        <v>1273</v>
      </c>
      <c r="D8" s="35">
        <f t="shared" si="1"/>
        <v>8911</v>
      </c>
      <c r="E8" s="35">
        <f t="shared" si="2"/>
        <v>38190</v>
      </c>
      <c r="F8" s="35">
        <f>'СИЗы в ЛПУ'!D8+'СИЗы в ЛПУ'!D20+'СИЗы в ЛПУ'!D32+'СИЗы в ЛПУ'!D44+'СИЗы в ЛПУ'!D56+'СИЗы в ЛПУ'!D68+'СИЗы в ЛПУ'!D80+'СИЗы в ЛПУ'!D92</f>
        <v>2014</v>
      </c>
      <c r="G8" s="35">
        <v>1</v>
      </c>
      <c r="H8" s="48" t="s">
        <v>44</v>
      </c>
      <c r="I8" s="74">
        <v>400</v>
      </c>
      <c r="K8" s="67">
        <f t="shared" si="5"/>
        <v>0</v>
      </c>
    </row>
    <row r="9" spans="1:12" x14ac:dyDescent="0.25">
      <c r="A9" s="36">
        <f t="shared" si="3"/>
        <v>6</v>
      </c>
      <c r="B9" s="2" t="s">
        <v>29</v>
      </c>
      <c r="C9" s="35">
        <f>'СИЗы в ЛПУ'!C108</f>
        <v>324</v>
      </c>
      <c r="D9" s="35">
        <f t="shared" si="1"/>
        <v>2268</v>
      </c>
      <c r="E9" s="35">
        <f t="shared" si="2"/>
        <v>9720</v>
      </c>
      <c r="F9" s="35">
        <f>'СИЗы в ЛПУ'!D93</f>
        <v>13300</v>
      </c>
      <c r="G9" s="35">
        <f t="shared" si="4"/>
        <v>41.049382716049379</v>
      </c>
      <c r="H9" s="49" t="s">
        <v>46</v>
      </c>
      <c r="I9" s="50"/>
      <c r="K9" s="67">
        <f t="shared" si="5"/>
        <v>0</v>
      </c>
    </row>
    <row r="10" spans="1:12" ht="31.5" x14ac:dyDescent="0.25">
      <c r="A10" s="36">
        <f t="shared" si="3"/>
        <v>7</v>
      </c>
      <c r="B10" s="2" t="s">
        <v>30</v>
      </c>
      <c r="C10" s="35">
        <f>'СИЗы в ЛПУ'!C109</f>
        <v>162</v>
      </c>
      <c r="D10" s="35">
        <f t="shared" si="1"/>
        <v>1134</v>
      </c>
      <c r="E10" s="35">
        <f t="shared" si="2"/>
        <v>4860</v>
      </c>
      <c r="F10" s="35">
        <f>'СИЗы в ЛПУ'!D94</f>
        <v>1000</v>
      </c>
      <c r="G10" s="35">
        <f t="shared" si="4"/>
        <v>6.1728395061728394</v>
      </c>
      <c r="H10" s="48" t="s">
        <v>45</v>
      </c>
      <c r="I10" s="25"/>
      <c r="J10" s="56">
        <v>300</v>
      </c>
      <c r="K10" s="67">
        <f t="shared" si="5"/>
        <v>1458000</v>
      </c>
    </row>
    <row r="11" spans="1:12" x14ac:dyDescent="0.25">
      <c r="A11" s="36">
        <f t="shared" si="3"/>
        <v>8</v>
      </c>
      <c r="B11" s="2" t="s">
        <v>31</v>
      </c>
      <c r="C11" s="35">
        <f>'СИЗы в ЛПУ'!C110</f>
        <v>162</v>
      </c>
      <c r="D11" s="35">
        <f t="shared" si="1"/>
        <v>1134</v>
      </c>
      <c r="E11" s="35">
        <f t="shared" si="2"/>
        <v>4860</v>
      </c>
      <c r="F11" s="35">
        <f>'СИЗы в ЛПУ'!D95</f>
        <v>1500</v>
      </c>
      <c r="G11" s="35">
        <f t="shared" si="4"/>
        <v>9.2592592592592595</v>
      </c>
      <c r="H11" s="49" t="s">
        <v>46</v>
      </c>
      <c r="I11" s="50"/>
      <c r="K11" s="67">
        <f t="shared" si="5"/>
        <v>0</v>
      </c>
    </row>
    <row r="12" spans="1:12" ht="31.5" x14ac:dyDescent="0.25">
      <c r="A12" s="36">
        <f t="shared" si="3"/>
        <v>9</v>
      </c>
      <c r="B12" s="42" t="s">
        <v>51</v>
      </c>
      <c r="C12" s="35"/>
      <c r="D12" s="35"/>
      <c r="E12" s="35"/>
      <c r="F12" s="35"/>
      <c r="G12" s="35"/>
      <c r="H12" s="49" t="s">
        <v>46</v>
      </c>
      <c r="I12" s="50"/>
    </row>
    <row r="13" spans="1:12" x14ac:dyDescent="0.25">
      <c r="A13" s="36">
        <f t="shared" si="3"/>
        <v>10</v>
      </c>
      <c r="B13" s="23" t="s">
        <v>37</v>
      </c>
      <c r="C13" s="35"/>
      <c r="D13" s="35"/>
      <c r="E13" s="35"/>
      <c r="F13" s="35"/>
      <c r="G13" s="35"/>
      <c r="H13" s="49" t="s">
        <v>46</v>
      </c>
      <c r="I13" s="50"/>
    </row>
    <row r="14" spans="1:12" x14ac:dyDescent="0.25">
      <c r="A14" s="36">
        <f t="shared" si="3"/>
        <v>11</v>
      </c>
      <c r="B14" s="23" t="s">
        <v>39</v>
      </c>
      <c r="C14" s="35"/>
      <c r="D14" s="35"/>
      <c r="E14" s="35"/>
      <c r="F14" s="35"/>
      <c r="G14" s="35"/>
      <c r="H14" s="49" t="s">
        <v>46</v>
      </c>
      <c r="I14" s="50"/>
    </row>
  </sheetData>
  <mergeCells count="9">
    <mergeCell ref="H14:I14"/>
    <mergeCell ref="F3:F4"/>
    <mergeCell ref="G3:G4"/>
    <mergeCell ref="A1:I1"/>
    <mergeCell ref="H5:I5"/>
    <mergeCell ref="H9:I9"/>
    <mergeCell ref="H11:I11"/>
    <mergeCell ref="H12:I12"/>
    <mergeCell ref="H13:I13"/>
  </mergeCells>
  <pageMargins left="0.25" right="0.25" top="0.75" bottom="0.75" header="0.3" footer="0.3"/>
  <pageSetup paperSize="9"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8" workbookViewId="0">
      <selection activeCell="A13" sqref="A13"/>
    </sheetView>
  </sheetViews>
  <sheetFormatPr defaultRowHeight="18.75" x14ac:dyDescent="0.3"/>
  <cols>
    <col min="1" max="1" width="9.140625" style="75"/>
    <col min="2" max="2" width="43" style="76" customWidth="1"/>
    <col min="3" max="3" width="20.85546875" style="9" customWidth="1"/>
    <col min="4" max="4" width="25.5703125" style="9" customWidth="1"/>
    <col min="5" max="5" width="20.85546875" style="9" customWidth="1"/>
    <col min="6" max="6" width="13.5703125" style="8" customWidth="1"/>
    <col min="7" max="16384" width="9.140625" style="8"/>
  </cols>
  <sheetData>
    <row r="1" spans="1:5" ht="31.5" customHeight="1" x14ac:dyDescent="0.3">
      <c r="A1" s="81" t="s">
        <v>73</v>
      </c>
      <c r="B1" s="81"/>
      <c r="C1" s="81"/>
      <c r="D1" s="81"/>
      <c r="E1" s="81"/>
    </row>
    <row r="2" spans="1:5" s="4" customFormat="1" ht="37.5" x14ac:dyDescent="0.25">
      <c r="A2" s="82" t="s">
        <v>10</v>
      </c>
      <c r="B2" s="77" t="s">
        <v>53</v>
      </c>
      <c r="C2" s="5" t="s">
        <v>54</v>
      </c>
      <c r="D2" s="5" t="s">
        <v>0</v>
      </c>
      <c r="E2" s="5" t="s">
        <v>1</v>
      </c>
    </row>
    <row r="3" spans="1:5" s="75" customFormat="1" x14ac:dyDescent="0.3">
      <c r="A3" s="83"/>
      <c r="B3" s="6">
        <v>1</v>
      </c>
      <c r="C3" s="6">
        <v>2</v>
      </c>
      <c r="D3" s="6">
        <v>3</v>
      </c>
      <c r="E3" s="6">
        <v>4</v>
      </c>
    </row>
    <row r="4" spans="1:5" ht="52.5" customHeight="1" x14ac:dyDescent="0.3">
      <c r="A4" s="78">
        <v>1</v>
      </c>
      <c r="B4" s="79" t="s">
        <v>8</v>
      </c>
      <c r="C4" s="11">
        <v>38890</v>
      </c>
      <c r="D4" s="6" t="s">
        <v>7</v>
      </c>
      <c r="E4" s="6" t="s">
        <v>59</v>
      </c>
    </row>
    <row r="5" spans="1:5" ht="52.5" customHeight="1" x14ac:dyDescent="0.3">
      <c r="A5" s="78">
        <v>2</v>
      </c>
      <c r="B5" s="79" t="s">
        <v>9</v>
      </c>
      <c r="C5" s="11">
        <v>2000</v>
      </c>
      <c r="D5" s="6" t="s">
        <v>7</v>
      </c>
      <c r="E5" s="6" t="s">
        <v>59</v>
      </c>
    </row>
    <row r="6" spans="1:5" ht="52.5" customHeight="1" x14ac:dyDescent="0.3">
      <c r="A6" s="78">
        <v>3</v>
      </c>
      <c r="B6" s="79" t="s">
        <v>55</v>
      </c>
      <c r="C6" s="6">
        <v>20</v>
      </c>
      <c r="D6" s="6" t="s">
        <v>7</v>
      </c>
      <c r="E6" s="6" t="s">
        <v>59</v>
      </c>
    </row>
    <row r="7" spans="1:5" ht="52.5" customHeight="1" x14ac:dyDescent="0.3">
      <c r="A7" s="78">
        <v>4</v>
      </c>
      <c r="B7" s="79" t="s">
        <v>56</v>
      </c>
      <c r="C7" s="6">
        <v>380</v>
      </c>
      <c r="D7" s="6" t="s">
        <v>5</v>
      </c>
      <c r="E7" s="6" t="s">
        <v>59</v>
      </c>
    </row>
    <row r="8" spans="1:5" ht="52.5" customHeight="1" x14ac:dyDescent="0.3">
      <c r="A8" s="78">
        <v>5</v>
      </c>
      <c r="B8" s="79" t="s">
        <v>57</v>
      </c>
      <c r="C8" s="6">
        <v>800</v>
      </c>
      <c r="D8" s="6" t="s">
        <v>5</v>
      </c>
      <c r="E8" s="6" t="s">
        <v>59</v>
      </c>
    </row>
    <row r="9" spans="1:5" ht="52.5" customHeight="1" x14ac:dyDescent="0.3">
      <c r="A9" s="78">
        <v>6</v>
      </c>
      <c r="B9" s="79" t="s">
        <v>58</v>
      </c>
      <c r="C9" s="6">
        <v>500</v>
      </c>
      <c r="D9" s="6" t="s">
        <v>5</v>
      </c>
      <c r="E9" s="6" t="s">
        <v>59</v>
      </c>
    </row>
    <row r="10" spans="1:5" s="4" customFormat="1" ht="35.25" customHeight="1" x14ac:dyDescent="0.25">
      <c r="A10" s="80" t="s">
        <v>72</v>
      </c>
      <c r="B10" s="80"/>
      <c r="C10" s="80"/>
      <c r="D10" s="80"/>
      <c r="E10" s="80"/>
    </row>
    <row r="11" spans="1:5" s="4" customFormat="1" ht="35.25" customHeight="1" x14ac:dyDescent="0.25">
      <c r="A11" s="82" t="s">
        <v>10</v>
      </c>
      <c r="B11" s="77" t="s">
        <v>53</v>
      </c>
      <c r="C11" s="5" t="s">
        <v>54</v>
      </c>
      <c r="D11" s="5" t="s">
        <v>0</v>
      </c>
      <c r="E11" s="5" t="s">
        <v>1</v>
      </c>
    </row>
    <row r="12" spans="1:5" s="7" customFormat="1" ht="15.75" customHeight="1" x14ac:dyDescent="0.25">
      <c r="A12" s="83"/>
      <c r="B12" s="6">
        <v>1</v>
      </c>
      <c r="C12" s="6">
        <v>2</v>
      </c>
      <c r="D12" s="6">
        <v>3</v>
      </c>
      <c r="E12" s="6">
        <v>4</v>
      </c>
    </row>
    <row r="13" spans="1:5" ht="52.5" customHeight="1" x14ac:dyDescent="0.3">
      <c r="A13" s="10">
        <v>1</v>
      </c>
      <c r="B13" s="79" t="s">
        <v>60</v>
      </c>
      <c r="C13" s="11">
        <v>5000</v>
      </c>
      <c r="D13" s="6" t="s">
        <v>63</v>
      </c>
      <c r="E13" s="6" t="s">
        <v>66</v>
      </c>
    </row>
    <row r="14" spans="1:5" ht="37.5" x14ac:dyDescent="0.3">
      <c r="A14" s="10">
        <f>A13+1</f>
        <v>2</v>
      </c>
      <c r="B14" s="79" t="s">
        <v>61</v>
      </c>
      <c r="C14" s="11">
        <v>5000</v>
      </c>
      <c r="D14" s="6" t="s">
        <v>63</v>
      </c>
      <c r="E14" s="6" t="s">
        <v>66</v>
      </c>
    </row>
    <row r="15" spans="1:5" ht="56.25" x14ac:dyDescent="0.3">
      <c r="A15" s="10">
        <f t="shared" ref="A15:A26" si="0">A14+1</f>
        <v>3</v>
      </c>
      <c r="B15" s="79" t="s">
        <v>55</v>
      </c>
      <c r="C15" s="6">
        <v>200</v>
      </c>
      <c r="D15" s="6" t="s">
        <v>64</v>
      </c>
      <c r="E15" s="6" t="s">
        <v>65</v>
      </c>
    </row>
    <row r="16" spans="1:5" ht="56.25" x14ac:dyDescent="0.3">
      <c r="A16" s="10">
        <f t="shared" si="0"/>
        <v>4</v>
      </c>
      <c r="B16" s="79" t="s">
        <v>58</v>
      </c>
      <c r="C16" s="11">
        <v>3000</v>
      </c>
      <c r="D16" s="6" t="s">
        <v>5</v>
      </c>
      <c r="E16" s="6" t="s">
        <v>65</v>
      </c>
    </row>
    <row r="17" spans="1:5" ht="56.25" x14ac:dyDescent="0.3">
      <c r="A17" s="10">
        <f t="shared" si="0"/>
        <v>5</v>
      </c>
      <c r="B17" s="79" t="s">
        <v>62</v>
      </c>
      <c r="C17" s="6">
        <v>615</v>
      </c>
      <c r="D17" s="6" t="s">
        <v>2</v>
      </c>
      <c r="E17" s="6" t="s">
        <v>65</v>
      </c>
    </row>
    <row r="18" spans="1:5" ht="37.5" x14ac:dyDescent="0.3">
      <c r="A18" s="10">
        <f t="shared" si="0"/>
        <v>6</v>
      </c>
      <c r="B18" s="79" t="s">
        <v>67</v>
      </c>
      <c r="C18" s="6">
        <v>700</v>
      </c>
      <c r="D18" s="6" t="s">
        <v>2</v>
      </c>
      <c r="E18" s="6" t="s">
        <v>65</v>
      </c>
    </row>
    <row r="19" spans="1:5" ht="37.5" x14ac:dyDescent="0.3">
      <c r="A19" s="10">
        <f t="shared" si="0"/>
        <v>7</v>
      </c>
      <c r="B19" s="79" t="s">
        <v>57</v>
      </c>
      <c r="C19" s="11">
        <v>2200</v>
      </c>
      <c r="D19" s="6" t="s">
        <v>5</v>
      </c>
      <c r="E19" s="6" t="s">
        <v>65</v>
      </c>
    </row>
    <row r="20" spans="1:5" ht="37.5" x14ac:dyDescent="0.3">
      <c r="A20" s="10">
        <f t="shared" si="0"/>
        <v>8</v>
      </c>
      <c r="B20" s="79" t="s">
        <v>68</v>
      </c>
      <c r="C20" s="6">
        <v>200</v>
      </c>
      <c r="D20" s="6" t="s">
        <v>4</v>
      </c>
      <c r="E20" s="6" t="s">
        <v>66</v>
      </c>
    </row>
    <row r="21" spans="1:5" ht="37.5" x14ac:dyDescent="0.3">
      <c r="A21" s="10">
        <f t="shared" si="0"/>
        <v>9</v>
      </c>
      <c r="B21" s="79" t="s">
        <v>69</v>
      </c>
      <c r="C21" s="6">
        <v>200</v>
      </c>
      <c r="D21" s="6" t="s">
        <v>4</v>
      </c>
      <c r="E21" s="6" t="s">
        <v>66</v>
      </c>
    </row>
    <row r="22" spans="1:5" ht="37.5" x14ac:dyDescent="0.3">
      <c r="A22" s="10">
        <f t="shared" si="0"/>
        <v>10</v>
      </c>
      <c r="B22" s="79" t="s">
        <v>6</v>
      </c>
      <c r="C22" s="11">
        <v>10000</v>
      </c>
      <c r="D22" s="6" t="s">
        <v>3</v>
      </c>
      <c r="E22" s="6" t="s">
        <v>65</v>
      </c>
    </row>
    <row r="23" spans="1:5" ht="37.5" x14ac:dyDescent="0.3">
      <c r="A23" s="10">
        <f t="shared" si="0"/>
        <v>11</v>
      </c>
      <c r="B23" s="79" t="s">
        <v>70</v>
      </c>
      <c r="C23" s="11">
        <v>3000</v>
      </c>
      <c r="D23" s="6" t="s">
        <v>2</v>
      </c>
      <c r="E23" s="6" t="s">
        <v>65</v>
      </c>
    </row>
    <row r="24" spans="1:5" ht="37.5" x14ac:dyDescent="0.3">
      <c r="A24" s="10">
        <f t="shared" si="0"/>
        <v>12</v>
      </c>
      <c r="B24" s="79" t="s">
        <v>56</v>
      </c>
      <c r="C24" s="11">
        <v>2620</v>
      </c>
      <c r="D24" s="6" t="s">
        <v>5</v>
      </c>
      <c r="E24" s="6"/>
    </row>
    <row r="25" spans="1:5" ht="37.5" x14ac:dyDescent="0.3">
      <c r="A25" s="10">
        <f t="shared" si="0"/>
        <v>13</v>
      </c>
      <c r="B25" s="79" t="s">
        <v>71</v>
      </c>
      <c r="C25" s="6">
        <v>700</v>
      </c>
      <c r="D25" s="6" t="s">
        <v>2</v>
      </c>
      <c r="E25" s="6" t="s">
        <v>65</v>
      </c>
    </row>
    <row r="26" spans="1:5" ht="56.25" x14ac:dyDescent="0.3">
      <c r="A26" s="10">
        <f t="shared" si="0"/>
        <v>14</v>
      </c>
      <c r="B26" s="79" t="s">
        <v>8</v>
      </c>
      <c r="C26" s="11">
        <v>30000</v>
      </c>
      <c r="D26" s="6" t="s">
        <v>2</v>
      </c>
      <c r="E26" s="6" t="s">
        <v>65</v>
      </c>
    </row>
  </sheetData>
  <mergeCells count="4">
    <mergeCell ref="A10:E10"/>
    <mergeCell ref="A1:E1"/>
    <mergeCell ref="A11:A12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J111"/>
  <sheetViews>
    <sheetView zoomScaleNormal="100" zoomScaleSheetLayoutView="100" workbookViewId="0">
      <pane ySplit="2" topLeftCell="A24" activePane="bottomLeft" state="frozen"/>
      <selection pane="bottomLeft" activeCell="J40" sqref="J40"/>
    </sheetView>
  </sheetViews>
  <sheetFormatPr defaultColWidth="12.42578125" defaultRowHeight="15.75" x14ac:dyDescent="0.25"/>
  <cols>
    <col min="1" max="1" width="7.28515625" style="22" customWidth="1"/>
    <col min="2" max="2" width="33.5703125" style="13" customWidth="1"/>
    <col min="3" max="3" width="13.85546875" style="27" customWidth="1"/>
    <col min="4" max="4" width="12.42578125" style="27"/>
    <col min="5" max="5" width="13.7109375" style="27" customWidth="1"/>
    <col min="6" max="6" width="15.5703125" style="22" hidden="1" customWidth="1"/>
    <col min="7" max="7" width="15.5703125" style="17" hidden="1" customWidth="1"/>
    <col min="8" max="8" width="12.42578125" style="18"/>
    <col min="9" max="10" width="12.42578125" style="20"/>
    <col min="11" max="16384" width="12.42578125" style="13"/>
  </cols>
  <sheetData>
    <row r="1" spans="1:10" ht="94.5" customHeight="1" x14ac:dyDescent="0.25">
      <c r="A1" s="37" t="s">
        <v>50</v>
      </c>
      <c r="B1" s="37"/>
      <c r="C1" s="37"/>
      <c r="D1" s="37"/>
      <c r="E1" s="37"/>
      <c r="F1" s="37"/>
      <c r="G1" s="37"/>
      <c r="H1" s="12"/>
      <c r="I1" s="12"/>
      <c r="J1" s="12"/>
    </row>
    <row r="2" spans="1:10" s="16" customFormat="1" ht="52.5" customHeight="1" x14ac:dyDescent="0.25">
      <c r="A2" s="38" t="s">
        <v>10</v>
      </c>
      <c r="B2" s="38" t="s">
        <v>11</v>
      </c>
      <c r="C2" s="39" t="s">
        <v>12</v>
      </c>
      <c r="D2" s="39" t="s">
        <v>14</v>
      </c>
      <c r="E2" s="39" t="s">
        <v>13</v>
      </c>
      <c r="F2" s="68" t="s">
        <v>1</v>
      </c>
      <c r="G2" s="40" t="s">
        <v>19</v>
      </c>
      <c r="H2" s="15"/>
    </row>
    <row r="3" spans="1:10" s="16" customFormat="1" ht="19.5" customHeight="1" x14ac:dyDescent="0.25">
      <c r="A3" s="29"/>
      <c r="B3" s="30" t="s">
        <v>21</v>
      </c>
      <c r="C3" s="30"/>
      <c r="D3" s="30"/>
      <c r="E3" s="51"/>
      <c r="F3" s="32"/>
      <c r="G3" s="30"/>
      <c r="H3" s="15"/>
    </row>
    <row r="4" spans="1:10" ht="15.75" customHeight="1" x14ac:dyDescent="0.25">
      <c r="A4" s="24">
        <v>1</v>
      </c>
      <c r="B4" s="2" t="s">
        <v>41</v>
      </c>
      <c r="C4" s="26">
        <v>444</v>
      </c>
      <c r="D4" s="26">
        <v>1400</v>
      </c>
      <c r="E4" s="26">
        <f>D4/C4</f>
        <v>3.1531531531531534</v>
      </c>
      <c r="F4" s="69"/>
      <c r="G4" s="25"/>
      <c r="I4" s="19"/>
    </row>
    <row r="5" spans="1:10" ht="20.25" customHeight="1" x14ac:dyDescent="0.25">
      <c r="A5" s="24">
        <f>A4+1</f>
        <v>2</v>
      </c>
      <c r="B5" s="2" t="s">
        <v>16</v>
      </c>
      <c r="C5" s="28">
        <v>888</v>
      </c>
      <c r="D5" s="28">
        <v>24050</v>
      </c>
      <c r="E5" s="26">
        <f>D5/C5</f>
        <v>27.083333333333332</v>
      </c>
      <c r="F5" s="69"/>
      <c r="G5" s="25"/>
    </row>
    <row r="6" spans="1:10" ht="15.75" customHeight="1" x14ac:dyDescent="0.25">
      <c r="A6" s="24">
        <f t="shared" ref="A6:A14" si="0">A5+1</f>
        <v>3</v>
      </c>
      <c r="B6" s="2" t="s">
        <v>17</v>
      </c>
      <c r="C6" s="28">
        <v>888</v>
      </c>
      <c r="D6" s="28">
        <v>2340</v>
      </c>
      <c r="E6" s="26">
        <f>D6/C6</f>
        <v>2.6351351351351351</v>
      </c>
      <c r="F6" s="69"/>
      <c r="G6" s="25"/>
      <c r="I6" s="19"/>
    </row>
    <row r="7" spans="1:10" ht="30.75" customHeight="1" x14ac:dyDescent="0.25">
      <c r="A7" s="24">
        <f t="shared" si="0"/>
        <v>4</v>
      </c>
      <c r="B7" s="3" t="s">
        <v>35</v>
      </c>
      <c r="C7" s="28">
        <v>444</v>
      </c>
      <c r="D7" s="28">
        <v>997</v>
      </c>
      <c r="E7" s="26">
        <f>D7/C7</f>
        <v>2.2454954954954953</v>
      </c>
      <c r="F7" s="69"/>
      <c r="G7" s="25"/>
      <c r="I7" s="19"/>
    </row>
    <row r="8" spans="1:10" ht="15.75" customHeight="1" x14ac:dyDescent="0.25">
      <c r="A8" s="24">
        <f t="shared" si="0"/>
        <v>5</v>
      </c>
      <c r="B8" s="2" t="s">
        <v>20</v>
      </c>
      <c r="C8" s="26">
        <v>444</v>
      </c>
      <c r="D8" s="26">
        <v>914</v>
      </c>
      <c r="E8" s="26">
        <f>D8/C8</f>
        <v>2.0585585585585586</v>
      </c>
      <c r="F8" s="69"/>
      <c r="G8" s="25"/>
    </row>
    <row r="9" spans="1:10" ht="21" customHeight="1" x14ac:dyDescent="0.25">
      <c r="A9" s="24">
        <f t="shared" si="0"/>
        <v>6</v>
      </c>
      <c r="B9" s="42" t="s">
        <v>51</v>
      </c>
      <c r="C9" s="26"/>
      <c r="D9" s="26"/>
      <c r="E9" s="26"/>
      <c r="F9" s="69"/>
      <c r="G9" s="25"/>
    </row>
    <row r="10" spans="1:10" ht="15.75" customHeight="1" x14ac:dyDescent="0.25">
      <c r="A10" s="24">
        <f t="shared" si="0"/>
        <v>7</v>
      </c>
      <c r="B10" s="23" t="s">
        <v>36</v>
      </c>
      <c r="C10" s="26"/>
      <c r="D10" s="26"/>
      <c r="E10" s="26"/>
      <c r="F10" s="69"/>
      <c r="G10" s="25"/>
    </row>
    <row r="11" spans="1:10" ht="15.75" customHeight="1" x14ac:dyDescent="0.25">
      <c r="A11" s="24">
        <f t="shared" si="0"/>
        <v>8</v>
      </c>
      <c r="B11" s="23" t="s">
        <v>37</v>
      </c>
      <c r="C11" s="26"/>
      <c r="D11" s="26"/>
      <c r="E11" s="26"/>
      <c r="F11" s="69"/>
      <c r="G11" s="25"/>
    </row>
    <row r="12" spans="1:10" ht="15.75" customHeight="1" x14ac:dyDescent="0.25">
      <c r="A12" s="24">
        <f t="shared" si="0"/>
        <v>9</v>
      </c>
      <c r="B12" s="23" t="s">
        <v>38</v>
      </c>
      <c r="C12" s="26"/>
      <c r="D12" s="26"/>
      <c r="E12" s="26"/>
      <c r="F12" s="69"/>
      <c r="G12" s="25"/>
    </row>
    <row r="13" spans="1:10" ht="15.75" customHeight="1" x14ac:dyDescent="0.25">
      <c r="A13" s="24">
        <f t="shared" si="0"/>
        <v>10</v>
      </c>
      <c r="B13" s="23" t="s">
        <v>39</v>
      </c>
      <c r="C13" s="26"/>
      <c r="D13" s="26"/>
      <c r="E13" s="26"/>
      <c r="F13" s="69"/>
      <c r="G13" s="25"/>
    </row>
    <row r="14" spans="1:10" ht="15.75" customHeight="1" x14ac:dyDescent="0.25">
      <c r="A14" s="24">
        <f t="shared" si="0"/>
        <v>11</v>
      </c>
      <c r="B14" s="23" t="s">
        <v>40</v>
      </c>
      <c r="C14" s="26"/>
      <c r="D14" s="26"/>
      <c r="E14" s="26"/>
      <c r="F14" s="69"/>
      <c r="G14" s="25"/>
    </row>
    <row r="15" spans="1:10" ht="15.75" customHeight="1" x14ac:dyDescent="0.25">
      <c r="A15" s="24"/>
      <c r="B15" s="30" t="s">
        <v>22</v>
      </c>
      <c r="C15" s="30"/>
      <c r="D15" s="30"/>
      <c r="E15" s="51"/>
      <c r="F15" s="32"/>
      <c r="G15" s="30"/>
    </row>
    <row r="16" spans="1:10" ht="15.75" customHeight="1" x14ac:dyDescent="0.25">
      <c r="A16" s="24">
        <v>1</v>
      </c>
      <c r="B16" s="2" t="s">
        <v>41</v>
      </c>
      <c r="C16" s="26">
        <v>1024</v>
      </c>
      <c r="D16" s="26"/>
      <c r="E16" s="26">
        <f>D16/C16</f>
        <v>0</v>
      </c>
      <c r="F16" s="69"/>
      <c r="G16" s="25"/>
    </row>
    <row r="17" spans="1:7" ht="15.75" customHeight="1" x14ac:dyDescent="0.25">
      <c r="A17" s="24">
        <f>A16+1</f>
        <v>2</v>
      </c>
      <c r="B17" s="2" t="s">
        <v>16</v>
      </c>
      <c r="C17" s="28">
        <v>2048</v>
      </c>
      <c r="D17" s="28"/>
      <c r="E17" s="26">
        <f>D17/C17</f>
        <v>0</v>
      </c>
      <c r="F17" s="69"/>
      <c r="G17" s="25"/>
    </row>
    <row r="18" spans="1:7" ht="15.75" customHeight="1" x14ac:dyDescent="0.25">
      <c r="A18" s="24">
        <f t="shared" ref="A18:A26" si="1">A17+1</f>
        <v>3</v>
      </c>
      <c r="B18" s="2" t="s">
        <v>17</v>
      </c>
      <c r="C18" s="28">
        <v>2048</v>
      </c>
      <c r="D18" s="28"/>
      <c r="E18" s="26">
        <f>D18/C18</f>
        <v>0</v>
      </c>
      <c r="F18" s="69"/>
      <c r="G18" s="25"/>
    </row>
    <row r="19" spans="1:7" ht="30" customHeight="1" x14ac:dyDescent="0.25">
      <c r="A19" s="24">
        <f t="shared" si="1"/>
        <v>4</v>
      </c>
      <c r="B19" s="3" t="s">
        <v>35</v>
      </c>
      <c r="C19" s="28">
        <v>1024</v>
      </c>
      <c r="D19" s="28"/>
      <c r="E19" s="26">
        <f>D19/C19</f>
        <v>0</v>
      </c>
      <c r="F19" s="69"/>
      <c r="G19" s="25"/>
    </row>
    <row r="20" spans="1:7" ht="30" customHeight="1" x14ac:dyDescent="0.25">
      <c r="A20" s="24">
        <f t="shared" si="1"/>
        <v>5</v>
      </c>
      <c r="B20" s="2" t="s">
        <v>20</v>
      </c>
      <c r="C20" s="26">
        <v>1024</v>
      </c>
      <c r="D20" s="28"/>
      <c r="E20" s="26">
        <f>D20/C20</f>
        <v>0</v>
      </c>
      <c r="F20" s="70"/>
      <c r="G20" s="33"/>
    </row>
    <row r="21" spans="1:7" ht="21" customHeight="1" x14ac:dyDescent="0.25">
      <c r="A21" s="24">
        <f t="shared" si="1"/>
        <v>6</v>
      </c>
      <c r="B21" s="42" t="s">
        <v>51</v>
      </c>
      <c r="C21" s="28"/>
      <c r="D21" s="28"/>
      <c r="E21" s="28"/>
      <c r="F21" s="70"/>
      <c r="G21" s="33"/>
    </row>
    <row r="22" spans="1:7" ht="15.75" customHeight="1" x14ac:dyDescent="0.25">
      <c r="A22" s="24">
        <f t="shared" si="1"/>
        <v>7</v>
      </c>
      <c r="B22" s="23" t="s">
        <v>36</v>
      </c>
      <c r="C22" s="26"/>
      <c r="D22" s="26"/>
      <c r="E22" s="26"/>
      <c r="F22" s="69"/>
      <c r="G22" s="25"/>
    </row>
    <row r="23" spans="1:7" ht="15.75" customHeight="1" x14ac:dyDescent="0.25">
      <c r="A23" s="24">
        <f t="shared" si="1"/>
        <v>8</v>
      </c>
      <c r="B23" s="23" t="s">
        <v>37</v>
      </c>
      <c r="C23" s="26"/>
      <c r="D23" s="26"/>
      <c r="E23" s="26"/>
      <c r="F23" s="69"/>
      <c r="G23" s="25"/>
    </row>
    <row r="24" spans="1:7" ht="15.75" customHeight="1" x14ac:dyDescent="0.25">
      <c r="A24" s="24">
        <f t="shared" si="1"/>
        <v>9</v>
      </c>
      <c r="B24" s="23" t="s">
        <v>38</v>
      </c>
      <c r="C24" s="26"/>
      <c r="D24" s="26"/>
      <c r="E24" s="26"/>
      <c r="F24" s="69"/>
      <c r="G24" s="25"/>
    </row>
    <row r="25" spans="1:7" ht="15.75" customHeight="1" x14ac:dyDescent="0.25">
      <c r="A25" s="24">
        <f t="shared" si="1"/>
        <v>10</v>
      </c>
      <c r="B25" s="23" t="s">
        <v>39</v>
      </c>
      <c r="C25" s="26"/>
      <c r="D25" s="26"/>
      <c r="E25" s="26"/>
      <c r="F25" s="69"/>
      <c r="G25" s="25"/>
    </row>
    <row r="26" spans="1:7" ht="15.75" customHeight="1" x14ac:dyDescent="0.25">
      <c r="A26" s="24">
        <f t="shared" si="1"/>
        <v>11</v>
      </c>
      <c r="B26" s="23" t="s">
        <v>40</v>
      </c>
      <c r="C26" s="26"/>
      <c r="D26" s="26"/>
      <c r="E26" s="26"/>
      <c r="F26" s="69"/>
      <c r="G26" s="25"/>
    </row>
    <row r="27" spans="1:7" ht="15.75" customHeight="1" x14ac:dyDescent="0.25">
      <c r="A27" s="24"/>
      <c r="B27" s="30" t="s">
        <v>23</v>
      </c>
      <c r="C27" s="30"/>
      <c r="D27" s="30"/>
      <c r="E27" s="51"/>
      <c r="F27" s="31"/>
      <c r="G27" s="32"/>
    </row>
    <row r="28" spans="1:7" ht="15.75" customHeight="1" x14ac:dyDescent="0.25">
      <c r="A28" s="24">
        <v>1</v>
      </c>
      <c r="B28" s="2" t="s">
        <v>41</v>
      </c>
      <c r="C28" s="26">
        <v>90</v>
      </c>
      <c r="D28" s="26">
        <v>498</v>
      </c>
      <c r="E28" s="26">
        <f>D28/C28</f>
        <v>5.5333333333333332</v>
      </c>
      <c r="F28" s="69"/>
      <c r="G28" s="25"/>
    </row>
    <row r="29" spans="1:7" ht="15.75" customHeight="1" x14ac:dyDescent="0.25">
      <c r="A29" s="24">
        <f>A28+1</f>
        <v>2</v>
      </c>
      <c r="B29" s="2" t="s">
        <v>16</v>
      </c>
      <c r="C29" s="28">
        <v>180</v>
      </c>
      <c r="D29" s="28">
        <v>21732</v>
      </c>
      <c r="E29" s="26">
        <f t="shared" ref="E29:E32" si="2">D29/C29</f>
        <v>120.73333333333333</v>
      </c>
      <c r="F29" s="69"/>
      <c r="G29" s="25"/>
    </row>
    <row r="30" spans="1:7" ht="15.75" customHeight="1" x14ac:dyDescent="0.25">
      <c r="A30" s="24">
        <f t="shared" ref="A30:A38" si="3">A29+1</f>
        <v>3</v>
      </c>
      <c r="B30" s="2" t="s">
        <v>17</v>
      </c>
      <c r="C30" s="28">
        <v>180</v>
      </c>
      <c r="D30" s="28">
        <v>480</v>
      </c>
      <c r="E30" s="26">
        <f t="shared" si="2"/>
        <v>2.6666666666666665</v>
      </c>
      <c r="F30" s="69"/>
      <c r="G30" s="25"/>
    </row>
    <row r="31" spans="1:7" ht="28.5" customHeight="1" x14ac:dyDescent="0.25">
      <c r="A31" s="24">
        <f t="shared" si="3"/>
        <v>4</v>
      </c>
      <c r="B31" s="3" t="s">
        <v>35</v>
      </c>
      <c r="C31" s="28">
        <v>90</v>
      </c>
      <c r="D31" s="28">
        <v>323</v>
      </c>
      <c r="E31" s="26">
        <f t="shared" si="2"/>
        <v>3.588888888888889</v>
      </c>
      <c r="F31" s="69"/>
      <c r="G31" s="25"/>
    </row>
    <row r="32" spans="1:7" ht="15.75" customHeight="1" x14ac:dyDescent="0.25">
      <c r="A32" s="24">
        <f t="shared" si="3"/>
        <v>5</v>
      </c>
      <c r="B32" s="2" t="s">
        <v>20</v>
      </c>
      <c r="C32" s="26">
        <v>90</v>
      </c>
      <c r="D32" s="26">
        <v>235</v>
      </c>
      <c r="E32" s="26">
        <f t="shared" si="2"/>
        <v>2.6111111111111112</v>
      </c>
      <c r="F32" s="69"/>
      <c r="G32" s="25"/>
    </row>
    <row r="33" spans="1:8" ht="15.75" customHeight="1" x14ac:dyDescent="0.25">
      <c r="A33" s="24">
        <f t="shared" si="3"/>
        <v>6</v>
      </c>
      <c r="B33" s="42" t="s">
        <v>51</v>
      </c>
      <c r="C33" s="26"/>
      <c r="D33" s="26"/>
      <c r="E33" s="26"/>
      <c r="F33" s="69"/>
      <c r="G33" s="25"/>
    </row>
    <row r="34" spans="1:8" ht="15.75" customHeight="1" x14ac:dyDescent="0.25">
      <c r="A34" s="24">
        <f t="shared" si="3"/>
        <v>7</v>
      </c>
      <c r="B34" s="23" t="s">
        <v>36</v>
      </c>
      <c r="C34" s="26"/>
      <c r="D34" s="26"/>
      <c r="E34" s="26"/>
      <c r="F34" s="69"/>
      <c r="G34" s="25"/>
    </row>
    <row r="35" spans="1:8" ht="15.75" customHeight="1" x14ac:dyDescent="0.25">
      <c r="A35" s="24">
        <f t="shared" si="3"/>
        <v>8</v>
      </c>
      <c r="B35" s="23" t="s">
        <v>37</v>
      </c>
      <c r="C35" s="26"/>
      <c r="D35" s="26"/>
      <c r="E35" s="26"/>
      <c r="F35" s="69"/>
      <c r="G35" s="25"/>
    </row>
    <row r="36" spans="1:8" ht="15.75" customHeight="1" x14ac:dyDescent="0.25">
      <c r="A36" s="24">
        <f t="shared" si="3"/>
        <v>9</v>
      </c>
      <c r="B36" s="23" t="s">
        <v>38</v>
      </c>
      <c r="C36" s="26"/>
      <c r="D36" s="26"/>
      <c r="E36" s="26"/>
      <c r="F36" s="69"/>
      <c r="G36" s="25"/>
    </row>
    <row r="37" spans="1:8" ht="15.75" customHeight="1" x14ac:dyDescent="0.25">
      <c r="A37" s="24">
        <f t="shared" si="3"/>
        <v>10</v>
      </c>
      <c r="B37" s="23" t="s">
        <v>39</v>
      </c>
      <c r="C37" s="26"/>
      <c r="D37" s="26"/>
      <c r="E37" s="26"/>
      <c r="F37" s="69"/>
      <c r="G37" s="25"/>
    </row>
    <row r="38" spans="1:8" ht="15.75" customHeight="1" x14ac:dyDescent="0.25">
      <c r="A38" s="24">
        <f t="shared" si="3"/>
        <v>11</v>
      </c>
      <c r="B38" s="23" t="s">
        <v>40</v>
      </c>
      <c r="C38" s="26"/>
      <c r="D38" s="26"/>
      <c r="E38" s="26"/>
      <c r="F38" s="43"/>
      <c r="G38" s="44"/>
    </row>
    <row r="39" spans="1:8" ht="15.75" customHeight="1" x14ac:dyDescent="0.25">
      <c r="A39" s="24"/>
      <c r="B39" s="30" t="s">
        <v>24</v>
      </c>
      <c r="C39" s="30"/>
      <c r="D39" s="30"/>
      <c r="E39" s="51"/>
      <c r="F39" s="31"/>
      <c r="G39" s="32"/>
    </row>
    <row r="40" spans="1:8" ht="15.75" customHeight="1" x14ac:dyDescent="0.25">
      <c r="A40" s="24">
        <v>1</v>
      </c>
      <c r="B40" s="2" t="s">
        <v>41</v>
      </c>
      <c r="C40" s="26">
        <v>103</v>
      </c>
      <c r="D40" s="26">
        <v>76</v>
      </c>
      <c r="E40" s="26">
        <v>0</v>
      </c>
      <c r="F40" s="71"/>
      <c r="G40" s="34"/>
    </row>
    <row r="41" spans="1:8" ht="19.5" customHeight="1" x14ac:dyDescent="0.25">
      <c r="A41" s="24">
        <f>A40+1</f>
        <v>2</v>
      </c>
      <c r="B41" s="2" t="s">
        <v>16</v>
      </c>
      <c r="C41" s="28">
        <v>206</v>
      </c>
      <c r="D41" s="28">
        <v>31550</v>
      </c>
      <c r="E41" s="26">
        <f t="shared" ref="E41:E44" si="4">D41/C41</f>
        <v>153.15533980582524</v>
      </c>
      <c r="F41" s="69"/>
      <c r="G41" s="25"/>
    </row>
    <row r="42" spans="1:8" x14ac:dyDescent="0.25">
      <c r="A42" s="24">
        <f t="shared" ref="A42:A50" si="5">A41+1</f>
        <v>3</v>
      </c>
      <c r="B42" s="2" t="s">
        <v>17</v>
      </c>
      <c r="C42" s="28">
        <v>206</v>
      </c>
      <c r="D42" s="28">
        <v>20</v>
      </c>
      <c r="E42" s="26">
        <f t="shared" si="4"/>
        <v>9.7087378640776698E-2</v>
      </c>
      <c r="F42" s="69"/>
      <c r="G42" s="25"/>
      <c r="H42" s="21"/>
    </row>
    <row r="43" spans="1:8" ht="31.5" x14ac:dyDescent="0.25">
      <c r="A43" s="24">
        <f t="shared" si="5"/>
        <v>4</v>
      </c>
      <c r="B43" s="3" t="s">
        <v>35</v>
      </c>
      <c r="C43" s="28">
        <v>103</v>
      </c>
      <c r="D43" s="28">
        <v>154</v>
      </c>
      <c r="E43" s="26">
        <f t="shared" si="4"/>
        <v>1.4951456310679612</v>
      </c>
      <c r="F43" s="69"/>
      <c r="G43" s="25"/>
    </row>
    <row r="44" spans="1:8" x14ac:dyDescent="0.25">
      <c r="A44" s="24">
        <f t="shared" si="5"/>
        <v>5</v>
      </c>
      <c r="B44" s="2" t="s">
        <v>20</v>
      </c>
      <c r="C44" s="26">
        <v>103</v>
      </c>
      <c r="D44" s="26">
        <v>210</v>
      </c>
      <c r="E44" s="26">
        <f t="shared" si="4"/>
        <v>2.0388349514563107</v>
      </c>
      <c r="F44" s="69"/>
      <c r="G44" s="25"/>
    </row>
    <row r="45" spans="1:8" x14ac:dyDescent="0.25">
      <c r="A45" s="24">
        <f t="shared" si="5"/>
        <v>6</v>
      </c>
      <c r="B45" s="42" t="s">
        <v>51</v>
      </c>
      <c r="C45" s="26"/>
      <c r="D45" s="26"/>
      <c r="E45" s="26"/>
      <c r="F45" s="69"/>
      <c r="G45" s="25"/>
    </row>
    <row r="46" spans="1:8" x14ac:dyDescent="0.25">
      <c r="A46" s="24">
        <f t="shared" si="5"/>
        <v>7</v>
      </c>
      <c r="B46" s="23" t="s">
        <v>36</v>
      </c>
      <c r="C46" s="26"/>
      <c r="D46" s="26"/>
      <c r="E46" s="26"/>
      <c r="F46" s="69"/>
      <c r="G46" s="25"/>
    </row>
    <row r="47" spans="1:8" x14ac:dyDescent="0.25">
      <c r="A47" s="24">
        <f t="shared" si="5"/>
        <v>8</v>
      </c>
      <c r="B47" s="23" t="s">
        <v>37</v>
      </c>
      <c r="C47" s="26"/>
      <c r="D47" s="26"/>
      <c r="E47" s="26"/>
      <c r="F47" s="69"/>
      <c r="G47" s="25"/>
    </row>
    <row r="48" spans="1:8" x14ac:dyDescent="0.25">
      <c r="A48" s="24">
        <f t="shared" si="5"/>
        <v>9</v>
      </c>
      <c r="B48" s="23" t="s">
        <v>38</v>
      </c>
      <c r="C48" s="26"/>
      <c r="D48" s="26"/>
      <c r="E48" s="26"/>
      <c r="F48" s="69"/>
      <c r="G48" s="25"/>
    </row>
    <row r="49" spans="1:7" x14ac:dyDescent="0.25">
      <c r="A49" s="24">
        <f t="shared" si="5"/>
        <v>10</v>
      </c>
      <c r="B49" s="23" t="s">
        <v>39</v>
      </c>
      <c r="C49" s="26"/>
      <c r="D49" s="26"/>
      <c r="E49" s="26"/>
      <c r="F49" s="69"/>
      <c r="G49" s="25"/>
    </row>
    <row r="50" spans="1:7" x14ac:dyDescent="0.25">
      <c r="A50" s="24">
        <f t="shared" si="5"/>
        <v>11</v>
      </c>
      <c r="B50" s="23" t="s">
        <v>40</v>
      </c>
      <c r="C50" s="26"/>
      <c r="D50" s="26"/>
      <c r="E50" s="26"/>
      <c r="F50" s="69"/>
      <c r="G50" s="25"/>
    </row>
    <row r="51" spans="1:7" ht="15" customHeight="1" x14ac:dyDescent="0.25">
      <c r="A51" s="24"/>
      <c r="B51" s="30" t="s">
        <v>25</v>
      </c>
      <c r="C51" s="30"/>
      <c r="D51" s="30"/>
      <c r="E51" s="51"/>
      <c r="F51" s="31"/>
      <c r="G51" s="32"/>
    </row>
    <row r="52" spans="1:7" x14ac:dyDescent="0.25">
      <c r="A52" s="24">
        <v>1</v>
      </c>
      <c r="B52" s="2" t="s">
        <v>41</v>
      </c>
      <c r="C52" s="26">
        <v>206</v>
      </c>
      <c r="D52" s="26">
        <v>1600</v>
      </c>
      <c r="E52" s="26">
        <f>D52/C52</f>
        <v>7.766990291262136</v>
      </c>
      <c r="F52" s="71"/>
      <c r="G52" s="34"/>
    </row>
    <row r="53" spans="1:7" ht="22.5" customHeight="1" x14ac:dyDescent="0.25">
      <c r="A53" s="24">
        <f>A52+1</f>
        <v>2</v>
      </c>
      <c r="B53" s="2" t="s">
        <v>16</v>
      </c>
      <c r="C53" s="28">
        <v>412</v>
      </c>
      <c r="D53" s="28">
        <v>38000</v>
      </c>
      <c r="E53" s="26">
        <f t="shared" ref="E53:E56" si="6">D53/C53</f>
        <v>92.233009708737868</v>
      </c>
      <c r="F53" s="69"/>
      <c r="G53" s="25"/>
    </row>
    <row r="54" spans="1:7" x14ac:dyDescent="0.25">
      <c r="A54" s="24">
        <f t="shared" ref="A54:A62" si="7">A53+1</f>
        <v>3</v>
      </c>
      <c r="B54" s="2" t="s">
        <v>17</v>
      </c>
      <c r="C54" s="28">
        <v>412</v>
      </c>
      <c r="D54" s="28">
        <v>300</v>
      </c>
      <c r="E54" s="26">
        <v>0</v>
      </c>
      <c r="F54" s="69"/>
      <c r="G54" s="25"/>
    </row>
    <row r="55" spans="1:7" ht="31.5" x14ac:dyDescent="0.25">
      <c r="A55" s="24">
        <f t="shared" si="7"/>
        <v>4</v>
      </c>
      <c r="B55" s="3" t="s">
        <v>35</v>
      </c>
      <c r="C55" s="28">
        <v>206</v>
      </c>
      <c r="D55" s="28">
        <v>230</v>
      </c>
      <c r="E55" s="26">
        <f t="shared" si="6"/>
        <v>1.116504854368932</v>
      </c>
      <c r="F55" s="69"/>
      <c r="G55" s="25"/>
    </row>
    <row r="56" spans="1:7" x14ac:dyDescent="0.25">
      <c r="A56" s="24">
        <f t="shared" si="7"/>
        <v>5</v>
      </c>
      <c r="B56" s="2" t="s">
        <v>20</v>
      </c>
      <c r="C56" s="26">
        <v>206</v>
      </c>
      <c r="D56" s="28">
        <v>300</v>
      </c>
      <c r="E56" s="26">
        <f t="shared" si="6"/>
        <v>1.4563106796116505</v>
      </c>
      <c r="F56" s="69"/>
      <c r="G56" s="25"/>
    </row>
    <row r="57" spans="1:7" x14ac:dyDescent="0.25">
      <c r="A57" s="24">
        <f t="shared" si="7"/>
        <v>6</v>
      </c>
      <c r="B57" s="42" t="s">
        <v>51</v>
      </c>
      <c r="C57" s="26"/>
      <c r="D57" s="28"/>
      <c r="E57" s="28"/>
      <c r="F57" s="69"/>
      <c r="G57" s="25"/>
    </row>
    <row r="58" spans="1:7" x14ac:dyDescent="0.25">
      <c r="A58" s="24">
        <f t="shared" si="7"/>
        <v>7</v>
      </c>
      <c r="B58" s="23" t="s">
        <v>36</v>
      </c>
      <c r="C58" s="26"/>
      <c r="D58" s="28"/>
      <c r="E58" s="28"/>
      <c r="F58" s="69"/>
      <c r="G58" s="25"/>
    </row>
    <row r="59" spans="1:7" x14ac:dyDescent="0.25">
      <c r="A59" s="24">
        <f t="shared" si="7"/>
        <v>8</v>
      </c>
      <c r="B59" s="23" t="s">
        <v>37</v>
      </c>
      <c r="C59" s="26"/>
      <c r="D59" s="28"/>
      <c r="E59" s="28"/>
      <c r="F59" s="69"/>
      <c r="G59" s="25"/>
    </row>
    <row r="60" spans="1:7" x14ac:dyDescent="0.25">
      <c r="A60" s="24">
        <f t="shared" si="7"/>
        <v>9</v>
      </c>
      <c r="B60" s="23" t="s">
        <v>38</v>
      </c>
      <c r="C60" s="26"/>
      <c r="D60" s="28"/>
      <c r="E60" s="28"/>
      <c r="F60" s="69"/>
      <c r="G60" s="25"/>
    </row>
    <row r="61" spans="1:7" x14ac:dyDescent="0.25">
      <c r="A61" s="24">
        <f t="shared" si="7"/>
        <v>10</v>
      </c>
      <c r="B61" s="23" t="s">
        <v>39</v>
      </c>
      <c r="C61" s="26"/>
      <c r="D61" s="28"/>
      <c r="E61" s="28"/>
      <c r="F61" s="69"/>
      <c r="G61" s="25"/>
    </row>
    <row r="62" spans="1:7" x14ac:dyDescent="0.25">
      <c r="A62" s="24">
        <f t="shared" si="7"/>
        <v>11</v>
      </c>
      <c r="B62" s="23" t="s">
        <v>40</v>
      </c>
      <c r="C62" s="26"/>
      <c r="D62" s="26"/>
      <c r="E62" s="26"/>
      <c r="F62" s="69"/>
      <c r="G62" s="25"/>
    </row>
    <row r="63" spans="1:7" x14ac:dyDescent="0.25">
      <c r="A63" s="24"/>
      <c r="B63" s="73" t="s">
        <v>26</v>
      </c>
      <c r="C63" s="30"/>
      <c r="D63" s="30"/>
      <c r="E63" s="51"/>
      <c r="F63" s="31"/>
      <c r="G63" s="32"/>
    </row>
    <row r="64" spans="1:7" x14ac:dyDescent="0.25">
      <c r="A64" s="24">
        <v>1</v>
      </c>
      <c r="B64" s="2" t="s">
        <v>48</v>
      </c>
      <c r="C64" s="26">
        <v>112</v>
      </c>
      <c r="D64" s="26">
        <v>1000</v>
      </c>
      <c r="E64" s="26">
        <f>D64/C64</f>
        <v>8.9285714285714288</v>
      </c>
      <c r="F64" s="69"/>
      <c r="G64" s="25"/>
    </row>
    <row r="65" spans="1:7" ht="18.75" customHeight="1" x14ac:dyDescent="0.25">
      <c r="A65" s="24">
        <f>A64+1</f>
        <v>2</v>
      </c>
      <c r="B65" s="2" t="s">
        <v>16</v>
      </c>
      <c r="C65" s="28">
        <v>224</v>
      </c>
      <c r="D65" s="28">
        <v>5000</v>
      </c>
      <c r="E65" s="26">
        <f t="shared" ref="E65:E68" si="8">D65/C65</f>
        <v>22.321428571428573</v>
      </c>
      <c r="F65" s="69"/>
      <c r="G65" s="25"/>
    </row>
    <row r="66" spans="1:7" x14ac:dyDescent="0.25">
      <c r="A66" s="24">
        <f t="shared" ref="A66:A74" si="9">A65+1</f>
        <v>3</v>
      </c>
      <c r="B66" s="2" t="s">
        <v>17</v>
      </c>
      <c r="C66" s="28">
        <v>224</v>
      </c>
      <c r="D66" s="28">
        <v>1100</v>
      </c>
      <c r="E66" s="26">
        <f t="shared" si="8"/>
        <v>4.9107142857142856</v>
      </c>
      <c r="F66" s="69"/>
      <c r="G66" s="25"/>
    </row>
    <row r="67" spans="1:7" ht="31.5" x14ac:dyDescent="0.25">
      <c r="A67" s="24">
        <f t="shared" si="9"/>
        <v>4</v>
      </c>
      <c r="B67" s="3" t="s">
        <v>35</v>
      </c>
      <c r="C67" s="28">
        <v>112</v>
      </c>
      <c r="D67" s="28">
        <v>1700</v>
      </c>
      <c r="E67" s="26">
        <f t="shared" si="8"/>
        <v>15.178571428571429</v>
      </c>
      <c r="F67" s="69"/>
      <c r="G67" s="25"/>
    </row>
    <row r="68" spans="1:7" x14ac:dyDescent="0.25">
      <c r="A68" s="24">
        <f t="shared" si="9"/>
        <v>5</v>
      </c>
      <c r="B68" s="2" t="s">
        <v>20</v>
      </c>
      <c r="C68" s="26">
        <v>112</v>
      </c>
      <c r="D68" s="28">
        <v>200</v>
      </c>
      <c r="E68" s="26">
        <f t="shared" si="8"/>
        <v>1.7857142857142858</v>
      </c>
      <c r="F68" s="69"/>
      <c r="G68" s="25"/>
    </row>
    <row r="69" spans="1:7" x14ac:dyDescent="0.25">
      <c r="A69" s="24">
        <f t="shared" si="9"/>
        <v>6</v>
      </c>
      <c r="B69" s="42" t="s">
        <v>51</v>
      </c>
      <c r="C69" s="26"/>
      <c r="D69" s="26"/>
      <c r="E69" s="26"/>
      <c r="F69" s="69"/>
      <c r="G69" s="25"/>
    </row>
    <row r="70" spans="1:7" x14ac:dyDescent="0.25">
      <c r="A70" s="24">
        <f t="shared" si="9"/>
        <v>7</v>
      </c>
      <c r="B70" s="23" t="s">
        <v>36</v>
      </c>
      <c r="C70" s="26"/>
      <c r="D70" s="26"/>
      <c r="E70" s="26"/>
      <c r="F70" s="69"/>
      <c r="G70" s="25"/>
    </row>
    <row r="71" spans="1:7" x14ac:dyDescent="0.25">
      <c r="A71" s="24">
        <f t="shared" si="9"/>
        <v>8</v>
      </c>
      <c r="B71" s="23" t="s">
        <v>37</v>
      </c>
      <c r="C71" s="26"/>
      <c r="D71" s="26"/>
      <c r="E71" s="26"/>
      <c r="F71" s="69"/>
      <c r="G71" s="25"/>
    </row>
    <row r="72" spans="1:7" x14ac:dyDescent="0.25">
      <c r="A72" s="24">
        <f t="shared" si="9"/>
        <v>9</v>
      </c>
      <c r="B72" s="23" t="s">
        <v>38</v>
      </c>
      <c r="C72" s="26"/>
      <c r="D72" s="26"/>
      <c r="E72" s="26"/>
      <c r="F72" s="69"/>
      <c r="G72" s="25"/>
    </row>
    <row r="73" spans="1:7" x14ac:dyDescent="0.25">
      <c r="A73" s="24">
        <f t="shared" si="9"/>
        <v>10</v>
      </c>
      <c r="B73" s="23" t="s">
        <v>39</v>
      </c>
      <c r="C73" s="26"/>
      <c r="D73" s="26"/>
      <c r="E73" s="26"/>
      <c r="F73" s="69"/>
      <c r="G73" s="25"/>
    </row>
    <row r="74" spans="1:7" x14ac:dyDescent="0.25">
      <c r="A74" s="24">
        <f t="shared" si="9"/>
        <v>11</v>
      </c>
      <c r="B74" s="23" t="s">
        <v>40</v>
      </c>
      <c r="C74" s="26"/>
      <c r="D74" s="26"/>
      <c r="E74" s="26"/>
      <c r="F74" s="69"/>
      <c r="G74" s="25"/>
    </row>
    <row r="75" spans="1:7" x14ac:dyDescent="0.25">
      <c r="A75" s="24"/>
      <c r="B75" s="30" t="s">
        <v>27</v>
      </c>
      <c r="C75" s="30"/>
      <c r="D75" s="30"/>
      <c r="E75" s="51"/>
      <c r="F75" s="31"/>
      <c r="G75" s="32"/>
    </row>
    <row r="76" spans="1:7" x14ac:dyDescent="0.25">
      <c r="A76" s="24">
        <v>1</v>
      </c>
      <c r="B76" s="2" t="s">
        <v>41</v>
      </c>
      <c r="C76" s="26">
        <v>164</v>
      </c>
      <c r="D76" s="26">
        <v>300</v>
      </c>
      <c r="E76" s="26">
        <f>D76/C76</f>
        <v>1.8292682926829269</v>
      </c>
      <c r="F76" s="71"/>
      <c r="G76" s="34"/>
    </row>
    <row r="77" spans="1:7" ht="17.25" customHeight="1" x14ac:dyDescent="0.25">
      <c r="A77" s="24">
        <f>A76+1</f>
        <v>2</v>
      </c>
      <c r="B77" s="2" t="s">
        <v>16</v>
      </c>
      <c r="C77" s="28">
        <v>328</v>
      </c>
      <c r="D77" s="28">
        <v>2400</v>
      </c>
      <c r="E77" s="26">
        <f t="shared" ref="E77:E80" si="10">D77/C77</f>
        <v>7.3170731707317076</v>
      </c>
      <c r="F77" s="69"/>
      <c r="G77" s="25"/>
    </row>
    <row r="78" spans="1:7" x14ac:dyDescent="0.25">
      <c r="A78" s="24">
        <f t="shared" ref="A78:A86" si="11">A77+1</f>
        <v>3</v>
      </c>
      <c r="B78" s="2" t="s">
        <v>17</v>
      </c>
      <c r="C78" s="28">
        <v>328</v>
      </c>
      <c r="D78" s="28">
        <v>200</v>
      </c>
      <c r="E78" s="26">
        <f t="shared" si="10"/>
        <v>0.6097560975609756</v>
      </c>
      <c r="F78" s="69"/>
      <c r="G78" s="25"/>
    </row>
    <row r="79" spans="1:7" ht="31.5" x14ac:dyDescent="0.25">
      <c r="A79" s="24">
        <f t="shared" si="11"/>
        <v>4</v>
      </c>
      <c r="B79" s="3" t="s">
        <v>35</v>
      </c>
      <c r="C79" s="28">
        <v>164</v>
      </c>
      <c r="D79" s="28">
        <v>596</v>
      </c>
      <c r="E79" s="26">
        <f t="shared" si="10"/>
        <v>3.6341463414634148</v>
      </c>
      <c r="F79" s="69"/>
      <c r="G79" s="25"/>
    </row>
    <row r="80" spans="1:7" x14ac:dyDescent="0.25">
      <c r="A80" s="24">
        <f t="shared" si="11"/>
        <v>5</v>
      </c>
      <c r="B80" s="2" t="s">
        <v>20</v>
      </c>
      <c r="C80" s="26">
        <v>164</v>
      </c>
      <c r="D80" s="26">
        <v>120</v>
      </c>
      <c r="E80" s="26">
        <v>0</v>
      </c>
      <c r="F80" s="69"/>
      <c r="G80" s="25"/>
    </row>
    <row r="81" spans="1:7" x14ac:dyDescent="0.25">
      <c r="A81" s="24">
        <f t="shared" si="11"/>
        <v>6</v>
      </c>
      <c r="B81" s="42" t="s">
        <v>51</v>
      </c>
      <c r="C81" s="26"/>
      <c r="D81" s="26"/>
      <c r="E81" s="26"/>
      <c r="F81" s="69"/>
      <c r="G81" s="25"/>
    </row>
    <row r="82" spans="1:7" x14ac:dyDescent="0.25">
      <c r="A82" s="24">
        <f t="shared" si="11"/>
        <v>7</v>
      </c>
      <c r="B82" s="23" t="s">
        <v>36</v>
      </c>
      <c r="C82" s="26"/>
      <c r="D82" s="26"/>
      <c r="E82" s="26"/>
      <c r="F82" s="69"/>
      <c r="G82" s="25"/>
    </row>
    <row r="83" spans="1:7" x14ac:dyDescent="0.25">
      <c r="A83" s="24">
        <f t="shared" si="11"/>
        <v>8</v>
      </c>
      <c r="B83" s="23" t="s">
        <v>37</v>
      </c>
      <c r="C83" s="26"/>
      <c r="D83" s="26"/>
      <c r="E83" s="26"/>
      <c r="F83" s="69"/>
      <c r="G83" s="25"/>
    </row>
    <row r="84" spans="1:7" x14ac:dyDescent="0.25">
      <c r="A84" s="24">
        <f t="shared" si="11"/>
        <v>9</v>
      </c>
      <c r="B84" s="23" t="s">
        <v>38</v>
      </c>
      <c r="C84" s="26"/>
      <c r="D84" s="26"/>
      <c r="E84" s="26"/>
      <c r="F84" s="69"/>
      <c r="G84" s="25"/>
    </row>
    <row r="85" spans="1:7" x14ac:dyDescent="0.25">
      <c r="A85" s="24">
        <f t="shared" si="11"/>
        <v>10</v>
      </c>
      <c r="B85" s="23" t="s">
        <v>39</v>
      </c>
      <c r="C85" s="26"/>
      <c r="D85" s="26"/>
      <c r="E85" s="26"/>
      <c r="F85" s="69"/>
      <c r="G85" s="25"/>
    </row>
    <row r="86" spans="1:7" x14ac:dyDescent="0.25">
      <c r="A86" s="24">
        <f t="shared" si="11"/>
        <v>11</v>
      </c>
      <c r="B86" s="23" t="s">
        <v>40</v>
      </c>
      <c r="C86" s="26"/>
      <c r="D86" s="26"/>
      <c r="E86" s="26"/>
      <c r="F86" s="69"/>
      <c r="G86" s="25"/>
    </row>
    <row r="87" spans="1:7" x14ac:dyDescent="0.25">
      <c r="A87" s="24"/>
      <c r="B87" s="73" t="s">
        <v>28</v>
      </c>
      <c r="C87" s="30"/>
      <c r="D87" s="30"/>
      <c r="E87" s="51"/>
      <c r="F87" s="31"/>
      <c r="G87" s="32"/>
    </row>
    <row r="88" spans="1:7" x14ac:dyDescent="0.25">
      <c r="A88" s="24">
        <v>1</v>
      </c>
      <c r="B88" s="2" t="s">
        <v>41</v>
      </c>
      <c r="C88" s="26">
        <v>360</v>
      </c>
      <c r="D88" s="26">
        <v>65</v>
      </c>
      <c r="E88" s="26">
        <f>D88/C88</f>
        <v>0.18055555555555555</v>
      </c>
      <c r="F88" s="69"/>
      <c r="G88" s="25"/>
    </row>
    <row r="89" spans="1:7" ht="20.25" customHeight="1" x14ac:dyDescent="0.25">
      <c r="A89" s="24">
        <f>A88+1</f>
        <v>2</v>
      </c>
      <c r="B89" s="2" t="s">
        <v>16</v>
      </c>
      <c r="C89" s="28">
        <v>1044</v>
      </c>
      <c r="D89" s="28">
        <v>22900</v>
      </c>
      <c r="E89" s="26">
        <f t="shared" ref="E89:E95" si="12">D89/C89</f>
        <v>21.934865900383141</v>
      </c>
      <c r="F89" s="69"/>
      <c r="G89" s="25"/>
    </row>
    <row r="90" spans="1:7" x14ac:dyDescent="0.25">
      <c r="A90" s="24">
        <f t="shared" ref="A90:A98" si="13">A89+1</f>
        <v>3</v>
      </c>
      <c r="B90" s="2" t="s">
        <v>17</v>
      </c>
      <c r="C90" s="28">
        <v>720</v>
      </c>
      <c r="D90" s="28">
        <v>627</v>
      </c>
      <c r="E90" s="26">
        <v>0</v>
      </c>
      <c r="F90" s="69"/>
      <c r="G90" s="25"/>
    </row>
    <row r="91" spans="1:7" ht="31.5" x14ac:dyDescent="0.25">
      <c r="A91" s="24">
        <f t="shared" si="13"/>
        <v>4</v>
      </c>
      <c r="B91" s="3" t="s">
        <v>35</v>
      </c>
      <c r="C91" s="28">
        <v>360</v>
      </c>
      <c r="D91" s="28">
        <v>627</v>
      </c>
      <c r="E91" s="26">
        <f t="shared" si="12"/>
        <v>1.7416666666666667</v>
      </c>
      <c r="F91" s="69"/>
      <c r="G91" s="25"/>
    </row>
    <row r="92" spans="1:7" x14ac:dyDescent="0.25">
      <c r="A92" s="24">
        <f t="shared" si="13"/>
        <v>5</v>
      </c>
      <c r="B92" s="2" t="s">
        <v>20</v>
      </c>
      <c r="C92" s="26">
        <v>360</v>
      </c>
      <c r="D92" s="26">
        <v>35</v>
      </c>
      <c r="E92" s="26">
        <f t="shared" si="12"/>
        <v>9.7222222222222224E-2</v>
      </c>
      <c r="F92" s="69"/>
      <c r="G92" s="25"/>
    </row>
    <row r="93" spans="1:7" x14ac:dyDescent="0.25">
      <c r="A93" s="24">
        <f t="shared" si="13"/>
        <v>6</v>
      </c>
      <c r="B93" s="2" t="s">
        <v>29</v>
      </c>
      <c r="C93" s="35">
        <v>324</v>
      </c>
      <c r="D93" s="35">
        <v>13300</v>
      </c>
      <c r="E93" s="26">
        <f t="shared" si="12"/>
        <v>41.049382716049379</v>
      </c>
      <c r="F93" s="72"/>
      <c r="G93" s="25"/>
    </row>
    <row r="94" spans="1:7" x14ac:dyDescent="0.25">
      <c r="A94" s="24">
        <f t="shared" si="13"/>
        <v>7</v>
      </c>
      <c r="B94" s="2" t="s">
        <v>30</v>
      </c>
      <c r="C94" s="35">
        <v>162</v>
      </c>
      <c r="D94" s="35">
        <v>1000</v>
      </c>
      <c r="E94" s="26">
        <f t="shared" si="12"/>
        <v>6.1728395061728394</v>
      </c>
      <c r="F94" s="72"/>
      <c r="G94" s="25"/>
    </row>
    <row r="95" spans="1:7" x14ac:dyDescent="0.25">
      <c r="A95" s="24">
        <f t="shared" si="13"/>
        <v>8</v>
      </c>
      <c r="B95" s="2" t="s">
        <v>31</v>
      </c>
      <c r="C95" s="35">
        <v>162</v>
      </c>
      <c r="D95" s="35">
        <v>1500</v>
      </c>
      <c r="E95" s="26">
        <f t="shared" si="12"/>
        <v>9.2592592592592595</v>
      </c>
      <c r="F95" s="72"/>
      <c r="G95" s="25"/>
    </row>
    <row r="96" spans="1:7" x14ac:dyDescent="0.25">
      <c r="A96" s="24">
        <f t="shared" si="13"/>
        <v>9</v>
      </c>
      <c r="B96" s="42" t="s">
        <v>51</v>
      </c>
      <c r="C96" s="35"/>
      <c r="D96" s="35"/>
      <c r="E96" s="35"/>
      <c r="F96" s="72"/>
      <c r="G96" s="25"/>
    </row>
    <row r="97" spans="1:8" x14ac:dyDescent="0.25">
      <c r="A97" s="24">
        <f t="shared" si="13"/>
        <v>10</v>
      </c>
      <c r="B97" s="23" t="s">
        <v>37</v>
      </c>
      <c r="C97" s="35"/>
      <c r="D97" s="35"/>
      <c r="E97" s="35"/>
      <c r="F97" s="72"/>
      <c r="G97" s="25"/>
    </row>
    <row r="98" spans="1:8" x14ac:dyDescent="0.25">
      <c r="A98" s="24">
        <f t="shared" si="13"/>
        <v>11</v>
      </c>
      <c r="B98" s="23" t="s">
        <v>39</v>
      </c>
      <c r="C98" s="35"/>
      <c r="D98" s="35"/>
      <c r="E98" s="35"/>
      <c r="F98" s="72"/>
      <c r="G98" s="25"/>
    </row>
    <row r="99" spans="1:8" x14ac:dyDescent="0.25">
      <c r="A99" s="1"/>
      <c r="B99" s="14"/>
    </row>
    <row r="100" spans="1:8" x14ac:dyDescent="0.25">
      <c r="A100" s="1"/>
      <c r="B100" s="14"/>
    </row>
    <row r="101" spans="1:8" x14ac:dyDescent="0.25">
      <c r="A101" s="52"/>
      <c r="B101" s="53"/>
      <c r="C101" s="54"/>
      <c r="D101" s="54"/>
      <c r="E101" s="54"/>
      <c r="F101" s="55"/>
      <c r="G101" s="56"/>
      <c r="H101" s="57"/>
    </row>
    <row r="102" spans="1:8" x14ac:dyDescent="0.25">
      <c r="A102" s="60"/>
      <c r="B102" s="60" t="s">
        <v>33</v>
      </c>
      <c r="C102" s="60"/>
      <c r="D102" s="60"/>
      <c r="E102" s="61"/>
      <c r="F102" s="60"/>
      <c r="G102" s="60"/>
      <c r="H102" s="57"/>
    </row>
    <row r="103" spans="1:8" x14ac:dyDescent="0.25">
      <c r="A103" s="55"/>
      <c r="B103" s="53" t="s">
        <v>18</v>
      </c>
      <c r="C103" s="54">
        <f>C4+C16+C28+C40+C52+C64+C76+C88</f>
        <v>2503</v>
      </c>
      <c r="D103" s="54"/>
      <c r="E103" s="54"/>
      <c r="F103" s="55"/>
      <c r="G103" s="56"/>
      <c r="H103" s="57"/>
    </row>
    <row r="104" spans="1:8" x14ac:dyDescent="0.25">
      <c r="A104" s="55"/>
      <c r="B104" s="53" t="s">
        <v>16</v>
      </c>
      <c r="C104" s="54">
        <f>C5+C17+C29+C41+C53+C65+C77+C89</f>
        <v>5330</v>
      </c>
      <c r="D104" s="54"/>
      <c r="E104" s="54"/>
      <c r="F104" s="55"/>
      <c r="G104" s="56"/>
      <c r="H104" s="57"/>
    </row>
    <row r="105" spans="1:8" x14ac:dyDescent="0.25">
      <c r="A105" s="55"/>
      <c r="B105" s="53" t="s">
        <v>17</v>
      </c>
      <c r="C105" s="54">
        <f>C6+C18+C30+C42+C54+C66+C78+C90</f>
        <v>5006</v>
      </c>
      <c r="D105" s="54"/>
      <c r="E105" s="54"/>
      <c r="F105" s="55"/>
      <c r="G105" s="56"/>
      <c r="H105" s="57"/>
    </row>
    <row r="106" spans="1:8" x14ac:dyDescent="0.25">
      <c r="A106" s="55"/>
      <c r="B106" s="59" t="s">
        <v>15</v>
      </c>
      <c r="C106" s="54">
        <f>C7+C19+C31+C43+C55+C67+C79+C91</f>
        <v>2503</v>
      </c>
      <c r="D106" s="54"/>
      <c r="E106" s="54"/>
      <c r="F106" s="55"/>
      <c r="G106" s="56"/>
      <c r="H106" s="57"/>
    </row>
    <row r="107" spans="1:8" x14ac:dyDescent="0.25">
      <c r="A107" s="55"/>
      <c r="B107" s="53" t="s">
        <v>20</v>
      </c>
      <c r="C107" s="54">
        <f>C8+C22+C32+C44+C62+C68+C80+C92</f>
        <v>1273</v>
      </c>
      <c r="D107" s="54"/>
      <c r="E107" s="54"/>
      <c r="F107" s="55"/>
      <c r="G107" s="56"/>
      <c r="H107" s="57"/>
    </row>
    <row r="108" spans="1:8" x14ac:dyDescent="0.25">
      <c r="A108" s="55"/>
      <c r="B108" s="53" t="s">
        <v>29</v>
      </c>
      <c r="C108" s="54">
        <f>C93</f>
        <v>324</v>
      </c>
      <c r="D108" s="54"/>
      <c r="E108" s="54"/>
      <c r="F108" s="55"/>
      <c r="G108" s="56"/>
      <c r="H108" s="57"/>
    </row>
    <row r="109" spans="1:8" x14ac:dyDescent="0.25">
      <c r="A109" s="55"/>
      <c r="B109" s="53" t="s">
        <v>30</v>
      </c>
      <c r="C109" s="54">
        <f t="shared" ref="C109:C110" si="14">C94</f>
        <v>162</v>
      </c>
      <c r="D109" s="54"/>
      <c r="E109" s="54"/>
      <c r="F109" s="55"/>
      <c r="G109" s="56"/>
      <c r="H109" s="57"/>
    </row>
    <row r="110" spans="1:8" x14ac:dyDescent="0.25">
      <c r="A110" s="55"/>
      <c r="B110" s="53" t="s">
        <v>31</v>
      </c>
      <c r="C110" s="54">
        <f t="shared" si="14"/>
        <v>162</v>
      </c>
      <c r="D110" s="54"/>
      <c r="E110" s="54"/>
      <c r="F110" s="55"/>
      <c r="G110" s="56"/>
      <c r="H110" s="57"/>
    </row>
    <row r="111" spans="1:8" x14ac:dyDescent="0.25">
      <c r="A111" s="55"/>
      <c r="B111" s="58"/>
      <c r="C111" s="54"/>
      <c r="D111" s="54"/>
      <c r="E111" s="54"/>
      <c r="F111" s="55"/>
      <c r="G111" s="56"/>
      <c r="H111" s="57"/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СИЗы ИТОГ</vt:lpstr>
      <vt:lpstr>заключенные контракты</vt:lpstr>
      <vt:lpstr>СИЗы в ЛПУ</vt:lpstr>
      <vt:lpstr>'СИЗы в ЛПУ'!Область_печати</vt:lpstr>
      <vt:lpstr>'СИЗы ИТОГ'!Область_печати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Ажгиревич Артем Игоревич</cp:lastModifiedBy>
  <cp:lastPrinted>2020-05-05T17:34:13Z</cp:lastPrinted>
  <dcterms:created xsi:type="dcterms:W3CDTF">2020-04-02T11:12:11Z</dcterms:created>
  <dcterms:modified xsi:type="dcterms:W3CDTF">2020-05-05T20:21:19Z</dcterms:modified>
</cp:coreProperties>
</file>