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s\Desktop\"/>
    </mc:Choice>
  </mc:AlternateContent>
  <xr:revisionPtr revIDLastSave="0" documentId="13_ncr:1_{68E9741F-9F8B-4762-8C58-5AAC98C41B75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Лист1!$A$5:$U$11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1" l="1"/>
  <c r="O9" i="1" s="1"/>
  <c r="T9" i="1"/>
  <c r="U9" i="1" s="1"/>
  <c r="T10" i="1"/>
  <c r="U10" i="1" s="1"/>
  <c r="R9" i="1"/>
  <c r="R10" i="1"/>
  <c r="O10" i="1"/>
  <c r="J9" i="1"/>
  <c r="J10" i="1"/>
  <c r="N6" i="1" l="1"/>
  <c r="O6" i="1" s="1"/>
  <c r="N7" i="1"/>
  <c r="O7" i="1" s="1"/>
  <c r="N8" i="1"/>
  <c r="O8" i="1" s="1"/>
  <c r="T6" i="1" l="1"/>
  <c r="U6" i="1" s="1"/>
  <c r="T7" i="1"/>
  <c r="U7" i="1" s="1"/>
  <c r="T8" i="1"/>
  <c r="U8" i="1" s="1"/>
  <c r="R6" i="1"/>
  <c r="R7" i="1"/>
  <c r="R8" i="1"/>
  <c r="G6" i="1"/>
  <c r="G7" i="1"/>
  <c r="G8" i="1"/>
  <c r="J6" i="1"/>
  <c r="J7" i="1"/>
  <c r="I10" i="2"/>
  <c r="I9" i="2"/>
  <c r="I8" i="2"/>
  <c r="I7" i="2"/>
  <c r="I6" i="2"/>
  <c r="I5" i="2"/>
  <c r="A5" i="2" l="1"/>
  <c r="A6" i="2" s="1"/>
  <c r="A7" i="2" s="1"/>
  <c r="A8" i="2" s="1"/>
  <c r="A9" i="2" l="1"/>
  <c r="A10" i="2" l="1"/>
</calcChain>
</file>

<file path=xl/sharedStrings.xml><?xml version="1.0" encoding="utf-8"?>
<sst xmlns="http://schemas.openxmlformats.org/spreadsheetml/2006/main" count="126" uniqueCount="93">
  <si>
    <t>Наименование ЛС</t>
  </si>
  <si>
    <t>МНН</t>
  </si>
  <si>
    <t>Характеристики</t>
  </si>
  <si>
    <t>Зинфоро</t>
  </si>
  <si>
    <t>порошок для приготовления концентрата для приготовления раствора для инфузий 600 мг флаконы №10</t>
  </si>
  <si>
    <t>Количество упак</t>
  </si>
  <si>
    <t>Завицефта</t>
  </si>
  <si>
    <t>Цефтазидим+Авибактам</t>
  </si>
  <si>
    <t>ТН</t>
  </si>
  <si>
    <t>порошок для приготовления концентрата для приготовления раствора для инфузий 2000 мг + 500 мг флаконы №10</t>
  </si>
  <si>
    <t>Цена за упак, руб.</t>
  </si>
  <si>
    <t>Линезолид</t>
  </si>
  <si>
    <t>Зивокс</t>
  </si>
  <si>
    <t>раствор для инфузий 2 мг/мл 300 мл пакеты №10</t>
  </si>
  <si>
    <t>Эртапенем</t>
  </si>
  <si>
    <t>Инванз</t>
  </si>
  <si>
    <t>лиофилизато для приготовления раствора для инъекций 1 г фл. №1</t>
  </si>
  <si>
    <t>порошок д/ приготовл р-ра в/в 1г+0,2</t>
  </si>
  <si>
    <t>Калетра</t>
  </si>
  <si>
    <t>таблетки п/о 200+50 №120</t>
  </si>
  <si>
    <t>г. Москва</t>
  </si>
  <si>
    <t>Цефтаролина фосамил</t>
  </si>
  <si>
    <t>Королёва Мария Александровна, ведущий специалист-эксперт отдела материально-технического обеспечения и контрактной службы,  телефон         8 (4822) 35-57-11</t>
  </si>
  <si>
    <t xml:space="preserve">АО "Р-Фарм" Макаренко О.С. +7(495)956-79-37     ИНН 7726311464 </t>
  </si>
  <si>
    <t xml:space="preserve">АО "Р-Фарм" Макаренко О.С. +7(495)956-79-39     ИНН 7726311464 </t>
  </si>
  <si>
    <t>ООО "Лекстор" Шарапова М.В.         +7(495)132-68-50      ИНН 9709008782</t>
  </si>
  <si>
    <t>ООО "Лекстор" Шарапова М.В.         +7(495)132-68-50     ИНН 9709008782</t>
  </si>
  <si>
    <t>Амоксициллин + клавулановая кислота</t>
  </si>
  <si>
    <t xml:space="preserve">Лопинавир+ ритонавир </t>
  </si>
  <si>
    <t>Гидроксихлорохин</t>
  </si>
  <si>
    <t>Тоцилизумаб</t>
  </si>
  <si>
    <t>Актемра</t>
  </si>
  <si>
    <t>концентрат для приготовления раствора для инфузий, 20 мг/мл 10 мл №1</t>
  </si>
  <si>
    <t>на складе</t>
  </si>
  <si>
    <t>лиофилизат для приготовления раствора для инъекций 1 г фл. №1</t>
  </si>
  <si>
    <t>Организации, от которых поступили КП, другие источники</t>
  </si>
  <si>
    <t>Организации в которые направлены запросы на получение КП</t>
  </si>
  <si>
    <t>Р-Фарм  КП- 6357908,48 руб; ОГУП "Фармация" КП - 6357921,92; ООО "Лекстор" 6035617,28; Реестровый номер контракта 3231301743019000294 Сумма 6387205,44 руб</t>
  </si>
  <si>
    <t>Р-Фарм КП - 2611530,90 руб; ООО "Лекстор" КП - 2611530,90; ОГУП "Фармация" КП - 2611531,80</t>
  </si>
  <si>
    <t>Р-Фарм КП - 2690297,40 руб; ОГУП "Фармация" КП - 2918972,00; ООО "Лекстор" КП - 2078245,40</t>
  </si>
  <si>
    <t>Реестровый номер контракта 2541012717620000056 Сумма 430738,00 руб Реестровый номер контракта 2330200857020000104 Сумма 431756,00 руб; Р-Фарм КП - 430738,00; ОГУП "Фармация" КП - 467370,00</t>
  </si>
  <si>
    <t>не доведено финансирование</t>
  </si>
  <si>
    <t xml:space="preserve">ООО «Фармконтур»;
ООО «Ирвин»;
ООО «Р-Фарм»;
АО «Ланцет»;
ОГУП «Фармация»;
ЗАО «ЦВ Протек»;
ООО «ФК Гранд Капитал»;
ООО «Лекстор»;
</t>
  </si>
  <si>
    <t>ООО «Фармконтур»
ООО «Ирвин»
ООО «Р-Фарм»
АО «Ланцет»
ОГУП «Фармация»
ЗАО «ЦВ Протек»
ООО «ФК Гранд Капитал»
ООО «Лекстор»
ООО «ФК Пульс»
ООО «Космофарм»
ООО «Медипал Онко»
ООО «Торговый дом «БФ»</t>
  </si>
  <si>
    <t>ООО «Фармконтур»
ООО «Ирвин»
ООО «Р-Фарм»
АО «Ланцет»
ОГУП «Фармация»
ЗАО «ЦВ Протек»
ООО «ФК Гранд Капитал»
ООО «Лекстор»</t>
  </si>
  <si>
    <t>на подписи у поставщика</t>
  </si>
  <si>
    <t>ООО «Фармконтур»
ООО «Ирвин»
ООО «Р-Фарм»
ЗАО «Ланцет»
ОГУП «Фармация»
ЗАО «ЦВ Протек»
ООО «ФК Гранд Капитал»
ООО «Лекстор»
ООО «ФК Пульс»
ООО «Космофарм»
ООО «Медипал Онко»
ООО «Торговый дом «БФ» ООО "Биотек" АО "Фармстандарт"</t>
  </si>
  <si>
    <t>Р-Фарм КП - 40 178,16 рублей; Реестровый номер контракта: 1710405073919000195 сумма 53 784,00; Реестровый номер контракта:  2753700870519000055 сумма 41 472,00</t>
  </si>
  <si>
    <t>таблетки, покрытые пленочной оболочкой, 200 мг №30</t>
  </si>
  <si>
    <t>товар отсутствует у поставщика. Письмо от производителя о дефектуре до середины мая.</t>
  </si>
  <si>
    <t xml:space="preserve">Р-Фарм КП  от 01.04.2020 - 117491,55 рублей; ООО "Ирвин" КП от 02.04.2020 - 117595,55 рублей; Реестровый номер контракта 2231104008820000227 - сумма 118141,00
</t>
  </si>
  <si>
    <t>произведен расчет НМЦК</t>
  </si>
  <si>
    <t xml:space="preserve"> ООО "Торговы йдом БФ" от 09.04.2020 КП - 925296,24 рублей; Р-Фарм КП - 711880,00 руб (товар в четвертой декаде апреля)</t>
  </si>
  <si>
    <t xml:space="preserve">  Р-Фарм КП - 559680,00 руб;  Интернет-источник:  https://www.eapteka.ru/goods/drugs/antiviral/kaletra_ebbot/ Сумма - 790 848,00 руб; Реестровый номер контракта 2890501870719000531 Сумма 865 118,40 руб</t>
  </si>
  <si>
    <t>планируемая дата поставки 19.05.2020</t>
  </si>
  <si>
    <t>планируемая дата поставки после подписания контракта, но не ранее  30.04.2020</t>
  </si>
  <si>
    <t xml:space="preserve"> заключен 15.04.2020</t>
  </si>
  <si>
    <t>планируемая дата поставки после подписания контракта в течение 5 дней</t>
  </si>
  <si>
    <t>Количество пациентов</t>
  </si>
  <si>
    <t>Потребность на курс лечения из расчета 1302 койки</t>
  </si>
  <si>
    <t>ИТОГО на сумму</t>
  </si>
  <si>
    <t>Поставка на склад</t>
  </si>
  <si>
    <t>Дефицит</t>
  </si>
  <si>
    <t>Поставка в медицинские организации</t>
  </si>
  <si>
    <t>Остатки склада</t>
  </si>
  <si>
    <t>№</t>
  </si>
  <si>
    <t>Кол-во фл/таб в уп.</t>
  </si>
  <si>
    <t>Процент на складе от основной потребности</t>
  </si>
  <si>
    <t>-</t>
  </si>
  <si>
    <t>*</t>
  </si>
  <si>
    <t>Потребность фл./таб.</t>
  </si>
  <si>
    <t>6 / 7</t>
  </si>
  <si>
    <t>8 * 9</t>
  </si>
  <si>
    <t>8 - 11 - 12</t>
  </si>
  <si>
    <t>11 - 14</t>
  </si>
  <si>
    <t>15 / 8 * 100</t>
  </si>
  <si>
    <t>Обеспечено пациентов</t>
  </si>
  <si>
    <t>% обеспеченности</t>
  </si>
  <si>
    <t>12 / 5 *100</t>
  </si>
  <si>
    <t xml:space="preserve">раствор для подкожного введения, 8 млн.МЕ/мл 1 мл </t>
  </si>
  <si>
    <t>Интерферон бета-1b</t>
  </si>
  <si>
    <t>Хлорохин</t>
  </si>
  <si>
    <t xml:space="preserve">Таблетки, 250 мг </t>
  </si>
  <si>
    <t>Делагил</t>
  </si>
  <si>
    <t>дефектура</t>
  </si>
  <si>
    <t>Иммард/ Плаквенил</t>
  </si>
  <si>
    <t>планируется поставка к поставщику середина мая 2020</t>
  </si>
  <si>
    <t>отсутствует у производителя до середины мая 2020</t>
  </si>
  <si>
    <t xml:space="preserve">производителю направлено письмо  о потребности </t>
  </si>
  <si>
    <t>14.1</t>
  </si>
  <si>
    <t>Контракты планируются к заключению 21.04.2020 
(не поставлено)</t>
  </si>
  <si>
    <t>Планируемый срок поставки (коментарий)</t>
  </si>
  <si>
    <t>Информация о дефектурных лекарственных препаратах, закупаемых в соответствии с пунктом 9  части 1 статьи 93 ФЗ № 44 для борьбы с COVID
(по состоянию на 21 апреля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</si>
</sst>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₽"/>
    <numFmt numFmtId="165" formatCode="#,##0.0"/>
    <numFmt numFmtId="166" formatCode="dd/mm/yy;@"/>
  </numFmts>
  <fonts count="1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  <xf numFmtId="49" fontId="5" fillId="0" borderId="4">
      <alignment horizontal="center" vertical="center" wrapText="1"/>
    </xf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49" fontId="7" fillId="5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4" fillId="5" borderId="0" xfId="0" applyFont="1" applyFill="1"/>
    <xf numFmtId="14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center" vertical="center" wrapText="1"/>
    </xf>
    <xf numFmtId="0" fontId="6" fillId="6" borderId="1" xfId="2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/>
    <xf numFmtId="49" fontId="6" fillId="6" borderId="1" xfId="2" applyNumberFormat="1" applyFont="1" applyFill="1" applyBorder="1" applyAlignment="1">
      <alignment horizontal="center" vertical="center" wrapText="1"/>
    </xf>
    <xf numFmtId="3" fontId="10" fillId="4" borderId="1" xfId="1" applyNumberFormat="1" applyFont="1" applyFill="1" applyBorder="1" applyAlignment="1">
      <alignment horizontal="center" vertical="center" wrapText="1"/>
    </xf>
    <xf numFmtId="3" fontId="10" fillId="6" borderId="1" xfId="1" applyNumberFormat="1" applyFont="1" applyFill="1" applyBorder="1" applyAlignment="1">
      <alignment horizontal="center" vertical="center"/>
    </xf>
    <xf numFmtId="165" fontId="10" fillId="4" borderId="1" xfId="1" applyNumberFormat="1" applyFont="1" applyFill="1" applyBorder="1" applyAlignment="1">
      <alignment horizontal="center" vertical="center"/>
    </xf>
    <xf numFmtId="165" fontId="10" fillId="6" borderId="1" xfId="1" applyNumberFormat="1" applyFont="1" applyFill="1" applyBorder="1" applyAlignment="1">
      <alignment horizontal="center" vertical="center"/>
    </xf>
    <xf numFmtId="165" fontId="10" fillId="4" borderId="1" xfId="1" applyNumberFormat="1" applyFont="1" applyFill="1" applyBorder="1" applyAlignment="1">
      <alignment horizontal="center" vertical="center" wrapText="1"/>
    </xf>
    <xf numFmtId="3" fontId="10" fillId="6" borderId="1" xfId="1" applyNumberFormat="1" applyFont="1" applyFill="1" applyBorder="1" applyAlignment="1">
      <alignment horizontal="center" vertical="center" wrapText="1"/>
    </xf>
    <xf numFmtId="3" fontId="11" fillId="4" borderId="1" xfId="1" applyNumberFormat="1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3" fontId="12" fillId="6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165" fontId="11" fillId="6" borderId="1" xfId="1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3" fontId="10" fillId="4" borderId="1" xfId="0" applyNumberFormat="1" applyFont="1" applyFill="1" applyBorder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 wrapText="1"/>
    </xf>
    <xf numFmtId="3" fontId="10" fillId="7" borderId="1" xfId="1" applyNumberFormat="1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 wrapText="1"/>
    </xf>
    <xf numFmtId="3" fontId="11" fillId="7" borderId="1" xfId="0" applyNumberFormat="1" applyFont="1" applyFill="1" applyBorder="1" applyAlignment="1">
      <alignment horizontal="center" vertical="center" wrapText="1"/>
    </xf>
    <xf numFmtId="3" fontId="10" fillId="7" borderId="1" xfId="0" applyNumberFormat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/>
    <xf numFmtId="0" fontId="6" fillId="4" borderId="7" xfId="2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6" fillId="7" borderId="6" xfId="2" applyFont="1" applyFill="1" applyBorder="1" applyAlignment="1">
      <alignment horizontal="center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3" fontId="10" fillId="7" borderId="6" xfId="1" applyNumberFormat="1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 wrapText="1"/>
    </xf>
    <xf numFmtId="3" fontId="10" fillId="4" borderId="7" xfId="1" applyNumberFormat="1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49" fontId="6" fillId="4" borderId="19" xfId="2" applyNumberFormat="1" applyFont="1" applyFill="1" applyBorder="1" applyAlignment="1">
      <alignment horizontal="center" vertical="center" wrapText="1"/>
    </xf>
    <xf numFmtId="0" fontId="6" fillId="4" borderId="18" xfId="2" applyNumberFormat="1" applyFont="1" applyFill="1" applyBorder="1" applyAlignment="1">
      <alignment horizontal="center" vertical="center" wrapText="1"/>
    </xf>
    <xf numFmtId="166" fontId="6" fillId="4" borderId="19" xfId="2" applyNumberFormat="1" applyFont="1" applyFill="1" applyBorder="1" applyAlignment="1">
      <alignment horizontal="center" vertical="center" wrapText="1"/>
    </xf>
    <xf numFmtId="3" fontId="10" fillId="4" borderId="18" xfId="1" applyNumberFormat="1" applyFont="1" applyFill="1" applyBorder="1" applyAlignment="1">
      <alignment horizontal="center" vertical="center" wrapText="1"/>
    </xf>
    <xf numFmtId="3" fontId="11" fillId="4" borderId="18" xfId="1" applyNumberFormat="1" applyFont="1" applyFill="1" applyBorder="1" applyAlignment="1">
      <alignment horizontal="center" vertical="center" wrapText="1"/>
    </xf>
    <xf numFmtId="166" fontId="11" fillId="4" borderId="19" xfId="1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6" fillId="4" borderId="1" xfId="2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16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6" fillId="6" borderId="5" xfId="2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6" fillId="7" borderId="5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0" fontId="6" fillId="7" borderId="11" xfId="2" applyFont="1" applyFill="1" applyBorder="1" applyAlignment="1">
      <alignment horizontal="center" vertical="center" wrapText="1"/>
    </xf>
    <xf numFmtId="166" fontId="6" fillId="4" borderId="15" xfId="2" applyNumberFormat="1" applyFont="1" applyFill="1" applyBorder="1" applyAlignment="1">
      <alignment horizontal="center" vertical="center" wrapText="1"/>
    </xf>
    <xf numFmtId="166" fontId="6" fillId="4" borderId="17" xfId="2" applyNumberFormat="1" applyFont="1" applyFill="1" applyBorder="1" applyAlignment="1">
      <alignment horizontal="center" vertical="center" wrapText="1"/>
    </xf>
  </cellXfs>
  <cellStyles count="4">
    <cellStyle name="xl25" xfId="3" xr:uid="{00000000-0005-0000-0000-000000000000}"/>
    <cellStyle name="Вывод" xfId="2" builtinId="21"/>
    <cellStyle name="Обычный" xfId="0" builtinId="0"/>
    <cellStyle name="Хороший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tabSelected="1" zoomScale="60" zoomScaleNormal="60" workbookViewId="0">
      <selection activeCell="R9" sqref="R9"/>
    </sheetView>
  </sheetViews>
  <sheetFormatPr defaultColWidth="9.140625" defaultRowHeight="18.75" x14ac:dyDescent="0.3"/>
  <cols>
    <col min="1" max="1" width="7.42578125" style="1" customWidth="1"/>
    <col min="2" max="2" width="31.28515625" style="28" customWidth="1"/>
    <col min="3" max="3" width="26" style="28" customWidth="1"/>
    <col min="4" max="4" width="54.42578125" style="28" customWidth="1"/>
    <col min="5" max="5" width="19.7109375" style="1" customWidth="1"/>
    <col min="6" max="6" width="19.85546875" style="1" customWidth="1"/>
    <col min="7" max="7" width="17.85546875" style="1" customWidth="1"/>
    <col min="8" max="8" width="17.140625" style="1" customWidth="1"/>
    <col min="9" max="9" width="17" style="1" customWidth="1"/>
    <col min="10" max="10" width="19.28515625" style="30" customWidth="1"/>
    <col min="11" max="11" width="38.140625" style="1" hidden="1" customWidth="1"/>
    <col min="12" max="12" width="48.5703125" style="1" hidden="1" customWidth="1"/>
    <col min="13" max="14" width="17.42578125" style="1" customWidth="1"/>
    <col min="15" max="15" width="20.7109375" style="1" customWidth="1"/>
    <col min="16" max="16" width="23.42578125" style="1" customWidth="1"/>
    <col min="17" max="17" width="23.42578125" style="65" customWidth="1"/>
    <col min="18" max="18" width="18.140625" style="1" customWidth="1"/>
    <col min="19" max="19" width="20.140625" style="1" customWidth="1"/>
    <col min="20" max="20" width="17.28515625" style="1" customWidth="1"/>
    <col min="21" max="21" width="24.28515625" style="1" customWidth="1"/>
    <col min="22" max="16384" width="9.140625" style="1"/>
  </cols>
  <sheetData>
    <row r="1" spans="1:21" ht="58.9" customHeight="1" thickBot="1" x14ac:dyDescent="0.35">
      <c r="A1" s="84" t="s">
        <v>92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s="29" customFormat="1" ht="36" customHeight="1" x14ac:dyDescent="0.3">
      <c r="A2" s="86" t="s">
        <v>65</v>
      </c>
      <c r="B2" s="83" t="s">
        <v>0</v>
      </c>
      <c r="C2" s="83"/>
      <c r="D2" s="83"/>
      <c r="E2" s="88" t="s">
        <v>59</v>
      </c>
      <c r="F2" s="89"/>
      <c r="G2" s="89"/>
      <c r="H2" s="89"/>
      <c r="I2" s="89"/>
      <c r="J2" s="90"/>
      <c r="K2" s="83" t="s">
        <v>36</v>
      </c>
      <c r="L2" s="83" t="s">
        <v>35</v>
      </c>
      <c r="M2" s="83" t="s">
        <v>61</v>
      </c>
      <c r="N2" s="97" t="s">
        <v>76</v>
      </c>
      <c r="O2" s="99" t="s">
        <v>77</v>
      </c>
      <c r="P2" s="91" t="s">
        <v>90</v>
      </c>
      <c r="Q2" s="101" t="s">
        <v>91</v>
      </c>
      <c r="R2" s="93" t="s">
        <v>62</v>
      </c>
      <c r="S2" s="86" t="s">
        <v>63</v>
      </c>
      <c r="T2" s="95" t="s">
        <v>64</v>
      </c>
      <c r="U2" s="83" t="s">
        <v>67</v>
      </c>
    </row>
    <row r="3" spans="1:21" s="63" customFormat="1" ht="65.45" customHeight="1" x14ac:dyDescent="0.25">
      <c r="A3" s="87"/>
      <c r="B3" s="62" t="s">
        <v>1</v>
      </c>
      <c r="C3" s="62" t="s">
        <v>8</v>
      </c>
      <c r="D3" s="62" t="s">
        <v>2</v>
      </c>
      <c r="E3" s="54" t="s">
        <v>58</v>
      </c>
      <c r="F3" s="62" t="s">
        <v>70</v>
      </c>
      <c r="G3" s="62" t="s">
        <v>66</v>
      </c>
      <c r="H3" s="61" t="s">
        <v>5</v>
      </c>
      <c r="I3" s="60" t="s">
        <v>10</v>
      </c>
      <c r="J3" s="61" t="s">
        <v>60</v>
      </c>
      <c r="K3" s="83"/>
      <c r="L3" s="83"/>
      <c r="M3" s="83"/>
      <c r="N3" s="98"/>
      <c r="O3" s="100"/>
      <c r="P3" s="92"/>
      <c r="Q3" s="102"/>
      <c r="R3" s="94"/>
      <c r="S3" s="87"/>
      <c r="T3" s="96"/>
      <c r="U3" s="83"/>
    </row>
    <row r="4" spans="1:21" s="29" customFormat="1" ht="33.75" customHeight="1" x14ac:dyDescent="0.3">
      <c r="A4" s="9">
        <v>1</v>
      </c>
      <c r="B4" s="9">
        <v>2</v>
      </c>
      <c r="C4" s="9">
        <v>3</v>
      </c>
      <c r="D4" s="9">
        <v>4</v>
      </c>
      <c r="E4" s="54">
        <v>5</v>
      </c>
      <c r="F4" s="9">
        <v>6</v>
      </c>
      <c r="G4" s="9">
        <v>7</v>
      </c>
      <c r="H4" s="32">
        <v>8</v>
      </c>
      <c r="I4" s="9">
        <v>9</v>
      </c>
      <c r="J4" s="32">
        <v>10</v>
      </c>
      <c r="K4" s="9">
        <v>10</v>
      </c>
      <c r="L4" s="9">
        <v>11</v>
      </c>
      <c r="M4" s="9">
        <v>11</v>
      </c>
      <c r="N4" s="54">
        <v>12</v>
      </c>
      <c r="O4" s="69">
        <v>13</v>
      </c>
      <c r="P4" s="74">
        <v>14</v>
      </c>
      <c r="Q4" s="75" t="s">
        <v>89</v>
      </c>
      <c r="R4" s="66">
        <v>15</v>
      </c>
      <c r="S4" s="9">
        <v>16</v>
      </c>
      <c r="T4" s="32">
        <v>17</v>
      </c>
      <c r="U4" s="62">
        <v>18</v>
      </c>
    </row>
    <row r="5" spans="1:21" s="35" customFormat="1" ht="33.75" customHeight="1" x14ac:dyDescent="0.3">
      <c r="A5" s="33"/>
      <c r="B5" s="33"/>
      <c r="C5" s="33"/>
      <c r="D5" s="33"/>
      <c r="E5" s="55" t="s">
        <v>69</v>
      </c>
      <c r="F5" s="33"/>
      <c r="G5" s="33"/>
      <c r="H5" s="36" t="s">
        <v>71</v>
      </c>
      <c r="I5" s="33"/>
      <c r="J5" s="34" t="s">
        <v>72</v>
      </c>
      <c r="K5" s="33"/>
      <c r="L5" s="33"/>
      <c r="M5" s="33"/>
      <c r="N5" s="55"/>
      <c r="O5" s="70" t="s">
        <v>78</v>
      </c>
      <c r="P5" s="76"/>
      <c r="Q5" s="77"/>
      <c r="R5" s="72" t="s">
        <v>73</v>
      </c>
      <c r="S5" s="33"/>
      <c r="T5" s="36" t="s">
        <v>74</v>
      </c>
      <c r="U5" s="33" t="s">
        <v>75</v>
      </c>
    </row>
    <row r="6" spans="1:21" ht="86.25" customHeight="1" x14ac:dyDescent="0.3">
      <c r="A6" s="4">
        <v>1</v>
      </c>
      <c r="B6" s="68" t="s">
        <v>14</v>
      </c>
      <c r="C6" s="3" t="s">
        <v>15</v>
      </c>
      <c r="D6" s="3" t="s">
        <v>16</v>
      </c>
      <c r="E6" s="56">
        <v>48</v>
      </c>
      <c r="F6" s="37">
        <v>480</v>
      </c>
      <c r="G6" s="37">
        <f t="shared" ref="G6:G8" si="0">F6/H6</f>
        <v>1</v>
      </c>
      <c r="H6" s="38">
        <v>480</v>
      </c>
      <c r="I6" s="39">
        <v>2153.69</v>
      </c>
      <c r="J6" s="40">
        <f>H6*I6</f>
        <v>1033771.2000000001</v>
      </c>
      <c r="K6" s="41" t="s">
        <v>42</v>
      </c>
      <c r="L6" s="41" t="s">
        <v>40</v>
      </c>
      <c r="M6" s="37">
        <v>200</v>
      </c>
      <c r="N6" s="56">
        <f t="shared" ref="N6:N9" si="1">E6*M6/H6</f>
        <v>20</v>
      </c>
      <c r="O6" s="71">
        <f t="shared" ref="O6:O10" si="2">N6/E6*100</f>
        <v>41.666666666666671</v>
      </c>
      <c r="P6" s="78">
        <v>0</v>
      </c>
      <c r="Q6" s="80" t="s">
        <v>87</v>
      </c>
      <c r="R6" s="73">
        <f t="shared" ref="R6:R10" si="3">H6-M6-P6</f>
        <v>280</v>
      </c>
      <c r="S6" s="37">
        <v>110</v>
      </c>
      <c r="T6" s="42">
        <f t="shared" ref="T6:T10" si="4">M6-S6</f>
        <v>90</v>
      </c>
      <c r="U6" s="41">
        <f t="shared" ref="U6:U10" si="5">T6/H6*100</f>
        <v>18.75</v>
      </c>
    </row>
    <row r="7" spans="1:21" ht="100.5" customHeight="1" x14ac:dyDescent="0.3">
      <c r="A7" s="5">
        <v>2</v>
      </c>
      <c r="B7" s="67" t="s">
        <v>29</v>
      </c>
      <c r="C7" s="8" t="s">
        <v>85</v>
      </c>
      <c r="D7" s="8" t="s">
        <v>48</v>
      </c>
      <c r="E7" s="57">
        <v>1302</v>
      </c>
      <c r="F7" s="44">
        <v>20832</v>
      </c>
      <c r="G7" s="37">
        <f t="shared" si="0"/>
        <v>30.017291066282421</v>
      </c>
      <c r="H7" s="45">
        <v>694</v>
      </c>
      <c r="I7" s="46">
        <v>372.02</v>
      </c>
      <c r="J7" s="47">
        <f t="shared" ref="J7:J10" si="6">H7*I7</f>
        <v>258181.87999999998</v>
      </c>
      <c r="K7" s="48" t="s">
        <v>46</v>
      </c>
      <c r="L7" s="48" t="s">
        <v>47</v>
      </c>
      <c r="M7" s="43">
        <v>108</v>
      </c>
      <c r="N7" s="56">
        <f t="shared" si="1"/>
        <v>202.61671469740634</v>
      </c>
      <c r="O7" s="71">
        <f t="shared" si="2"/>
        <v>15.561959654178676</v>
      </c>
      <c r="P7" s="79">
        <v>0</v>
      </c>
      <c r="Q7" s="80" t="s">
        <v>86</v>
      </c>
      <c r="R7" s="73">
        <f t="shared" si="3"/>
        <v>586</v>
      </c>
      <c r="S7" s="43">
        <v>108</v>
      </c>
      <c r="T7" s="42">
        <f t="shared" si="4"/>
        <v>0</v>
      </c>
      <c r="U7" s="41">
        <f t="shared" si="5"/>
        <v>0</v>
      </c>
    </row>
    <row r="8" spans="1:21" ht="105" customHeight="1" x14ac:dyDescent="0.3">
      <c r="A8" s="5">
        <v>3</v>
      </c>
      <c r="B8" s="67" t="s">
        <v>30</v>
      </c>
      <c r="C8" s="6" t="s">
        <v>31</v>
      </c>
      <c r="D8" s="6" t="s">
        <v>32</v>
      </c>
      <c r="E8" s="58">
        <v>100</v>
      </c>
      <c r="F8" s="49">
        <v>480</v>
      </c>
      <c r="G8" s="37">
        <f t="shared" si="0"/>
        <v>1</v>
      </c>
      <c r="H8" s="50">
        <v>480</v>
      </c>
      <c r="I8" s="51" t="s">
        <v>68</v>
      </c>
      <c r="J8" s="47" t="s">
        <v>68</v>
      </c>
      <c r="K8" s="51" t="s">
        <v>46</v>
      </c>
      <c r="L8" s="51" t="s">
        <v>50</v>
      </c>
      <c r="M8" s="43">
        <v>0</v>
      </c>
      <c r="N8" s="56">
        <f t="shared" si="1"/>
        <v>0</v>
      </c>
      <c r="O8" s="71">
        <f t="shared" si="2"/>
        <v>0</v>
      </c>
      <c r="P8" s="79">
        <v>0</v>
      </c>
      <c r="Q8" s="80" t="s">
        <v>88</v>
      </c>
      <c r="R8" s="73">
        <f t="shared" si="3"/>
        <v>480</v>
      </c>
      <c r="S8" s="43">
        <v>0</v>
      </c>
      <c r="T8" s="42">
        <f t="shared" si="4"/>
        <v>0</v>
      </c>
      <c r="U8" s="41">
        <f t="shared" si="5"/>
        <v>0</v>
      </c>
    </row>
    <row r="9" spans="1:21" ht="87.75" customHeight="1" x14ac:dyDescent="0.3">
      <c r="A9" s="4">
        <v>4</v>
      </c>
      <c r="B9" s="67" t="s">
        <v>80</v>
      </c>
      <c r="C9" s="8" t="s">
        <v>80</v>
      </c>
      <c r="D9" s="8" t="s">
        <v>79</v>
      </c>
      <c r="E9" s="59">
        <v>206</v>
      </c>
      <c r="F9" s="52">
        <v>1442</v>
      </c>
      <c r="G9" s="37">
        <v>1</v>
      </c>
      <c r="H9" s="53">
        <v>1442</v>
      </c>
      <c r="I9" s="48"/>
      <c r="J9" s="47">
        <f t="shared" si="6"/>
        <v>0</v>
      </c>
      <c r="K9" s="48"/>
      <c r="L9" s="48"/>
      <c r="M9" s="37">
        <v>0</v>
      </c>
      <c r="N9" s="56">
        <f t="shared" si="1"/>
        <v>0</v>
      </c>
      <c r="O9" s="71">
        <f t="shared" si="2"/>
        <v>0</v>
      </c>
      <c r="P9" s="78">
        <v>0</v>
      </c>
      <c r="Q9" s="80" t="s">
        <v>84</v>
      </c>
      <c r="R9" s="73">
        <f t="shared" si="3"/>
        <v>1442</v>
      </c>
      <c r="S9" s="37">
        <v>0</v>
      </c>
      <c r="T9" s="42">
        <f t="shared" si="4"/>
        <v>0</v>
      </c>
      <c r="U9" s="41">
        <f t="shared" si="5"/>
        <v>0</v>
      </c>
    </row>
    <row r="10" spans="1:21" ht="87.75" customHeight="1" x14ac:dyDescent="0.3">
      <c r="A10" s="4">
        <v>5</v>
      </c>
      <c r="B10" s="67" t="s">
        <v>81</v>
      </c>
      <c r="C10" s="8" t="s">
        <v>83</v>
      </c>
      <c r="D10" s="8" t="s">
        <v>82</v>
      </c>
      <c r="E10" s="59">
        <v>1302</v>
      </c>
      <c r="F10" s="52">
        <v>20832</v>
      </c>
      <c r="G10" s="37">
        <v>30</v>
      </c>
      <c r="H10" s="53">
        <v>694</v>
      </c>
      <c r="I10" s="48"/>
      <c r="J10" s="47">
        <f t="shared" si="6"/>
        <v>0</v>
      </c>
      <c r="K10" s="48"/>
      <c r="L10" s="48"/>
      <c r="M10" s="37">
        <v>0</v>
      </c>
      <c r="N10" s="56">
        <v>0</v>
      </c>
      <c r="O10" s="71">
        <f t="shared" si="2"/>
        <v>0</v>
      </c>
      <c r="P10" s="78">
        <v>0</v>
      </c>
      <c r="Q10" s="80" t="s">
        <v>84</v>
      </c>
      <c r="R10" s="73">
        <f t="shared" si="3"/>
        <v>694</v>
      </c>
      <c r="S10" s="37">
        <v>0</v>
      </c>
      <c r="T10" s="42">
        <f t="shared" si="4"/>
        <v>0</v>
      </c>
      <c r="U10" s="41">
        <f t="shared" si="5"/>
        <v>0</v>
      </c>
    </row>
    <row r="11" spans="1:21" ht="87.75" customHeight="1" x14ac:dyDescent="0.3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2"/>
      <c r="Q11" s="82"/>
      <c r="R11" s="81"/>
      <c r="S11" s="81"/>
      <c r="T11" s="81"/>
      <c r="U11" s="82"/>
    </row>
    <row r="12" spans="1:21" x14ac:dyDescent="0.3">
      <c r="A12" s="2"/>
      <c r="B12" s="27"/>
      <c r="C12" s="27"/>
      <c r="D12" s="27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64"/>
      <c r="R12" s="2"/>
      <c r="S12" s="2"/>
      <c r="T12" s="2"/>
      <c r="U12" s="2"/>
    </row>
    <row r="13" spans="1:21" x14ac:dyDescent="0.3">
      <c r="A13" s="2"/>
      <c r="B13" s="27"/>
      <c r="C13" s="27"/>
      <c r="D13" s="27"/>
      <c r="E13" s="2"/>
      <c r="F13" s="2"/>
      <c r="G13" s="2"/>
      <c r="H13" s="2"/>
      <c r="I13" s="2"/>
      <c r="J13" s="31"/>
      <c r="K13" s="2"/>
      <c r="L13" s="2"/>
      <c r="M13" s="2"/>
      <c r="N13" s="2"/>
      <c r="O13" s="2"/>
      <c r="P13" s="2"/>
      <c r="Q13" s="64"/>
      <c r="R13" s="2"/>
      <c r="S13" s="2"/>
      <c r="T13" s="2"/>
      <c r="U13" s="2"/>
    </row>
    <row r="14" spans="1:21" x14ac:dyDescent="0.3">
      <c r="A14" s="2"/>
      <c r="B14" s="27"/>
      <c r="C14" s="27"/>
      <c r="D14" s="27"/>
      <c r="E14" s="2"/>
      <c r="F14" s="2"/>
      <c r="G14" s="2"/>
      <c r="H14" s="2"/>
      <c r="I14" s="2"/>
      <c r="J14" s="31"/>
      <c r="K14" s="2"/>
      <c r="L14" s="2"/>
      <c r="M14" s="2"/>
      <c r="N14" s="2"/>
      <c r="O14" s="2"/>
      <c r="P14" s="2"/>
      <c r="Q14" s="64"/>
      <c r="R14" s="2"/>
      <c r="S14" s="2"/>
      <c r="T14" s="2"/>
      <c r="U14" s="2"/>
    </row>
    <row r="15" spans="1:21" x14ac:dyDescent="0.3">
      <c r="A15" s="2"/>
      <c r="B15" s="27"/>
      <c r="C15" s="27"/>
      <c r="D15" s="27"/>
      <c r="E15" s="2"/>
      <c r="F15" s="2"/>
      <c r="G15" s="2"/>
      <c r="H15" s="2"/>
      <c r="I15" s="2"/>
      <c r="J15" s="31"/>
      <c r="K15" s="2"/>
      <c r="L15" s="2"/>
      <c r="M15" s="2"/>
      <c r="N15" s="2"/>
      <c r="O15" s="2"/>
      <c r="P15" s="2"/>
      <c r="Q15" s="64"/>
      <c r="R15" s="2"/>
      <c r="S15" s="2"/>
      <c r="T15" s="2"/>
      <c r="U15" s="2"/>
    </row>
    <row r="16" spans="1:21" x14ac:dyDescent="0.3">
      <c r="A16" s="2"/>
      <c r="B16" s="27"/>
      <c r="C16" s="27"/>
      <c r="D16" s="27"/>
      <c r="E16" s="2"/>
      <c r="F16" s="2"/>
      <c r="G16" s="2"/>
      <c r="H16" s="2"/>
      <c r="I16" s="2"/>
      <c r="J16" s="31"/>
      <c r="K16" s="2"/>
      <c r="L16" s="2"/>
      <c r="M16" s="2"/>
      <c r="N16" s="2"/>
      <c r="O16" s="2"/>
      <c r="P16" s="2"/>
      <c r="Q16" s="64"/>
      <c r="R16" s="2"/>
      <c r="S16" s="2"/>
      <c r="T16" s="2"/>
      <c r="U16" s="2"/>
    </row>
  </sheetData>
  <mergeCells count="16">
    <mergeCell ref="A1:U1"/>
    <mergeCell ref="A2:A3"/>
    <mergeCell ref="E2:J2"/>
    <mergeCell ref="P2:P3"/>
    <mergeCell ref="R2:R3"/>
    <mergeCell ref="S2:S3"/>
    <mergeCell ref="T2:T3"/>
    <mergeCell ref="U2:U3"/>
    <mergeCell ref="B2:D2"/>
    <mergeCell ref="N2:N3"/>
    <mergeCell ref="O2:O3"/>
    <mergeCell ref="Q2:Q3"/>
    <mergeCell ref="A11:U11"/>
    <mergeCell ref="M2:M3"/>
    <mergeCell ref="L2:L3"/>
    <mergeCell ref="K2:K3"/>
  </mergeCells>
  <conditionalFormatting sqref="U6:U10">
    <cfRule type="cellIs" dxfId="0" priority="1" operator="lessThan">
      <formula>0.25</formula>
    </cfRule>
  </conditionalFormatting>
  <pageMargins left="0.25" right="0.25" top="0.75" bottom="0.75" header="0.3" footer="0.3"/>
  <pageSetup paperSize="9" scale="3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R10"/>
  <sheetViews>
    <sheetView workbookViewId="0">
      <selection activeCell="I25" sqref="I25"/>
    </sheetView>
  </sheetViews>
  <sheetFormatPr defaultRowHeight="15" x14ac:dyDescent="0.25"/>
  <sheetData>
    <row r="5" spans="1:18" s="17" customFormat="1" ht="114" customHeight="1" x14ac:dyDescent="0.3">
      <c r="A5" s="10" t="e">
        <f>Лист1!#REF!+1</f>
        <v>#REF!</v>
      </c>
      <c r="B5" s="11" t="s">
        <v>21</v>
      </c>
      <c r="C5" s="11" t="s">
        <v>3</v>
      </c>
      <c r="D5" s="11" t="s">
        <v>4</v>
      </c>
      <c r="E5" s="11"/>
      <c r="F5" s="11"/>
      <c r="G5" s="12">
        <v>224</v>
      </c>
      <c r="H5" s="13">
        <v>26944.720000000001</v>
      </c>
      <c r="I5" s="7">
        <f t="shared" ref="I5:I10" si="0">G5*H5</f>
        <v>6035617.2800000003</v>
      </c>
      <c r="J5" s="14" t="s">
        <v>45</v>
      </c>
      <c r="K5" s="15"/>
      <c r="L5" s="14" t="s">
        <v>25</v>
      </c>
      <c r="M5" s="10" t="s">
        <v>20</v>
      </c>
      <c r="N5" s="16" t="s">
        <v>42</v>
      </c>
      <c r="O5" s="14" t="s">
        <v>37</v>
      </c>
      <c r="P5" s="14" t="s">
        <v>22</v>
      </c>
      <c r="Q5" s="11" t="s">
        <v>57</v>
      </c>
      <c r="R5" s="11" t="s">
        <v>41</v>
      </c>
    </row>
    <row r="6" spans="1:18" s="17" customFormat="1" ht="409.5" x14ac:dyDescent="0.3">
      <c r="A6" s="10" t="e">
        <f>A5+1</f>
        <v>#REF!</v>
      </c>
      <c r="B6" s="11" t="s">
        <v>7</v>
      </c>
      <c r="C6" s="11" t="s">
        <v>6</v>
      </c>
      <c r="D6" s="11" t="s">
        <v>9</v>
      </c>
      <c r="E6" s="11"/>
      <c r="F6" s="11"/>
      <c r="G6" s="12">
        <v>30</v>
      </c>
      <c r="H6" s="13">
        <v>87051.03</v>
      </c>
      <c r="I6" s="7">
        <f t="shared" si="0"/>
        <v>2611530.9</v>
      </c>
      <c r="J6" s="14" t="s">
        <v>45</v>
      </c>
      <c r="K6" s="15"/>
      <c r="L6" s="14" t="s">
        <v>26</v>
      </c>
      <c r="M6" s="10" t="s">
        <v>20</v>
      </c>
      <c r="N6" s="16" t="s">
        <v>42</v>
      </c>
      <c r="O6" s="14" t="s">
        <v>38</v>
      </c>
      <c r="P6" s="14" t="s">
        <v>22</v>
      </c>
      <c r="Q6" s="11" t="s">
        <v>57</v>
      </c>
      <c r="R6" s="11" t="s">
        <v>41</v>
      </c>
    </row>
    <row r="7" spans="1:18" s="17" customFormat="1" ht="87.75" customHeight="1" x14ac:dyDescent="0.3">
      <c r="A7" s="10" t="e">
        <f>A6+1</f>
        <v>#REF!</v>
      </c>
      <c r="B7" s="11" t="s">
        <v>11</v>
      </c>
      <c r="C7" s="11" t="s">
        <v>12</v>
      </c>
      <c r="D7" s="11" t="s">
        <v>13</v>
      </c>
      <c r="E7" s="11"/>
      <c r="F7" s="11"/>
      <c r="G7" s="12">
        <v>1400</v>
      </c>
      <c r="H7" s="13">
        <v>14844.61</v>
      </c>
      <c r="I7" s="7">
        <f t="shared" si="0"/>
        <v>20782454</v>
      </c>
      <c r="J7" s="14" t="s">
        <v>45</v>
      </c>
      <c r="K7" s="15"/>
      <c r="L7" s="14" t="s">
        <v>26</v>
      </c>
      <c r="M7" s="10" t="s">
        <v>20</v>
      </c>
      <c r="N7" s="16" t="s">
        <v>42</v>
      </c>
      <c r="O7" s="14" t="s">
        <v>39</v>
      </c>
      <c r="P7" s="14" t="s">
        <v>22</v>
      </c>
      <c r="Q7" s="11" t="s">
        <v>57</v>
      </c>
      <c r="R7" s="11" t="s">
        <v>41</v>
      </c>
    </row>
    <row r="8" spans="1:18" s="17" customFormat="1" ht="87.75" customHeight="1" x14ac:dyDescent="0.3">
      <c r="A8" s="10" t="e">
        <f>A7+1</f>
        <v>#REF!</v>
      </c>
      <c r="B8" s="11" t="s">
        <v>14</v>
      </c>
      <c r="C8" s="11" t="s">
        <v>15</v>
      </c>
      <c r="D8" s="11" t="s">
        <v>34</v>
      </c>
      <c r="E8" s="11"/>
      <c r="F8" s="11"/>
      <c r="G8" s="12">
        <v>280</v>
      </c>
      <c r="H8" s="13">
        <v>2153.69</v>
      </c>
      <c r="I8" s="7">
        <f t="shared" si="0"/>
        <v>603033.20000000007</v>
      </c>
      <c r="J8" s="14" t="s">
        <v>49</v>
      </c>
      <c r="K8" s="15"/>
      <c r="L8" s="14" t="s">
        <v>23</v>
      </c>
      <c r="M8" s="10" t="s">
        <v>20</v>
      </c>
      <c r="N8" s="16" t="s">
        <v>42</v>
      </c>
      <c r="O8" s="14" t="s">
        <v>40</v>
      </c>
      <c r="P8" s="14" t="s">
        <v>22</v>
      </c>
      <c r="Q8" s="18" t="s">
        <v>54</v>
      </c>
      <c r="R8" s="11" t="s">
        <v>41</v>
      </c>
    </row>
    <row r="9" spans="1:18" s="17" customFormat="1" ht="87.75" customHeight="1" x14ac:dyDescent="0.3">
      <c r="A9" s="10" t="e">
        <f>Лист1!#REF!+1</f>
        <v>#REF!</v>
      </c>
      <c r="B9" s="19" t="s">
        <v>27</v>
      </c>
      <c r="C9" s="19" t="s">
        <v>27</v>
      </c>
      <c r="D9" s="19" t="s">
        <v>17</v>
      </c>
      <c r="E9" s="19"/>
      <c r="F9" s="19"/>
      <c r="G9" s="19">
        <v>9260</v>
      </c>
      <c r="H9" s="20">
        <v>74</v>
      </c>
      <c r="I9" s="7">
        <f t="shared" si="0"/>
        <v>685240</v>
      </c>
      <c r="J9" s="21" t="s">
        <v>51</v>
      </c>
      <c r="K9" s="22"/>
      <c r="L9" s="23" t="s">
        <v>24</v>
      </c>
      <c r="M9" s="24" t="s">
        <v>20</v>
      </c>
      <c r="N9" s="25" t="s">
        <v>43</v>
      </c>
      <c r="O9" s="21" t="s">
        <v>52</v>
      </c>
      <c r="P9" s="14" t="s">
        <v>22</v>
      </c>
      <c r="Q9" s="21" t="s">
        <v>55</v>
      </c>
      <c r="R9" s="11" t="s">
        <v>41</v>
      </c>
    </row>
    <row r="10" spans="1:18" s="17" customFormat="1" ht="87.75" customHeight="1" x14ac:dyDescent="0.3">
      <c r="A10" s="10" t="e">
        <f>Лист1!#REF!+1</f>
        <v>#REF!</v>
      </c>
      <c r="B10" s="19" t="s">
        <v>28</v>
      </c>
      <c r="C10" s="19" t="s">
        <v>18</v>
      </c>
      <c r="D10" s="19" t="s">
        <v>19</v>
      </c>
      <c r="E10" s="19"/>
      <c r="F10" s="19"/>
      <c r="G10" s="19">
        <v>46</v>
      </c>
      <c r="H10" s="20">
        <v>5830</v>
      </c>
      <c r="I10" s="7">
        <f t="shared" si="0"/>
        <v>268180</v>
      </c>
      <c r="J10" s="14" t="s">
        <v>56</v>
      </c>
      <c r="K10" s="22"/>
      <c r="L10" s="23" t="s">
        <v>24</v>
      </c>
      <c r="M10" s="23" t="s">
        <v>20</v>
      </c>
      <c r="N10" s="26" t="s">
        <v>44</v>
      </c>
      <c r="O10" s="14" t="s">
        <v>53</v>
      </c>
      <c r="P10" s="14" t="s">
        <v>22</v>
      </c>
      <c r="Q10" s="21" t="s">
        <v>33</v>
      </c>
      <c r="R10" s="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Никуличева Ирина Сергеевна</cp:lastModifiedBy>
  <cp:lastPrinted>2020-04-21T13:27:03Z</cp:lastPrinted>
  <dcterms:created xsi:type="dcterms:W3CDTF">2020-03-20T10:50:54Z</dcterms:created>
  <dcterms:modified xsi:type="dcterms:W3CDTF">2020-04-21T14:53:03Z</dcterms:modified>
</cp:coreProperties>
</file>