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l\Desktop\"/>
    </mc:Choice>
  </mc:AlternateContent>
  <bookViews>
    <workbookView xWindow="240" yWindow="2808" windowWidth="14808" windowHeight="5316"/>
  </bookViews>
  <sheets>
    <sheet name="субсидии  2019 " sheetId="1" r:id="rId1"/>
    <sheet name="Лист1" sheetId="2" r:id="rId2"/>
  </sheets>
  <definedNames>
    <definedName name="_xlnm._FilterDatabase" localSheetId="0" hidden="1">'субсидии  2019 '!$A$2:$T$263</definedName>
    <definedName name="Z_37862BEB_CA1B_4641_BB2C_636BE0D0029A_.wvu.Cols" localSheetId="0" hidden="1">'субсидии  2019 '!$C:$C,'субсидии  2019 '!#REF!</definedName>
    <definedName name="Z_37862BEB_CA1B_4641_BB2C_636BE0D0029A_.wvu.FilterData" localSheetId="0" hidden="1">'субсидии  2019 '!$A$2:$T$263</definedName>
    <definedName name="Z_37862BEB_CA1B_4641_BB2C_636BE0D0029A_.wvu.PrintArea" localSheetId="0" hidden="1">'субсидии  2019 '!$A$1:$T$263</definedName>
    <definedName name="Z_37862BEB_CA1B_4641_BB2C_636BE0D0029A_.wvu.PrintTitles" localSheetId="0" hidden="1">'субсидии  2019 '!$2:$2</definedName>
    <definedName name="Z_3912A032_9193_468C_A2EE_C0A770A9F9AF_.wvu.FilterData" localSheetId="0" hidden="1">'субсидии  2019 '!$A$2:$T$263</definedName>
    <definedName name="Z_4086DF49_E5A5_4FE4_A852_556E564B7465_.wvu.Cols" localSheetId="0" hidden="1">'субсидии  2019 '!$C:$C,'субсидии  2019 '!#REF!</definedName>
    <definedName name="Z_4086DF49_E5A5_4FE4_A852_556E564B7465_.wvu.FilterData" localSheetId="0" hidden="1">'субсидии  2019 '!$A$2:$T$263</definedName>
    <definedName name="Z_4086DF49_E5A5_4FE4_A852_556E564B7465_.wvu.PrintArea" localSheetId="0" hidden="1">'субсидии  2019 '!$A$1:$T$263</definedName>
    <definedName name="Z_4086DF49_E5A5_4FE4_A852_556E564B7465_.wvu.PrintTitles" localSheetId="0" hidden="1">'субсидии  2019 '!$2:$2</definedName>
    <definedName name="Z_7040778C_C6C8_49D7_86E5_A382FCC6ECDE_.wvu.Cols" localSheetId="0" hidden="1">'субсидии  2019 '!$C:$C,'субсидии  2019 '!#REF!</definedName>
    <definedName name="Z_7040778C_C6C8_49D7_86E5_A382FCC6ECDE_.wvu.PrintArea" localSheetId="0" hidden="1">'субсидии  2019 '!$A$1:$T$263</definedName>
    <definedName name="Z_7040778C_C6C8_49D7_86E5_A382FCC6ECDE_.wvu.PrintTitles" localSheetId="0" hidden="1">'субсидии  2019 '!$2:$2</definedName>
    <definedName name="Z_A7F4064E_4898_4010_A021_1021F2260766_.wvu.Cols" localSheetId="0" hidden="1">'субсидии  2019 '!$C:$C,'субсидии  2019 '!#REF!</definedName>
    <definedName name="Z_A7F4064E_4898_4010_A021_1021F2260766_.wvu.FilterData" localSheetId="0" hidden="1">'субсидии  2019 '!$A$2:$T$263</definedName>
    <definedName name="Z_A7F4064E_4898_4010_A021_1021F2260766_.wvu.PrintArea" localSheetId="0" hidden="1">'субсидии  2019 '!$A$1:$T$263</definedName>
    <definedName name="Z_A7F4064E_4898_4010_A021_1021F2260766_.wvu.PrintTitles" localSheetId="0" hidden="1">'субсидии  2019 '!$2:$2</definedName>
    <definedName name="Z_AB0F0729_240A_4CFC_A1EC_A2CD3F345758_.wvu.Cols" localSheetId="0" hidden="1">'субсидии  2019 '!$C:$C,'субсидии  2019 '!#REF!</definedName>
    <definedName name="Z_AB0F0729_240A_4CFC_A1EC_A2CD3F345758_.wvu.FilterData" localSheetId="0" hidden="1">'субсидии  2019 '!$A$2:$T$263</definedName>
    <definedName name="Z_AB0F0729_240A_4CFC_A1EC_A2CD3F345758_.wvu.PrintArea" localSheetId="0" hidden="1">'субсидии  2019 '!$A$1:$T$263</definedName>
    <definedName name="Z_AB0F0729_240A_4CFC_A1EC_A2CD3F345758_.wvu.PrintTitles" localSheetId="0" hidden="1">'субсидии  2019 '!$2:$2</definedName>
    <definedName name="Z_AE70B956_4006_4D42_B8E3_113D2ED1D851_.wvu.FilterData" localSheetId="0" hidden="1">'субсидии  2019 '!$A$2:$T$263</definedName>
    <definedName name="Z_C1F9F044_A5AE_4F3F_9E39_95660401CC24_.wvu.Cols" localSheetId="0" hidden="1">'субсидии  2019 '!$C:$C,'субсидии  2019 '!#REF!</definedName>
    <definedName name="Z_C1F9F044_A5AE_4F3F_9E39_95660401CC24_.wvu.PrintArea" localSheetId="0" hidden="1">'субсидии  2019 '!$A$1:$T$263</definedName>
    <definedName name="Z_C1F9F044_A5AE_4F3F_9E39_95660401CC24_.wvu.PrintTitles" localSheetId="0" hidden="1">'субсидии  2019 '!$2:$2</definedName>
    <definedName name="Z_C4AA454F_DA8F_46E3_86E1_1E9EBB957DC0_.wvu.Cols" localSheetId="0" hidden="1">'субсидии  2019 '!$C:$C,'субсидии  2019 '!#REF!</definedName>
    <definedName name="Z_C4AA454F_DA8F_46E3_86E1_1E9EBB957DC0_.wvu.FilterData" localSheetId="0" hidden="1">'субсидии  2019 '!$A$2:$T$263</definedName>
    <definedName name="Z_C4AA454F_DA8F_46E3_86E1_1E9EBB957DC0_.wvu.PrintArea" localSheetId="0" hidden="1">'субсидии  2019 '!$A$1:$T$263</definedName>
    <definedName name="Z_C4AA454F_DA8F_46E3_86E1_1E9EBB957DC0_.wvu.PrintTitles" localSheetId="0" hidden="1">'субсидии  2019 '!$2:$2</definedName>
    <definedName name="Z_CA8F326C_1639_44D7_8A26_7A005203B052_.wvu.Cols" localSheetId="0" hidden="1">'субсидии  2019 '!$C:$C,'субсидии  2019 '!#REF!</definedName>
    <definedName name="Z_CA8F326C_1639_44D7_8A26_7A005203B052_.wvu.FilterData" localSheetId="0" hidden="1">'субсидии  2019 '!$A$2:$T$263</definedName>
    <definedName name="Z_CA8F326C_1639_44D7_8A26_7A005203B052_.wvu.PrintArea" localSheetId="0" hidden="1">'субсидии  2019 '!$A$1:$T$263</definedName>
    <definedName name="Z_CA8F326C_1639_44D7_8A26_7A005203B052_.wvu.PrintTitles" localSheetId="0" hidden="1">'субсидии  2019 '!$2:$2</definedName>
    <definedName name="_xlnm.Print_Titles" localSheetId="0">'субсидии  2019 '!$2:$2</definedName>
    <definedName name="_xlnm.Print_Area" localSheetId="0">'субсидии  2019 '!$A$1:$Y$263</definedName>
  </definedNames>
  <calcPr calcId="162913" iterate="1"/>
  <customWorkbookViews>
    <customWorkbookView name="Федоренко Дмитрий Михайлович - Личное представление" guid="{CA8F326C-1639-44D7-8A26-7A005203B052}" mergeInterval="0" personalView="1" maximized="1" windowWidth="1916" windowHeight="835" activeSheetId="1"/>
    <customWorkbookView name="Марина Валерьевна Крупская - Личное представление" guid="{7040778C-C6C8-49D7-86E5-A382FCC6ECDE}" mergeInterval="0" personalView="1" maximized="1" windowWidth="1676" windowHeight="745" activeSheetId="1"/>
    <customWorkbookView name="Котиков Юрий Борисович - Личное представление" guid="{C1F9F044-A5AE-4F3F-9E39-95660401CC24}" mergeInterval="0" personalView="1" maximized="1" windowWidth="1916" windowHeight="975" activeSheetId="1"/>
    <customWorkbookView name="Маслюк Александр Сергеевич - Личное представление" guid="{C4AA454F-DA8F-46E3-86E1-1E9EBB957DC0}" mergeInterval="0" personalView="1" maximized="1" windowWidth="1916" windowHeight="855" activeSheetId="1"/>
    <customWorkbookView name="Виноградова Ольга Владимровна - Личное представление" guid="{A7F4064E-4898-4010-A021-1021F2260766}" mergeInterval="0" personalView="1" maximized="1" windowWidth="1916" windowHeight="835" activeSheetId="1"/>
    <customWorkbookView name="Михаил Бортяш - Личное представление" guid="{37862BEB-CA1B-4641-BB2C-636BE0D0029A}" mergeInterval="0" personalView="1" maximized="1" windowWidth="1916" windowHeight="815" activeSheetId="1"/>
    <customWorkbookView name="Александрова Юлия Вячеславовна - Личное представление" guid="{4086DF49-E5A5-4FE4-A852-556E564B7465}" mergeInterval="0" personalView="1" maximized="1" windowWidth="1916" windowHeight="855" activeSheetId="1"/>
    <customWorkbookView name="Елена Викторовна Шамонина - Личное представление" guid="{AB0F0729-240A-4CFC-A1EC-A2CD3F345758}" mergeInterval="0" personalView="1" maximized="1" windowWidth="1916" windowHeight="855" activeSheetId="1"/>
  </customWorkbookViews>
</workbook>
</file>

<file path=xl/calcChain.xml><?xml version="1.0" encoding="utf-8"?>
<calcChain xmlns="http://schemas.openxmlformats.org/spreadsheetml/2006/main">
  <c r="W252" i="1" l="1"/>
  <c r="W250" i="1"/>
  <c r="W249" i="1"/>
  <c r="W242" i="1"/>
  <c r="W166" i="1"/>
  <c r="W69" i="1"/>
  <c r="W62" i="1"/>
  <c r="W59" i="1"/>
  <c r="W20" i="1"/>
  <c r="W18" i="1"/>
  <c r="W14" i="1"/>
  <c r="W12" i="1"/>
  <c r="W10" i="1"/>
  <c r="S6" i="1" l="1"/>
  <c r="P7" i="1" l="1"/>
  <c r="S7" i="1"/>
</calcChain>
</file>

<file path=xl/sharedStrings.xml><?xml version="1.0" encoding="utf-8"?>
<sst xmlns="http://schemas.openxmlformats.org/spreadsheetml/2006/main" count="598" uniqueCount="385">
  <si>
    <t>Наименование теплоснабжающей организации</t>
  </si>
  <si>
    <t>Система налогооб-ложения</t>
  </si>
  <si>
    <t>УСН</t>
  </si>
  <si>
    <t>ТСН</t>
  </si>
  <si>
    <t>Жарковский район</t>
  </si>
  <si>
    <t>МУП "Жарковские городские коммунальные системы"</t>
  </si>
  <si>
    <t>Западнодвинский район</t>
  </si>
  <si>
    <t>Калининский район</t>
  </si>
  <si>
    <t>Конаковский район</t>
  </si>
  <si>
    <t>Лесной район</t>
  </si>
  <si>
    <t>МУП "Коммунальное хозяйство" Лесного района Тверской области</t>
  </si>
  <si>
    <t>Максатихинский район</t>
  </si>
  <si>
    <t>Молоковский район</t>
  </si>
  <si>
    <t>УСНО</t>
  </si>
  <si>
    <t xml:space="preserve">Сандовский район </t>
  </si>
  <si>
    <t>ООО "АЛЬЯНС Сандовские тепловые сети"</t>
  </si>
  <si>
    <t>Торжокский район</t>
  </si>
  <si>
    <t xml:space="preserve">Торопецкий район </t>
  </si>
  <si>
    <t>ООО "ЭМО+"</t>
  </si>
  <si>
    <t xml:space="preserve">Фировский район </t>
  </si>
  <si>
    <t>г. Ржев</t>
  </si>
  <si>
    <t>г. Тверь</t>
  </si>
  <si>
    <t>ООО "Тверская генерация"</t>
  </si>
  <si>
    <t>Бологовский район</t>
  </si>
  <si>
    <t>Кувшиновский район</t>
  </si>
  <si>
    <t>МУП "Теплоснабжающая компания"</t>
  </si>
  <si>
    <t>МУП "Межотраслевое коммунальное хозяйство"</t>
  </si>
  <si>
    <t xml:space="preserve"> </t>
  </si>
  <si>
    <t>Кимрский район</t>
  </si>
  <si>
    <t>г. Бологое</t>
  </si>
  <si>
    <t>Всего субсидий  на 2019 год, (без НДС)</t>
  </si>
  <si>
    <t>ООО "Регион ТеплоСбыт"  Кесемское с.п.</t>
  </si>
  <si>
    <t>ООО "ЭнергоАльянс" (г. Кувшиново)</t>
  </si>
  <si>
    <t>Оленинский район</t>
  </si>
  <si>
    <t>ООО "КРИКС"</t>
  </si>
  <si>
    <t>г. Кимры</t>
  </si>
  <si>
    <t>ООО "Газпром теплоэнерго Тверь"</t>
  </si>
  <si>
    <t>ООО "РЭР-Тверь"</t>
  </si>
  <si>
    <t>ОАО "55 Арсенал"</t>
  </si>
  <si>
    <t>г. Торжок</t>
  </si>
  <si>
    <t>МУП ГОРОДА ТОРЖКА "ГОРЭНЕРГО"</t>
  </si>
  <si>
    <t>МУП города Торжка «Теплосбыт»</t>
  </si>
  <si>
    <t>ЗАТО Озерный</t>
  </si>
  <si>
    <t>МУОП ЖКХ ЗАТО Озерный</t>
  </si>
  <si>
    <t>г. Зубцов</t>
  </si>
  <si>
    <t>Ржевский район</t>
  </si>
  <si>
    <t>СЕЛИЖАРОВСКОЕ МУП "ТЕПЛОВЫЕ СЕТИ"</t>
  </si>
  <si>
    <t>Селижаровский район</t>
  </si>
  <si>
    <t>Старицкий район</t>
  </si>
  <si>
    <t xml:space="preserve">Лихославльский район </t>
  </si>
  <si>
    <t>МУП "Коммунальное хозяйство города Зубцова"</t>
  </si>
  <si>
    <t>ООО Управляющая компания "МТК"</t>
  </si>
  <si>
    <t>ООО "Тверская генерация" (потребители МУП "Сахарово")</t>
  </si>
  <si>
    <t>город Андреаполь</t>
  </si>
  <si>
    <t>МУП  "Андреапольские тепловые сети"</t>
  </si>
  <si>
    <t>МУП  "Андреапольские тепловые сети - 2"</t>
  </si>
  <si>
    <t xml:space="preserve">МУП Тепло-Сервис вместо  ФГОУ СПО "Бологовский аграрный колледж" </t>
  </si>
  <si>
    <t>ООО "Регион ТеплоСбыт"</t>
  </si>
  <si>
    <t xml:space="preserve"> г. Весьегонск</t>
  </si>
  <si>
    <t>Кесемское с.п</t>
  </si>
  <si>
    <t>ООО "Теплоснаб"</t>
  </si>
  <si>
    <t>Холохоленское с.п</t>
  </si>
  <si>
    <t>Коломенское с.п</t>
  </si>
  <si>
    <t>Солнечное с.п.</t>
  </si>
  <si>
    <t xml:space="preserve"> Есеновическое с.п</t>
  </si>
  <si>
    <t>Дятловское с.п</t>
  </si>
  <si>
    <t>Лужниковское с.п</t>
  </si>
  <si>
    <t xml:space="preserve"> Овсищенское с.п</t>
  </si>
  <si>
    <t xml:space="preserve">ООО "Теплосети" </t>
  </si>
  <si>
    <t xml:space="preserve"> г. Западная Двина</t>
  </si>
  <si>
    <t xml:space="preserve">ООО "Домекс"   </t>
  </si>
  <si>
    <t>п. Старая торопа</t>
  </si>
  <si>
    <t xml:space="preserve">ООО "Коммунальные системы" </t>
  </si>
  <si>
    <t xml:space="preserve"> п. Суховерково</t>
  </si>
  <si>
    <t xml:space="preserve">МУП "Коммунальные системы Калининского района </t>
  </si>
  <si>
    <t>п. Васильевский Мох</t>
  </si>
  <si>
    <t>МУП "Коммунальные системы Калининского района</t>
  </si>
  <si>
    <t>Красногорское с.п.</t>
  </si>
  <si>
    <t xml:space="preserve"> п. Орша</t>
  </si>
  <si>
    <t>Кулицкое с.п.</t>
  </si>
  <si>
    <t xml:space="preserve">ООО "Сервис Тверь" </t>
  </si>
  <si>
    <t xml:space="preserve">МУП "Коммунальные системы Калининского района       п. Загородный </t>
  </si>
  <si>
    <t>Никулинсое с.п</t>
  </si>
  <si>
    <t>ООО Компания "Ресурс" с. Даниловское</t>
  </si>
  <si>
    <t>ООО Компания "Ресурс" с.Никулино</t>
  </si>
  <si>
    <t>ООО Компания «Ресурс»  с. Никольское</t>
  </si>
  <si>
    <t>ООО "ГидроИнвест"   с. Красная Гора</t>
  </si>
  <si>
    <t>МУП "Коммунальные системы Калининского района  д. Некрасово</t>
  </si>
  <si>
    <t>ООО "ГидроИнвест".  с. Чуприяновка</t>
  </si>
  <si>
    <t xml:space="preserve"> Щербининское  с.п</t>
  </si>
  <si>
    <t>Эммаусское с.п.</t>
  </si>
  <si>
    <t>г. Конаково</t>
  </si>
  <si>
    <t>ООО "Теплосеть"</t>
  </si>
  <si>
    <t xml:space="preserve">МУП "Первомайский Жилкомсервис" </t>
  </si>
  <si>
    <t>Первомайское с.п.</t>
  </si>
  <si>
    <t>Юрьево-Девичьевское с.п.</t>
  </si>
  <si>
    <t xml:space="preserve">МУП ЖКХ "Юрьево-Девичье" </t>
  </si>
  <si>
    <t>п. Радченко</t>
  </si>
  <si>
    <t>п. Максатиха</t>
  </si>
  <si>
    <t xml:space="preserve"> Зареченское с.п.</t>
  </si>
  <si>
    <t xml:space="preserve"> Малышевское с.п</t>
  </si>
  <si>
    <t>Городское водопроводно-канализационное хозяйство МУП «Горводоканал»</t>
  </si>
  <si>
    <t>МУП "ЖКХ-Сервис"</t>
  </si>
  <si>
    <t xml:space="preserve"> с.п. Медведево</t>
  </si>
  <si>
    <t>Высоковское с.п.</t>
  </si>
  <si>
    <t xml:space="preserve">МУП ЖКХ Торжокского района </t>
  </si>
  <si>
    <t xml:space="preserve"> Борисцевское с.п.</t>
  </si>
  <si>
    <t xml:space="preserve">МУП ЖКХ Торжокского района  </t>
  </si>
  <si>
    <t xml:space="preserve"> Марьинское с.п</t>
  </si>
  <si>
    <t>Яконовское с.п.</t>
  </si>
  <si>
    <t>МУП ЖКХ Торжокского района  с. Никольское</t>
  </si>
  <si>
    <t>МУП ЖКХ Торжокского района  д. Осташково</t>
  </si>
  <si>
    <t>Грузинское  с.п.</t>
  </si>
  <si>
    <t>МУП ЖКХ Торжокского района  д. Пирогово</t>
  </si>
  <si>
    <t>Страшевическое с.п.</t>
  </si>
  <si>
    <t xml:space="preserve"> Рудниковское с.п.</t>
  </si>
  <si>
    <t>МУП ЖКХ Торжокского района  д. Рудниково</t>
  </si>
  <si>
    <t>МУП ЖКХ Торжокского района д. Таложня</t>
  </si>
  <si>
    <t xml:space="preserve"> Масловское с.п.</t>
  </si>
  <si>
    <t>МУП ЖКХ Торжокского района  д. Маслово</t>
  </si>
  <si>
    <t>МУП ЖКХ Торжокского района  д. Селихово</t>
  </si>
  <si>
    <t>ООО "Торопецинвест"</t>
  </si>
  <si>
    <t xml:space="preserve">МУП "Фировское ЖКХ" </t>
  </si>
  <si>
    <t>Рождественское с.п.</t>
  </si>
  <si>
    <t xml:space="preserve">МБОУ Рождественская СОШ </t>
  </si>
  <si>
    <t>МУП "Фировское ЖКХ"</t>
  </si>
  <si>
    <t>Великооктябрьское с.п.</t>
  </si>
  <si>
    <t>п. Фирово</t>
  </si>
  <si>
    <t xml:space="preserve">ОМУП ЖЭУ 1 </t>
  </si>
  <si>
    <t xml:space="preserve"> п. Оленино</t>
  </si>
  <si>
    <t xml:space="preserve">ОМУП ЖЭУ Мостовское </t>
  </si>
  <si>
    <t>Мостовское с.п.</t>
  </si>
  <si>
    <t xml:space="preserve">МУП "Патриот" </t>
  </si>
  <si>
    <t>Центральное с.п.</t>
  </si>
  <si>
    <t>МУП "Районные Тепловые Сети" д. Кошелево</t>
  </si>
  <si>
    <t xml:space="preserve"> Городенское с.п.</t>
  </si>
  <si>
    <t xml:space="preserve">ОАО «Жилищно-коммунальное хозяйство Редкино» </t>
  </si>
  <si>
    <t>п. Редкино</t>
  </si>
  <si>
    <t>Селиховское с.п.</t>
  </si>
  <si>
    <t xml:space="preserve">МУП "Районные Тепловые Сети" </t>
  </si>
  <si>
    <t>Ручьевское с.п.</t>
  </si>
  <si>
    <t xml:space="preserve">МУП "Тепло Сервис" </t>
  </si>
  <si>
    <t>Березайское с.п.</t>
  </si>
  <si>
    <t>МУП "Тепло Сервис" .д. Корыхново</t>
  </si>
  <si>
    <t>Валдайское  с.п</t>
  </si>
  <si>
    <t>Выползовское  с.п.</t>
  </si>
  <si>
    <t>Зубцовский район</t>
  </si>
  <si>
    <t>г. Лихославль</t>
  </si>
  <si>
    <t xml:space="preserve">МУП "ЖКХ-сервис" </t>
  </si>
  <si>
    <t xml:space="preserve"> с.п. Есинка</t>
  </si>
  <si>
    <t xml:space="preserve"> с.п. Победа</t>
  </si>
  <si>
    <t xml:space="preserve"> с.п. Успенское</t>
  </si>
  <si>
    <t xml:space="preserve"> с.п. Хорошево</t>
  </si>
  <si>
    <t xml:space="preserve"> с.п. Итомля</t>
  </si>
  <si>
    <t xml:space="preserve">ООО «Тепловые сети»  </t>
  </si>
  <si>
    <t>с.п. станция Старица</t>
  </si>
  <si>
    <t xml:space="preserve">ООО «Тепловые сети»   </t>
  </si>
  <si>
    <t>Емельяновское с.п.</t>
  </si>
  <si>
    <t>Ново-Ямское с.п.</t>
  </si>
  <si>
    <t>Архангельское с.п.</t>
  </si>
  <si>
    <t>ООО "Сервис Тверь" п. Мирный</t>
  </si>
  <si>
    <t xml:space="preserve"> Мирновское с.п.</t>
  </si>
  <si>
    <t>Борисовское с.п.</t>
  </si>
  <si>
    <t xml:space="preserve">МУП Вышневолоцкого района "ОКХ" </t>
  </si>
  <si>
    <t>Горняцкое с.п.</t>
  </si>
  <si>
    <t>Зеленогорское с.п.</t>
  </si>
  <si>
    <t>МУП Вышневолоцкого района "ОКХ" Боровно</t>
  </si>
  <si>
    <t>п. Красномайский</t>
  </si>
  <si>
    <t xml:space="preserve">МУП Вышневолоцкого района "ОКХ" п.Приозерный </t>
  </si>
  <si>
    <t>Сорокинское с.п.</t>
  </si>
  <si>
    <t>Терелесовское с.п.</t>
  </si>
  <si>
    <t>Мошковское с.п.</t>
  </si>
  <si>
    <t>МУП "Молоковские тепловые сети"</t>
  </si>
  <si>
    <t xml:space="preserve">МУП "Коммунальные системы Калининского района      </t>
  </si>
  <si>
    <t>УСН (конц)</t>
  </si>
  <si>
    <t>Сонковский район</t>
  </si>
  <si>
    <t>Петровское с.п.</t>
  </si>
  <si>
    <t>АО "Яркоммунсервис" филиал"Октябрьский"</t>
  </si>
  <si>
    <t>МУП "Коммсервис"</t>
  </si>
  <si>
    <t>МУП "Коммсервис" д. Кистутово</t>
  </si>
  <si>
    <t>МУП "Коммсервис" д. Каменка</t>
  </si>
  <si>
    <t>МУП Осташковского городского округа  ЖКХ"</t>
  </si>
  <si>
    <t>МУП "СПИРОВО-ТЕПЛО"</t>
  </si>
  <si>
    <t xml:space="preserve">Спировский район </t>
  </si>
  <si>
    <t>Рамешковский  район</t>
  </si>
  <si>
    <t>МУП "МУПАРР"</t>
  </si>
  <si>
    <t>п. Спирово</t>
  </si>
  <si>
    <t>Краснознаменское с.п.</t>
  </si>
  <si>
    <t>п. Рамешки</t>
  </si>
  <si>
    <t>Застолбское с.п.</t>
  </si>
  <si>
    <t>Никольское с.п.</t>
  </si>
  <si>
    <t xml:space="preserve"> Черногубовское  с.п</t>
  </si>
  <si>
    <t>ЗАО "Калининское"</t>
  </si>
  <si>
    <t>Каблуковское с.п.</t>
  </si>
  <si>
    <t>Кесовогорский район</t>
  </si>
  <si>
    <t>МУП "Кесовогорье"</t>
  </si>
  <si>
    <t>ООО "ТЕПЛОСЕРВИС"</t>
  </si>
  <si>
    <t>Дмитровогорское с.п.</t>
  </si>
  <si>
    <t>МУП ЖКХ "Дмитрова Гора"</t>
  </si>
  <si>
    <t>МУП "ВКХ"</t>
  </si>
  <si>
    <t>Приволжское с.п.</t>
  </si>
  <si>
    <t>МУП "Тепло-Сервис" (угольные котельные)</t>
  </si>
  <si>
    <t>МУП "Тепло-Сервис" (газовые котельные)</t>
  </si>
  <si>
    <t>ЗАТО Солнечный</t>
  </si>
  <si>
    <t>МП ЖКХ ЗАТО "Солнечный"</t>
  </si>
  <si>
    <t>Куженкинское  с.п.</t>
  </si>
  <si>
    <t>Кашинский городской округ</t>
  </si>
  <si>
    <t>МУП "Энергоресурс"  (с. Уницы, д. Давыдово, д. Верхняя Троица, д. Посады)</t>
  </si>
  <si>
    <t>Осташковский городской округ</t>
  </si>
  <si>
    <t>п. Белый городок</t>
  </si>
  <si>
    <t>МУП ЖКХ Торжокского района  с. Марьино</t>
  </si>
  <si>
    <t>ФГБУ "ЦЖКУ" МО России</t>
  </si>
  <si>
    <t>Старомелковское с.п.</t>
  </si>
  <si>
    <t>МУП "ЖКХ Старое Мелково"</t>
  </si>
  <si>
    <t>п. Новозавидовский</t>
  </si>
  <si>
    <t>МУП "Теплосеть</t>
  </si>
  <si>
    <t>МУП "Районные Тепловые Сети" с. Городня</t>
  </si>
  <si>
    <t>п. Козлово</t>
  </si>
  <si>
    <t>ООО "ТЭСКО"</t>
  </si>
  <si>
    <t>ООО "ГидроИнвест" д. Колталово</t>
  </si>
  <si>
    <t>МУП "Коммунальные системы Калининского района       с. Михайловское</t>
  </si>
  <si>
    <t>ООО "АтомТеплоЭлектроСеть"</t>
  </si>
  <si>
    <t>МУП Осташковского городского округа  ЖКХ" ( д. Заречье,д. Новые Ельцы, д. Жданово, п. Сиговка, д. Хитино,д. Сорога)</t>
  </si>
  <si>
    <t>Удомельский городской округ</t>
  </si>
  <si>
    <t>Всего субсидий на 2017 год,(без НДС)</t>
  </si>
  <si>
    <t>Всего субсидий на 2018 год,(без НДС)</t>
  </si>
  <si>
    <t>МУП Осташковского городского округа  ЖКХ" (ул. Локомотивная)</t>
  </si>
  <si>
    <t>Исполнение решения ФАС России в части учета в необходимой валовой выручке организации фактически понесенных расходов на электроэнергию в предыдущем регулируемом периоде.</t>
  </si>
  <si>
    <t xml:space="preserve">Утверждение потерь тепловой энергии в тепловых сетях Минэнерго Тверской области, привело к значительному превышению количества утвержденных потерь над учтенными в тарифно-балансовом решении, что привело к росту тарифа на производство тепловой энергии. </t>
  </si>
  <si>
    <t xml:space="preserve"> Утверждение потерь тепловой энергии в тепловых сетях Минэнерго Тверской области, привело к значительному превышению количества утвержденных потерь над учтенными в тарифно-балансовом решении, что привело к росту тарифа на производство тепловой энергии. </t>
  </si>
  <si>
    <t>Снижение объемов полезного отпуска в соответствии с проведенным анализом и фактическими данными за 3 предшествующих года.</t>
  </si>
  <si>
    <t>Снижение объемов  полезного отпуска  в соответствии с фактическими данными организации за предыдуших 3 года. Рост затрат по статье "Амортизация"  в связи с передачей котельных и тепловых сетей администрацией Селижаровского района из "Казны" и постановкой на учет в организациии.</t>
  </si>
  <si>
    <t>Исполнение решения ФАС России в части учета в необходимой валовой выручке организации фактически понесенных расходов на электроэнергию в предыдущем регулируемом периоде и включение предпринимательской прибыли организации.</t>
  </si>
  <si>
    <t xml:space="preserve">Высокий рост цен на дрова, мазут. Низкая загруженность котельных  (21%) влияет на перерасход энергоресурсов по отношению к полезному отпуску тепловой энергии, реализуемому потребителям. Износ используемомго оборудования (75%) сопровождается увеличением фактических потерь теплоэнергии в тепловых сетях (12,9%). Вырученные от реализации тепловой энергии средства не оправдывают мероприятия по содержанию и модернизации оборудования.  </t>
  </si>
  <si>
    <t>Износ используемомго оборудования (70%), а также большая протяженность тепловых сетей сопровождается увеличением фактических потерь теплоэнергии в тепловых сетях и увеличением расходов на проведение ремонтных работ и содержание ремонтного персонала. Вырученные от реализации тепловой энергии потребителям средства не покрывают мероприятия по содержанию оборудования в нормальном состоянии. Также одной из причин увеличения субсидий является низкий уровень претензионной работы с недобросовестными потребителями тепловой энергии.</t>
  </si>
  <si>
    <t xml:space="preserve">Включение выпадающих расходов, образовавшихся в связи с переходом организации на традиционную систему налогообложения и изменением ставки НДС до 20 %. Увеличение расходов на оплату труда, связанное с изменением штатного расписания, передачей дополнительных объектов коммунальной инфраструктуры в хозяйственное ведение от Администрации Калининского района. </t>
  </si>
  <si>
    <t xml:space="preserve">Включение выпадающих расходов, образовавшихся в связи с переходом организации на традиционную систему налогообложения и изменением ставки НДС до 20 %.  В 2018 году добавлены расходы по статье "Амортизация" на основании представленных материалов тарифного дела. </t>
  </si>
  <si>
    <t>Корректировка полезного отпуска в 2018 году в сторону снижения в соответствии с произведенным расчетом. Значительное превышение роста стоимости энергоресурсов по отношению к росту тарифа на тепловую энергию, отпускаемую населению и ограниченого ростом платы граждан, согласно постановлению Правительства РФ  от 30.04.2014 № 400 "О формировании индексов изменения размера платы граждан за коммунальные услуги в Российской Федерации".</t>
  </si>
  <si>
    <t>Включение выпадающих расходов, образовавшихся в связи с переходом организации на традиционную систему налогообложения и изменением ставки НДС до 20 %.</t>
  </si>
  <si>
    <t xml:space="preserve">Включение выпадающих расходов, образовавшихся в связи с переходом организации на традиционную систему налогообложения и изменением ставки НДС до 20 %. Добавлены расходы по статье "Налог на имущество" на основании представленных материалов тарифного дела. </t>
  </si>
  <si>
    <t xml:space="preserve">Рост затрат на покупную тепловую энергию, приобретаемую у ООО "Тверская генерация". </t>
  </si>
  <si>
    <t xml:space="preserve">Корректировка полезного отпуска в 2018 году в сторону снижения в соответствии с произведенным расчетом. Включение выпадающих расходов, образовавшихся в связи с переходом организации на традиционную систему налогообложения и изменением ставки НДС до 20 %. Увеличение расходов на оплату труда, связанное с изменением штатного расписания, передачей дополнительных объектов коммунальной инфраструктуры в хозяйственное ведение от Администрации Калининского района. </t>
  </si>
  <si>
    <t>Учет принятых Министерством энергетики и ЖКХ  потерь в тепловых сетях организации и удельных расходов топлива, что выше принятых потерь и удельных расходов топлива  в балансово-тарифных решениях предыдущих периодов регулирования. Рост цен на дрова  по отношению к предыдущему периоду регулирования. Сдерживание роста тарифа на тепловую энергию для населения с целью доступности коммунальной услуги по отоплению.</t>
  </si>
  <si>
    <t>Низкий объем полезного отпуска тепловой энергии. Износ используемомго оборудования (80%) сопровождается увеличением фактических потерь теплоэнергии в тепловых сетях (27,1%)</t>
  </si>
  <si>
    <t>Корректировка объемов полезного отпуска в сторону снижения в соответствии с проведенным анализом фактических данных, представленных организацией.</t>
  </si>
  <si>
    <t>Включение выпадающих доходов  возникших в  предыдущем регулируемом периоде.</t>
  </si>
  <si>
    <t>Низкий рост тарифа на тепловую энергию отпускаемую населению, ежегодное ограничение роста тарифа для населения ростом платы граждан, согласно постановлению Правительства РФ  от 30.04.2014 № 400
"О формировании индексов изменения размера платы граждан за коммунальные услуги в Российской Федерации" и Распоряжению Правительства Российской Федерации от 15.11.2018 № 2490-р.В соответствии с решением Верховного суда Российской Федерации от 22.08.2018 № 35-АПГ18-8 учтена предпринимательская прибыль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</si>
  <si>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Низкая загруженность котельных  (30%) влияет на перерасход энергоресурсов по отношению к полезному отпуску тепловой энергии, реализуемому потребителям. Значительный рост стоимости газа по отношению к предыдущему периоду регулирования.</t>
  </si>
  <si>
    <t xml:space="preserve"> Низкая загруженность котельных  (26%) влияет на перерасход энергоресурсов по отношению к полезному отпуску тепловой энергии, реализуемому потребителям.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</si>
  <si>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Низкая загруженность котельных  (33%) влияет на перерасход энергоресурсов по отношению к полезному отпуску тепловой энергии, реализуемому потребителям. Значительный рост стоимости угля по отношению к предыдущему периоду регулирования.Увеличение расходов на оплату труда, связанное с доведением ставки рабочего первого разряда в соответствии с Отраслевым тарифным соглашением.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</si>
  <si>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энергию.Увеличение расходов на оплату труда, связанное с доведением ставки рабочего первого разряда в соответствии с Отраслевым тарифным соглашением. Сдерживание роста тарифа на тепловую энергию для населения с целью доступности коммунальной услуги по отоплению. Высокий удельный расход электроэнергии, связанный с необходимостью модернизации оборудования котельной.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</si>
  <si>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энергию.Высокий удельный расход электроэнергии, связанный с необходимостью модернизации оборудования котельной. Изменение ставки НДС до 20 %.</t>
  </si>
  <si>
    <t>Сдерживание роста тарифа на тепловую энергию для населения с целью доступности коммунальной услуги по отоплению. Значительный рост цен на электроэнергию по отношению к предыдущему периоду.</t>
  </si>
  <si>
    <t>Рост индексов согласно прогноза социально-экономического развития Российской Федерации на 2019 год превышает рост индексов изменения размера вносимой гражданами платы за коммунальные услуги согласно Распоряжения Правительства Российской Федерации от 15.11.2018 № 2490-р. Значительный рост стоимости энергоресурсов, в том числе на электроэнергию, что привело к росту экономически обоснованного тарифа.  Сдерживание роста тарифа на тепловую энергию для населения с целью доступности коммунальной услуги по отоплению.</t>
  </si>
  <si>
    <t>Рост индексов согласно прогноза социально-экономического развития Российской Федерации на 2019 год превышает рост индексов изменения размера вносимой гражданами платы за коммунальные услуги согласно Распоряжения Правительства Российской Федерации от 15.11.2018 № 2490-р. Значительный рост стоимости энергоресурсов, в том числе на электроэнергию, уголь дрова, что привело к росту экономически обоснованного тарифа.  Сдерживание роста тарифа на тепловую энергию для населения с целью доступности коммунальной услуги по отоплению. Тариф для населения принят на уровне 2018 года, с учетом роста НДС.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</si>
  <si>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Сдерживание роста тарифа на тепловую энергию для населения с целью доступности коммунальной услуги по отоплению.</t>
  </si>
  <si>
    <t>Основным видом топлива является мазут. Рост тарифа на тепловую энергию обусловлен высоким ростом цен на топливо и включением выпадающих расходов по нему за предыдущий период.Сдерживание роста тарифа на тепловую энергию для населения с целью доступности коммунальной услуги по отоплению.</t>
  </si>
  <si>
    <t>Исполнение решения ФАС России в части учета в необходимой валовой выручке организации фактически понесенных расходов на воду в предыдущем регулируемом периоде и включение предпринимательской прибыли организации.</t>
  </si>
  <si>
    <t>Включение выпадающих доходов организации, связанных с превышением учтенного при установлении тарифов объема полезного отпуска над фактическим</t>
  </si>
  <si>
    <r>
      <t>Включение выпадающих расходов: 1)</t>
    </r>
    <r>
      <rPr>
        <sz val="11"/>
        <rFont val="Times New Roman"/>
        <family val="1"/>
        <charset val="204"/>
      </rPr>
      <t xml:space="preserve"> возникших в  предыдущем регулируемом периоде;</t>
    </r>
    <r>
      <rPr>
        <sz val="11"/>
        <color theme="1"/>
        <rFont val="Times New Roman"/>
        <family val="1"/>
        <charset val="204"/>
      </rPr>
      <t xml:space="preserve"> 2) образовавшихся в связи с переходом организации на традиционную систему налогообложения и изменением ставки НДС до 20%. </t>
    </r>
  </si>
  <si>
    <t>Факторы, влияющие на рост экономически обоснованного тарифа и размера субсидий</t>
  </si>
  <si>
    <t>Тариф на тепловую энергию для потребителей  с 01.01.2019г.  (с НДС), руб./гкал</t>
  </si>
  <si>
    <t>Тариф на тепловую энергию для потребителей  с 01.01.2017г.  (с НДС), руб./гкал</t>
  </si>
  <si>
    <t>Тариф на тепловую энергию , с учетом уровня для населения с 01.01.2017г (с НДС), руб./Гкал</t>
  </si>
  <si>
    <t>Тариф на тепловую энергию  для потребителей  с 01.07.2017г.  (с НДС), руб./гкал</t>
  </si>
  <si>
    <t>Тариф на тепловую энергию , с учетом уровня для населения, с 01.07. 2017 год (с НДС), руб./Гкал</t>
  </si>
  <si>
    <t>Тариф на тепловую энергию  для потребителей  с 01.01.2018г.  (с НДС), руб./гкал</t>
  </si>
  <si>
    <t>Тариф на тепловую энергию , с учетом уровня для населения с 01.01.2018г (с НДС), руб./Гкал</t>
  </si>
  <si>
    <t>Тариф на тепловую энергию  для потребителей  с 01.07.2018г.  (с НДС), руб./гкал</t>
  </si>
  <si>
    <t>Тариф на тепловую энергию , с учетом уровня для населения, с 01.07. 2018 год (с НДС), руб./Гкал</t>
  </si>
  <si>
    <t>Тариф на тепловую энергию , с учетом уровня для населения с 01.01.2019г (с НДС), руб./Гкал</t>
  </si>
  <si>
    <t>Тариф на тепловую энергию  для потребителей  с 01.07.2019г.  (с НДС), руб./гкал</t>
  </si>
  <si>
    <t>Тариф на тепловую энергию , с учетом уровня для населения, с 01.07. 2019 год (с НДС), руб./Гкал</t>
  </si>
  <si>
    <t>Годовой объем отпуска тепловой энергию   на нужды отопления и ГВС жилфонда в 2019 году , Гкал</t>
  </si>
  <si>
    <t xml:space="preserve">Анализ тарифного регулирования в сфере теплоснабжения и его влияние на объем субсидий на компенсацию выпадающих доходов от установления льготных тарифов на тепловую энергию для населения 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</si>
  <si>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Включение выпадающих доходов, связанных с превышением учтенного при установлении тарифов объема полезного отпуска над фактическим. Увеличение затрат на проведение ремонтных работ в соответствии с планом организационно-технических мероприятий по подготовке  к работе в осенне-зимний период 2019-2020 годов, а так же затрат на замену тепловых сетей, предусмотренных концессионным соглашением. Высокая стоимость сверхлимитного газа.</t>
  </si>
  <si>
    <t xml:space="preserve"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Низкая загруженность котельных  (59,6%) влияет на перерасход энергоресурсов по отношению к полезному отпуску тепловой энергии, реализуемому потребителям. Износ используемого оборудования (50-70%)  , а также  территориальная разбросанность объектов теплоснабжения сопровождается увеличением фактических потерь теплоэнергии в тепловых сетях (27%) и увеличением транспортных  расходов и расходов на содержание ремонтного персонала. Также одной из причин увеличения субсидий является значительное увеличение стоимости угля. </t>
  </si>
  <si>
    <t>Проведение ремонтных работ,направленных на закольцованность системы теплоснабжения. Учет принятых Министерством энергетики и ЖКХ  потерь в тепловых сетях организации и удельных расходов топлива,что выше принятых потерь и удельных расходов топлива  в балансово-тарифных решениях предыдущих периодов регулирования,значительный рост цен на дрова,щепу и мазут по отношению к предыдущему периоду. Сдерживание роста тарифа на тепловую энергию для населения с целью доступности коммунальной услуги по отоплению.</t>
  </si>
  <si>
    <t>Низкая загруженность котельных  (25,6%) влияет на перерасход энергоресурсов по отношению к полезному отпуску тепловой энергии, реализуемому потребителям. Износ используемого оборудования (75%) сопровождается увеличением фактических потерь теплоэнергии в тепловых сетях (12,9%). Вырученные от реализации тепловой энергии средства не оправдывают мероприятия по содержанию и модернизации оборудования. Также одной из причин увеличения субсидий является значительное увеличение стоимости угля.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</si>
  <si>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энергию.Значительный рост цен на дрова (100%) и печное топливо по отношению к предыдущему периоду регулирования. Учет принятых Министерством энергетики и ЖКХ  потерь в тепловых сетях организации и удельных расходов топлива,что выше принятых потерь и удельных расходов топлива  в балансово-тарифных решениях предыдущих периодов. 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</si>
  <si>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энергию.Значительный рост цен на уголь по отношению к предыдущему периоду регулирования. Учет принятых Министерством энергетики и ЖКХ  потерь в тепловых сетях организации и удельных расходов топлива,что выше принятых потерь и удельных расходов топлива  в балансово-тарифных решениях предыдущих периодов. 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</si>
  <si>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Значительный рост цен на дрова (в 3 раза) по отношению к предыдущему периоду регулирования. Рост затрат на покупную тепловую энергию, приобретаемую у ФГКУ комбинат "Валдай" (основной вид топлива мазут). Сдерживание роста тарифа на тепловую энергию для населения с целью доступности коммунальной услуги по отоплению.</t>
  </si>
  <si>
    <t xml:space="preserve">Включение выпадающих доходов, возникших в  предыдущем регулируемом периоде и  образовавшихся в связи с переходом организации на традиционную систему налогообложения и изменением ставки НДС до 20%. </t>
  </si>
  <si>
    <t xml:space="preserve"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 Износ используемомго оборудования (75%) , а также  территориальная разбросанность объектов теплоснабжения сопровождается увеличением фактических потерь теплоэнергии в тепловых сетях (14,1%) и увеличением транспортных  расходов и расходов на содержание ремонтного персонала. </t>
  </si>
  <si>
    <t>Территориальная разбросанность объектов теплоснабжения, что приводит к увеличению затрат на содержание ремонтного персонала,транспортных расходов и износу тепловых сетей ( 80 %), необходимости проведения ремонтных работ; рост цен на дрова по отношению к предыдущему периоду</t>
  </si>
  <si>
    <t>Территориальная разбросанность объектов теплоснабжения, что приводит к увеличению затрат на содержание ремонтного персонала и транспортных расходов, значительному росту фактичеких потерь тепловой энергии. 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Увеличение расходов на оплату труда, связанное с доведением тарифной ставки рабочего 1 разряда в соответствии с Отраслевым тарифным соглашением. Сдерживание роста тарифа на тепловую энергию для населения с целью не превышения индекса роста платы граждан.</t>
  </si>
  <si>
    <t>Низкая загруженность котельных (КИУМ от 18-37 %),что приводит к перерасходу энергоресурсов к вырабатываемому полезному отпуску тепловой энергии,территориальная разбросанность объектов теплоснабжения,что приводит к увеличению затрат на содержание ремонтного персонала и транспортных расходов,значительному росту фактичеких потерь тепловой энергии. Проведение ремонтных работ в соответствии с планами по проведению ремонтных работ. Значительный рост цен на дрова (100%) и уголь по отношению к предыдущему периоду регулирования . Доведение тарифа до ЭОТ ( деятельность, ранее оказывающей услугу по теплоснабжению организации (МУП Вышневолоцкого района ОКС), была убыточной). В негазифицированных поселениях сдерживание роста тарифа на тепловую энергию для населения с целью доступности коммунальной услуги по отоплению.</t>
  </si>
  <si>
    <t>Территориальная разбросанность объектов теплоснабжения,что приводит к увеличению затрат на содержание ремонтного персонала и транспортных расходов,значительному росту фактичеких потерь тепловой энергии (2 котельных находятся в сельских поселениях). Увеличение затрат на проведение ремонтных работ в соответствии с планом организационно-технических мероприятий по подготовке  к работе в осенне-зимний период 2019-2020 годов, а так же затрат на замену тепловых сетей, предусмотренных концессионным соглашением. Высокая стоимость сверхлимитного газа. Сдерживание роста тарифа на тепловую энергию для населения с целю приведения  к единой величине после передачи в муниципальную собственность теплоисточника, сетей и потребителей от Министерства обороны Российской Федерации.</t>
  </si>
  <si>
    <t>Значительный рост цен на дрова по отношению к предыдущему периоду,щепу. Высокий удельный расход электроэнергии,связанный с необходимостью модернизации оборудования котельных. Сдерживание роста тарифа на тепловую энергию для населения с целью доступности коммунальной услуги по отоплению.</t>
  </si>
  <si>
    <t>Значительный рост тарифа на электроэнергию по отношению к предыдущему периоду. Изменение ставки НДС до 20 %.</t>
  </si>
  <si>
    <t>Износ используемого оборудования (70-80 %) сопровождается увеличением фактических потерь теплоэнергии в тепловых сетях (17-25 %). Высокий удельный расход электроэнергии, связанный с необходимостью модернизации оборудования котельных. Изменение ставки НДС до 20 %.</t>
  </si>
  <si>
    <t xml:space="preserve"> Низкая загруженность котельных  (33%) влияет на перерасход энергоресурсов по отношению к полезному отпуску тепловой энергии, реализуемому потребителям. Высокий удельный расход электроэнергии, связанный с необходимостью модернизации оборудования котельных. </t>
  </si>
  <si>
    <t xml:space="preserve"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Износ тепловых сетей (70-80 %), сопровождается увеличением фактических потерь теплоэнергии в тепловых сетях (17-25 %). </t>
  </si>
  <si>
    <t>Сдерживание роста тарифа на тепловую энергию для населения с целью не прывышения индекса роста платы граждан .</t>
  </si>
  <si>
    <t xml:space="preserve">Рост стоимости угля, низкий полезный отпуск, высокий износ  технологического оборудования (70%), большая удаленность источников теплоснабжения от потребителей в результате чего уровень фактических потерь теплоэнергии в тепловых сетях составляет 12%. Сдерживание роста тарифа на тепловую энергию для населения с целью доступности коммунальной услуги по отоплению. </t>
  </si>
  <si>
    <t>Низкая загруженность котельных  (46%) влияет на перерасход энергоресурсов по отношению к полезному отпуску тепловой энергии, реализуемому потребителям. Высокий удельный расход электроэнергии, связанный с эксплуатацией паровых котлов. Сдерживание роста тарифа на тепловую энергию для населения с целью доступности коммунальной услуги по отоплению.</t>
  </si>
  <si>
    <t>Территориальная разбросанность объектов теплоснабжения, что приводит к увеличению затрат на содержание ремонтного персонала и транспортных расходов, значительному росту фактичеких потерь тепловой энергии. Низкий обьем полезного отпуска тепловой энергии. Сдерживание роста тарифа на тепловую энергию для населения с целью доступности коммунальной услуги по отоплению.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</si>
  <si>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 Значительный рост цен на уголь и дрова по отношению к предыдущему периоду.</t>
  </si>
  <si>
    <t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Увелечение затрат на амортизацию, связанное с введением в эксплатацию новых котлов (16 штук). Значительный рост цен на уголь и дрова по отношению к предыдущему периоду.</t>
  </si>
  <si>
    <t>Низкий объем полезного отпуска тепловой энергии (отапливает 1 дом). Значительный рост стоимости дров по отношению к предыдущему периоду регулирования. Сдерживание роста тарифа на тепловую энергию для населения с целью доступности коммунальной услуги по отоплению.</t>
  </si>
  <si>
    <t xml:space="preserve">Корректировка полезного отпуска тепловой энергии в сторону снижения на основании фактических показателей предыдущих регулируемых периодов влечет за собой увеличение размера тарифа на тепловую энергию. Низкая загруженность котельных  (60,1%) влияет на перерасход энергоресурсов по отношению к полезному отпуску тепловой энергии, реализуемому потребителям. Износ используемомго оборудования (70%), а также  территориальная разбросанность объектов теплоснабжения сопровождается увеличением фактических потерь теплоэнергии в тепловых сетях и увеличением транспортных  расходов и расходов на содержание ремонтного персонала. Вырученные от реализации тепловой энергии потребителям средства не покрывают мероприятия по содержанию оборудования в нормальном состоянии. Также одной из причин увеличения субсидий является значительное увеличение стоимости угля. </t>
  </si>
  <si>
    <t xml:space="preserve">Значительное превышение роста стоимости энергоресурсов по отношению к росту тарифа на тепловую энергию, отпускаемую населению и ограниченного ростом платы граждан, согласно постановлению Правительства РФ  от 30.04.2014 № 400 "О формировании индексов изменения размера платы граждан за коммунальные услуги в Российской Федерации". Износ используемомго оборудования (70%), сопровождается увеличением фактических потерь теплоэнергии в тепловых сетях. Вырученные от реализации тепловой энергии потребителям средства не покрывают мероприятия по содержанию оборудования в нормальном состоянии. </t>
  </si>
  <si>
    <t xml:space="preserve">Значительное превышение роста стоимости энергоресурсов по отношению к росту тарифа на тепловую энергию, отпускаемую населению и ограниченого ростом платы граждан, согласно постановлению Правительства РФ  от 30.04.2014 № 400 "О формировании индексов изменения размера платы граждан за коммунальные услуги в Российской Федерации". Износ используемомго оборудования (70%), сопровождается увеличением фактических потерь теплоэнергии в тепловых сетях. Вырученные от реализации тепловой энергии потребителям средства не покрывают мероприятия по содержанию оборудования в нормальном состоянии. </t>
  </si>
  <si>
    <t xml:space="preserve">Низкая загруженность котельных  (60,1%) влияет на перерасход энергоресурсов по отношению к полезному отпуску тепловой энергии, реализуемому потребителям. Износ используемомго оборудования (70%), а также  территориальная разбросанность объектов теплоснабжения сопровождается увеличением фактических потерь теплоэнергии в тепловых сетях и увеличением транспортных  расходов и расходов на содержание ремонтного персонала. Вырученные от реализации тепловой энергии потребителям средства не покрывают мероприятия по содержанию оборудования в нормальном состоянии.  </t>
  </si>
  <si>
    <t>Низкая загруженность котельных  (50%) влияет на перерасход энергоресурсов по отношению к полезному отпуску тепловой энергии, реализуемому потребителям. Изменение ставки НДС до 20 %.</t>
  </si>
  <si>
    <t>Низкая загруженность котельных (КИУМ -18%), что приводит к перерасходу энергоресурсов к вырабатываемому полезному отпуску тепловой энергии, значительный рост дров, угля, щепы по отношению к предыщему периоду, выплата по займам, связанным с выполнением инвестиционных программ (строительство котельной и модернизация оборудования)</t>
  </si>
  <si>
    <t>Увеличение  затрат на арендную плату, связанного с передечей в эксплуатацию организации новой котельной, увеличение расходов на оплату труда, связанное с доведением тарифной ставки рабочего 1 разряда, учтенной в тарифно-балансовых решениях до минимального рамера оплаты труда в Тверской области, рост цен на уголь и щепу по отношению к предыдущему периоду.</t>
  </si>
  <si>
    <t>Низкий объем полезного отпуска тепловой энергии. Низкая загруженность котельных  (60,1%) влияет на перерасход энергоресурсов по отношению к полезному отпуску тепловой энергии, реализуемому потребителям. Высокий удельный расход электроэнергии.  Сдерживание роста тарифа на тепловую энергию для населения с целью непревышения индекса роста платы граждан.</t>
  </si>
  <si>
    <t>Рост индексов согласно прогноза социально-экономического развития Российской Федерации на 2019 год превышает рост индексов изменения размера вносимой гражданами платы за коммунальные услуги согласно Распоряжения Правительства Российской Федерации от 15.11.2018 № 2490-р. Значительный рост стоимости энергоресурсов, в том числе на электроэнергию, уголь, дрова, что привело к росту экономически обоснованного тарифа.  Сдерживание роста тарифа на тепловую энергию для населения с целью доступности коммунальной услуги по отоплению. Тариф для населения принят на уровне 2018 года, с учетом роста НДС.</t>
  </si>
  <si>
    <t>Увеличение затрат на проведение ремонтных работ в соответствии с планом организационно-технических мероприятий по подготовке МУП "ТСК" к работе в осенне-зимний период 2017-2019 годов, исполнение решения ФАС России в части учета в необходимой валовой выручке оранизации фактически понесенных расходов на приобретение электроэнергии  и фактически понесенных расходов на оплату труда, значительный рост цены угля по отношению к предудущему периоду.</t>
  </si>
  <si>
    <t xml:space="preserve">Исполнение решения ФАС России в части учета в необходимой валовой выручке организации фактически понесенных расходов на амортизационные отчисления, связанные с введением в эксплуатацию новой БМК. Низкая загруженность котельных  (57,3%) влияет на перерасход энергоресурсов по отношению к полезному отпуску тепловой энергии, реализуемому потребителям. Износ используемого оборудования (70%), сопровождается увеличением фактических потерь теплоэнергии в тепловых сетях и расходов на содержание ремонтного персонала. Вырученные от реализации тепловой энергии потребителям средства не покрывают мероприятия по содержанию оборудования в рабочем состоянии.  </t>
  </si>
  <si>
    <t>Большая протяженность тепловых сетей, высокий уровень фактических потерь тепловой энергии в тепловых сетях (28,7%), возникающих из-за заужения тепловых сетей, проходящих под военной частью и низкая загруженность котельной (35%) влечет за собой перерасход энергоресурсов по отношению к реализуемому полезному отпуску. Таким образом, вырученные от реализации тепловой энергии потребителям средства не покрывают расходы на содержание и ремонт используемого оборудования в полном объеме.</t>
  </si>
  <si>
    <t xml:space="preserve">Основной причиной является значительный перерасход электроэнергии при использовании технологического оборудования, что связано с территориальными особенностями расположенния системы теплоснабжения (система теплоснабжения располагается на острове). Большая протяженность тепловых сетей сопровождается увеличением уровня фактических потерь тепловой энергии в тепловых сетях (11,5%) и увеличением расходов на проведение ремонтных мероприятий и содержание ремонтного персонала. Вырученные от реализации тепловой энергии потребителям средства не покрывают мероприятия по содержанию и модернизации используемого оборудования.  </t>
  </si>
  <si>
    <t>Включение выпадающих доходов организации, связанных с превышением учтенного при установлении тарифов объема полезного отпуска над фактическим.</t>
  </si>
  <si>
    <t>Поставку тепловой энергии на территории Тверской области осуществляет АО "Яркоммунсервис"                                           (г. Ярославль).  Экономически обоснованные тарифы на тепловую энергию на 2018-2020 годы                                                                        АО "Яркоммунсервис" согласованы ФАС России (письмо от 06.12.2018 № ВК/99973/18). Размер экономически обоснованного тарифа на тепловую энергию  для населения АО "Яркоммунсервис" на 2018 год составляет 4962,20 руб./Гкал (с  учетом НДС), на 2 полугодие 2019 года - 5127,54 руб./Гкал (с  учетом НДС). Для потребителей Петровского сельского поселения установлен льготный тариф на тепловую энергию  в размере, равному тарифу, ранее устрановленному для предыдущей организации - МУП "Октябрь -ЖКХ" на 2018 год.</t>
  </si>
  <si>
    <t>Рост затрат на покупную тепловую энергию, приобретаемую у Калининской АЭС. Рост тарифа на тепловую энергию, отпускаемую Калининской АЭС, связан с включением выпадающих доходов организации за 2017 год в 2019 году, включение в тариф амортизационных отчислений по 4 блоку.</t>
  </si>
  <si>
    <t>Территориальная разбросанность объектов теплоснабжения, что приводит к увеличению затрат на содержание ремонтного персонала и транспортных расходов, значительному росту фактичеких потерь тепловой энергии.Низкий объем полезного отпуска тепловой энергии (в каждом районе отапливается по 1 дому).Высокий удельный расход электроэнергии, так как  основным видом топлива является электрическая энергия (котельная ул. Озерная). Значительный рост стоимости дров по отношению к предыдущему периоду регулирования. Сдерживание роста тарифа на тепловую энергию для населения с целью доступности коммунальной услуги по отоплению.</t>
  </si>
  <si>
    <t>Андреапольский муниципальный округ</t>
  </si>
  <si>
    <t>Весьегонский муниципальный округ</t>
  </si>
  <si>
    <t>план</t>
  </si>
  <si>
    <t>факт</t>
  </si>
  <si>
    <t>н/д</t>
  </si>
  <si>
    <t>Затраты на ремонт и содержание оборудования (сырье и материалы) 2018 год, тыс.руб.</t>
  </si>
  <si>
    <t>Субсидии из ОБ на капитальный ремонт/модернизацию (2017-2019 гг), тыс. руб.</t>
  </si>
  <si>
    <t>Уровень износа объектов коммунальной инфраструктуры, %</t>
  </si>
  <si>
    <t>Медновское с.п.</t>
  </si>
  <si>
    <t>Михайловское с.п.</t>
  </si>
  <si>
    <t>Нелидовский городской округ</t>
  </si>
  <si>
    <t>Вышневолоцкий городской округ</t>
  </si>
  <si>
    <t>потребность не заявлена</t>
  </si>
  <si>
    <t>41 074,8/297 600,0</t>
  </si>
  <si>
    <t>0,0/469 000,0</t>
  </si>
  <si>
    <t>3 841,3/237009,9</t>
  </si>
  <si>
    <t>34 100,0/32 000,0</t>
  </si>
  <si>
    <t>106 170,1/0</t>
  </si>
  <si>
    <t>8 473,1/0</t>
  </si>
  <si>
    <t>24 436,0/0</t>
  </si>
  <si>
    <t>8 091,4/0</t>
  </si>
  <si>
    <t>2 402,7/0</t>
  </si>
  <si>
    <t>1 227,2/0</t>
  </si>
  <si>
    <t>8 466,1/0</t>
  </si>
  <si>
    <t>38 136,9/0</t>
  </si>
  <si>
    <t>8 844,0/0</t>
  </si>
  <si>
    <t>5 762,5/0</t>
  </si>
  <si>
    <t>2 215,9/0</t>
  </si>
  <si>
    <t>2 724,6/0</t>
  </si>
  <si>
    <t>9 836,8/0</t>
  </si>
  <si>
    <t>16 659,1/143 702,8</t>
  </si>
  <si>
    <t>5 049,0/0</t>
  </si>
  <si>
    <t>27 200,0/0</t>
  </si>
  <si>
    <t>18 807,6/14 485,6</t>
  </si>
  <si>
    <t>0/82 934,8</t>
  </si>
  <si>
    <t>0/95 184,0</t>
  </si>
  <si>
    <t>1 105,2/0</t>
  </si>
  <si>
    <t>1 500,0/43 000,0</t>
  </si>
  <si>
    <t>5 273,4/7 794,3</t>
  </si>
  <si>
    <t>17 884,8/83 899,8</t>
  </si>
  <si>
    <t>11 995,9/0,0</t>
  </si>
  <si>
    <t>13 846,6/5442,7</t>
  </si>
  <si>
    <t>25 343,2/0</t>
  </si>
  <si>
    <t>173 066,0/3 906,6</t>
  </si>
  <si>
    <t>24 000,0/119 500,0</t>
  </si>
  <si>
    <t>34 650,0/296 150,2</t>
  </si>
  <si>
    <t>6 449,5/0,00</t>
  </si>
  <si>
    <t>0/67 000,0</t>
  </si>
  <si>
    <t>62 676,8/22 701,7</t>
  </si>
  <si>
    <t>4 797,9/0</t>
  </si>
  <si>
    <t>6 440,6/22 872,2</t>
  </si>
  <si>
    <t>42 000,0/0</t>
  </si>
  <si>
    <t>13 800,0/28 091,0</t>
  </si>
  <si>
    <t>60 057,1/174 305,2</t>
  </si>
  <si>
    <t>152 550,0/0</t>
  </si>
  <si>
    <t>14 800,0/50 000</t>
  </si>
  <si>
    <t>58 000,0/0</t>
  </si>
  <si>
    <t>22 100,0/0</t>
  </si>
  <si>
    <t>26 700,0/0</t>
  </si>
  <si>
    <t>11 700,0/30 045,0</t>
  </si>
  <si>
    <t>15 087,6/30 000,0</t>
  </si>
  <si>
    <t>25 345,7/66 000,0</t>
  </si>
  <si>
    <t>г. Торопец, Подгороденское и Речанские сельские поселения</t>
  </si>
  <si>
    <t>22 033,7/0</t>
  </si>
  <si>
    <t xml:space="preserve">Потребность средств на капитальный ремонт/модернизацию (2020-2024 гг), тыс. руб. </t>
  </si>
  <si>
    <t>21 830,0/7 400,0</t>
  </si>
  <si>
    <t>0/3 721,0</t>
  </si>
  <si>
    <t>1 529,3/0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</si>
</sst>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_ ;\-#,##0.00\ "/>
    <numFmt numFmtId="165" formatCode="#,##0.0000000000000_ ;\-#,##0.0000000000000\ "/>
    <numFmt numFmtId="166" formatCode="#,##0.00\ _₽;[Red]#,##0.00\ _₽"/>
    <numFmt numFmtId="167" formatCode="#,##0.00;[Red]#,##0.00"/>
  </numFmts>
  <fonts count="11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60">
    <xf numFmtId="0" fontId="0" fillId="0" borderId="0" xfId="0"/>
    <xf numFmtId="0" fontId="6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2" fontId="1" fillId="0" borderId="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right" vertical="center"/>
    </xf>
    <xf numFmtId="164" fontId="1" fillId="0" borderId="2" xfId="0" applyNumberFormat="1" applyFont="1" applyFill="1" applyBorder="1" applyAlignment="1">
      <alignment horizontal="right" vertical="center"/>
    </xf>
    <xf numFmtId="164" fontId="1" fillId="0" borderId="2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4" fontId="1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/>
    <xf numFmtId="2" fontId="6" fillId="0" borderId="2" xfId="1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2" fontId="6" fillId="0" borderId="0" xfId="0" applyNumberFormat="1" applyFont="1" applyFill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164" fontId="6" fillId="0" borderId="3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/>
    <xf numFmtId="164" fontId="8" fillId="0" borderId="4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165" fontId="1" fillId="0" borderId="4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164" fontId="8" fillId="0" borderId="4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2" fontId="1" fillId="0" borderId="3" xfId="1" applyNumberFormat="1" applyFont="1" applyFill="1" applyBorder="1" applyAlignment="1">
      <alignment vertical="center"/>
    </xf>
    <xf numFmtId="164" fontId="1" fillId="0" borderId="3" xfId="0" applyNumberFormat="1" applyFont="1" applyFill="1" applyBorder="1" applyAlignment="1">
      <alignment vertical="center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0" borderId="2" xfId="0" applyFont="1" applyFill="1" applyBorder="1" applyAlignment="1">
      <alignment vertical="center" wrapText="1"/>
    </xf>
    <xf numFmtId="166" fontId="0" fillId="0" borderId="2" xfId="0" applyNumberFormat="1" applyFill="1" applyBorder="1" applyAlignment="1">
      <alignment vertical="center"/>
    </xf>
    <xf numFmtId="166" fontId="1" fillId="0" borderId="2" xfId="0" applyNumberFormat="1" applyFont="1" applyFill="1" applyBorder="1" applyAlignment="1">
      <alignment horizontal="center" vertical="center"/>
    </xf>
    <xf numFmtId="166" fontId="8" fillId="0" borderId="4" xfId="0" applyNumberFormat="1" applyFont="1" applyFill="1" applyBorder="1" applyAlignment="1">
      <alignment horizontal="center" vertical="center" wrapText="1"/>
    </xf>
    <xf numFmtId="166" fontId="1" fillId="0" borderId="2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 vertical="center"/>
    </xf>
    <xf numFmtId="166" fontId="7" fillId="0" borderId="2" xfId="0" applyNumberFormat="1" applyFont="1" applyFill="1" applyBorder="1" applyAlignment="1">
      <alignment vertical="center"/>
    </xf>
    <xf numFmtId="166" fontId="6" fillId="0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 wrapText="1"/>
    </xf>
    <xf numFmtId="166" fontId="7" fillId="0" borderId="2" xfId="0" applyNumberFormat="1" applyFont="1" applyBorder="1" applyAlignment="1">
      <alignment vertical="center"/>
    </xf>
    <xf numFmtId="166" fontId="3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0" fillId="0" borderId="4" xfId="0" applyNumberFormat="1" applyFill="1" applyBorder="1" applyAlignment="1">
      <alignment vertical="center"/>
    </xf>
    <xf numFmtId="167" fontId="7" fillId="0" borderId="4" xfId="0" applyNumberFormat="1" applyFont="1" applyFill="1" applyBorder="1" applyAlignment="1">
      <alignment vertical="center"/>
    </xf>
    <xf numFmtId="167" fontId="1" fillId="0" borderId="4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7" fillId="0" borderId="0" xfId="0" applyNumberFormat="1" applyFont="1" applyAlignment="1">
      <alignment vertical="center"/>
    </xf>
    <xf numFmtId="167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7" fontId="0" fillId="0" borderId="2" xfId="0" applyNumberForma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right" vertical="center"/>
    </xf>
    <xf numFmtId="164" fontId="1" fillId="0" borderId="3" xfId="0" applyNumberFormat="1" applyFont="1" applyFill="1" applyBorder="1" applyAlignment="1">
      <alignment horizontal="center" vertical="center"/>
    </xf>
    <xf numFmtId="166" fontId="0" fillId="0" borderId="3" xfId="0" applyNumberFormat="1" applyFill="1" applyBorder="1" applyAlignment="1">
      <alignment vertical="center"/>
    </xf>
    <xf numFmtId="166" fontId="1" fillId="0" borderId="9" xfId="0" applyNumberFormat="1" applyFont="1" applyFill="1" applyBorder="1" applyAlignment="1">
      <alignment horizontal="center" vertical="center"/>
    </xf>
    <xf numFmtId="167" fontId="0" fillId="0" borderId="6" xfId="0" applyNumberFormat="1" applyFill="1" applyBorder="1" applyAlignment="1">
      <alignment vertical="center"/>
    </xf>
    <xf numFmtId="167" fontId="1" fillId="0" borderId="9" xfId="0" applyNumberFormat="1" applyFont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6" fontId="7" fillId="0" borderId="3" xfId="0" applyNumberFormat="1" applyFont="1" applyFill="1" applyBorder="1" applyAlignment="1">
      <alignment vertical="center"/>
    </xf>
    <xf numFmtId="167" fontId="7" fillId="0" borderId="6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167" fontId="1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166" fontId="1" fillId="0" borderId="2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7" fillId="0" borderId="9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7" fontId="1" fillId="0" borderId="2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7" fontId="1" fillId="0" borderId="3" xfId="0" applyNumberFormat="1" applyFont="1" applyFill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</cellXfs>
  <cellStyles count="2">
    <cellStyle name="Обычный" xfId="0" builtinId="0"/>
    <cellStyle name="Обычный_Бизнес-План_2009_посл" xfId="1"/>
  </cellStyles>
  <dxfs count="0"/>
  <tableStyles count="0" defaultTableStyle="TableStyleMedium2" defaultPivotStyle="PivotStyleMedium9"/>
  <colors>
    <mruColors>
      <color rgb="FFFFCCCC"/>
      <color rgb="FFCCFFFF"/>
      <color rgb="FFFFFFCC"/>
      <color rgb="FF66FF66"/>
      <color rgb="FFFFFF99"/>
      <color rgb="FFFF99CC"/>
      <color rgb="FFCCFFCC"/>
      <color rgb="FFFFCCFF"/>
      <color rgb="FF66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Z603"/>
  <sheetViews>
    <sheetView tabSelected="1" view="pageBreakPreview" zoomScaleNormal="100" zoomScaleSheetLayoutView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D2" sqref="D1:M1048576"/>
    </sheetView>
  </sheetViews>
  <sheetFormatPr defaultColWidth="9.109375" defaultRowHeight="14.4" x14ac:dyDescent="0.3"/>
  <cols>
    <col min="1" max="1" width="43" style="16" customWidth="1"/>
    <col min="2" max="2" width="9" style="16" hidden="1" customWidth="1"/>
    <col min="3" max="3" width="8.109375" style="16" hidden="1" customWidth="1"/>
    <col min="4" max="4" width="11.5546875" style="16" customWidth="1"/>
    <col min="5" max="5" width="12.109375" style="16" customWidth="1"/>
    <col min="6" max="6" width="11.5546875" style="16" customWidth="1"/>
    <col min="7" max="7" width="13" style="16" customWidth="1"/>
    <col min="8" max="8" width="11.6640625" style="16" customWidth="1"/>
    <col min="9" max="9" width="12" style="16" customWidth="1"/>
    <col min="10" max="10" width="11.6640625" style="16" customWidth="1"/>
    <col min="11" max="11" width="13.109375" style="16" customWidth="1"/>
    <col min="12" max="12" width="12" style="16" customWidth="1"/>
    <col min="13" max="13" width="12.5546875" style="16" customWidth="1"/>
    <col min="14" max="14" width="11.33203125" style="16" customWidth="1"/>
    <col min="15" max="15" width="13.5546875" style="16" customWidth="1"/>
    <col min="16" max="18" width="15.109375" style="32" customWidth="1"/>
    <col min="19" max="19" width="14.88671875" style="16" customWidth="1"/>
    <col min="20" max="20" width="104.6640625" style="15" customWidth="1"/>
    <col min="21" max="21" width="16.5546875" style="88" customWidth="1"/>
    <col min="22" max="23" width="15.109375" style="102" customWidth="1"/>
    <col min="24" max="24" width="17.5546875" style="104" customWidth="1"/>
    <col min="25" max="25" width="17.5546875" style="107" customWidth="1"/>
    <col min="26" max="40" width="9.109375" style="15"/>
    <col min="41" max="16384" width="9.109375" style="16"/>
  </cols>
  <sheetData>
    <row r="1" spans="1:40" ht="45" customHeight="1" x14ac:dyDescent="0.3">
      <c r="A1" s="130" t="s">
        <v>274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29"/>
    </row>
    <row r="2" spans="1:40" ht="136.5" customHeight="1" x14ac:dyDescent="0.3">
      <c r="A2" s="157" t="s">
        <v>0</v>
      </c>
      <c r="B2" s="34" t="s">
        <v>1</v>
      </c>
      <c r="C2" s="34"/>
      <c r="D2" s="51" t="s">
        <v>262</v>
      </c>
      <c r="E2" s="51" t="s">
        <v>263</v>
      </c>
      <c r="F2" s="2" t="s">
        <v>264</v>
      </c>
      <c r="G2" s="2" t="s">
        <v>265</v>
      </c>
      <c r="H2" s="2" t="s">
        <v>266</v>
      </c>
      <c r="I2" s="51" t="s">
        <v>267</v>
      </c>
      <c r="J2" s="2" t="s">
        <v>268</v>
      </c>
      <c r="K2" s="2" t="s">
        <v>269</v>
      </c>
      <c r="L2" s="2" t="s">
        <v>261</v>
      </c>
      <c r="M2" s="51" t="s">
        <v>270</v>
      </c>
      <c r="N2" s="2" t="s">
        <v>271</v>
      </c>
      <c r="O2" s="2" t="s">
        <v>272</v>
      </c>
      <c r="P2" s="52" t="s">
        <v>273</v>
      </c>
      <c r="Q2" s="51" t="s">
        <v>224</v>
      </c>
      <c r="R2" s="157" t="s">
        <v>225</v>
      </c>
      <c r="S2" s="157" t="s">
        <v>30</v>
      </c>
      <c r="T2" s="159" t="s">
        <v>260</v>
      </c>
      <c r="U2" s="131" t="s">
        <v>324</v>
      </c>
      <c r="V2" s="131" t="s">
        <v>322</v>
      </c>
      <c r="W2" s="131"/>
      <c r="X2" s="138" t="s">
        <v>323</v>
      </c>
      <c r="Y2" s="155" t="s">
        <v>381</v>
      </c>
    </row>
    <row r="3" spans="1:40" s="84" customFormat="1" ht="29.25" customHeight="1" x14ac:dyDescent="0.3">
      <c r="A3" s="158"/>
      <c r="B3" s="34"/>
      <c r="C3" s="34"/>
      <c r="D3" s="34"/>
      <c r="E3" s="34"/>
      <c r="F3" s="34"/>
      <c r="G3" s="34"/>
      <c r="H3" s="34"/>
      <c r="I3" s="34"/>
      <c r="J3" s="34"/>
      <c r="K3" s="34"/>
      <c r="L3" s="2"/>
      <c r="M3" s="2"/>
      <c r="N3" s="2"/>
      <c r="O3" s="2"/>
      <c r="P3" s="52"/>
      <c r="Q3" s="2"/>
      <c r="R3" s="158"/>
      <c r="S3" s="158"/>
      <c r="T3" s="159"/>
      <c r="U3" s="131"/>
      <c r="V3" s="89" t="s">
        <v>319</v>
      </c>
      <c r="W3" s="89" t="s">
        <v>320</v>
      </c>
      <c r="X3" s="138"/>
      <c r="Y3" s="138"/>
      <c r="Z3" s="86"/>
      <c r="AA3" s="86"/>
      <c r="AB3" s="86"/>
      <c r="AC3" s="86"/>
      <c r="AD3" s="86"/>
      <c r="AE3" s="83"/>
      <c r="AF3" s="83"/>
      <c r="AG3" s="83"/>
      <c r="AH3" s="83"/>
      <c r="AI3" s="83"/>
      <c r="AJ3" s="83"/>
      <c r="AK3" s="83"/>
      <c r="AL3" s="83"/>
      <c r="AM3" s="83"/>
      <c r="AN3" s="83"/>
    </row>
    <row r="4" spans="1:40" x14ac:dyDescent="0.3">
      <c r="A4" s="74" t="s">
        <v>317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6"/>
      <c r="M4" s="76"/>
      <c r="N4" s="77"/>
      <c r="O4" s="77"/>
      <c r="P4" s="78"/>
      <c r="Q4" s="79"/>
      <c r="R4" s="80"/>
      <c r="S4" s="81"/>
      <c r="T4" s="82"/>
      <c r="U4" s="90">
        <v>42.5</v>
      </c>
      <c r="V4" s="91"/>
      <c r="W4" s="91"/>
      <c r="X4" s="103" t="s">
        <v>350</v>
      </c>
      <c r="Y4" s="107" t="s">
        <v>349</v>
      </c>
    </row>
    <row r="5" spans="1:40" x14ac:dyDescent="0.3">
      <c r="A5" s="10" t="s">
        <v>53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8"/>
      <c r="N5" s="49"/>
      <c r="O5" s="49"/>
      <c r="P5" s="53"/>
      <c r="Q5" s="54"/>
      <c r="R5" s="55"/>
      <c r="S5" s="56"/>
      <c r="T5" s="65"/>
      <c r="V5" s="93"/>
      <c r="W5" s="93"/>
    </row>
    <row r="6" spans="1:40" ht="107.25" customHeight="1" x14ac:dyDescent="0.3">
      <c r="A6" s="8" t="s">
        <v>55</v>
      </c>
      <c r="B6" s="33" t="s">
        <v>2</v>
      </c>
      <c r="C6" s="33">
        <v>1.2</v>
      </c>
      <c r="D6" s="45">
        <v>2302.5100000000002</v>
      </c>
      <c r="E6" s="45">
        <v>1702.4</v>
      </c>
      <c r="F6" s="45">
        <v>2302.5100000000002</v>
      </c>
      <c r="G6" s="45">
        <v>1734.75</v>
      </c>
      <c r="H6" s="46">
        <v>2302.5100000000002</v>
      </c>
      <c r="I6" s="46">
        <v>1734.75</v>
      </c>
      <c r="J6" s="46">
        <v>2332.21</v>
      </c>
      <c r="K6" s="46">
        <v>1769.44</v>
      </c>
      <c r="L6" s="38">
        <v>2332.21</v>
      </c>
      <c r="M6" s="38">
        <v>1769.44</v>
      </c>
      <c r="N6" s="38">
        <v>2408.25</v>
      </c>
      <c r="O6" s="38">
        <v>1804.83</v>
      </c>
      <c r="P6" s="38">
        <v>12263</v>
      </c>
      <c r="Q6" s="54">
        <v>8266.06</v>
      </c>
      <c r="R6" s="55">
        <v>7692.45</v>
      </c>
      <c r="S6" s="40">
        <f>7114.89</f>
        <v>7114.89</v>
      </c>
      <c r="T6" s="66" t="s">
        <v>275</v>
      </c>
      <c r="V6" s="92">
        <v>3640.3</v>
      </c>
      <c r="W6" s="92">
        <v>5029.67</v>
      </c>
    </row>
    <row r="7" spans="1:40" s="19" customFormat="1" ht="125.25" customHeight="1" x14ac:dyDescent="0.3">
      <c r="A7" s="8" t="s">
        <v>54</v>
      </c>
      <c r="B7" s="33" t="s">
        <v>2</v>
      </c>
      <c r="C7" s="33">
        <v>1.2</v>
      </c>
      <c r="D7" s="45">
        <v>2473.35</v>
      </c>
      <c r="E7" s="45">
        <v>2047.34</v>
      </c>
      <c r="F7" s="45">
        <v>2473.35</v>
      </c>
      <c r="G7" s="45">
        <v>2047.34</v>
      </c>
      <c r="H7" s="46">
        <v>2473.35</v>
      </c>
      <c r="I7" s="46">
        <v>2047.34</v>
      </c>
      <c r="J7" s="46">
        <v>2518.5100000000002</v>
      </c>
      <c r="K7" s="46">
        <v>2067.81</v>
      </c>
      <c r="L7" s="38">
        <v>2518.5100000000002</v>
      </c>
      <c r="M7" s="38">
        <v>2067.81</v>
      </c>
      <c r="N7" s="38">
        <v>2580.52</v>
      </c>
      <c r="O7" s="38">
        <v>2088.4899999999998</v>
      </c>
      <c r="P7" s="38">
        <f>13000+1102</f>
        <v>14102</v>
      </c>
      <c r="Q7" s="54">
        <v>5726.85</v>
      </c>
      <c r="R7" s="55">
        <v>5869.11</v>
      </c>
      <c r="S7" s="40">
        <f>6089.37+516.19</f>
        <v>6605.5599999999995</v>
      </c>
      <c r="T7" s="66" t="s">
        <v>287</v>
      </c>
      <c r="U7" s="88"/>
      <c r="V7" s="92">
        <v>2081.87</v>
      </c>
      <c r="W7" s="92">
        <v>3026.79</v>
      </c>
      <c r="X7" s="104"/>
      <c r="Y7" s="107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</row>
    <row r="8" spans="1:40" x14ac:dyDescent="0.3">
      <c r="A8" s="21" t="s">
        <v>23</v>
      </c>
      <c r="B8" s="20"/>
      <c r="C8" s="33">
        <v>1.2</v>
      </c>
      <c r="D8" s="45"/>
      <c r="E8" s="45"/>
      <c r="F8" s="45"/>
      <c r="G8" s="45"/>
      <c r="H8" s="45"/>
      <c r="I8" s="45"/>
      <c r="J8" s="45"/>
      <c r="K8" s="45"/>
      <c r="L8" s="38"/>
      <c r="M8" s="38"/>
      <c r="N8" s="38"/>
      <c r="O8" s="38"/>
      <c r="P8" s="39"/>
      <c r="Q8" s="54"/>
      <c r="R8" s="55"/>
      <c r="S8" s="41"/>
      <c r="T8" s="139" t="s">
        <v>276</v>
      </c>
      <c r="U8" s="90">
        <v>69.3</v>
      </c>
      <c r="V8" s="94"/>
      <c r="W8" s="94"/>
      <c r="X8" s="103" t="s">
        <v>351</v>
      </c>
      <c r="Y8" s="107" t="s">
        <v>352</v>
      </c>
    </row>
    <row r="9" spans="1:40" ht="15" customHeight="1" x14ac:dyDescent="0.3">
      <c r="A9" s="21" t="s">
        <v>29</v>
      </c>
      <c r="B9" s="20"/>
      <c r="C9" s="33">
        <v>1.2</v>
      </c>
      <c r="D9" s="45"/>
      <c r="E9" s="45"/>
      <c r="F9" s="45"/>
      <c r="G9" s="45"/>
      <c r="H9" s="45"/>
      <c r="I9" s="45"/>
      <c r="J9" s="45"/>
      <c r="K9" s="45"/>
      <c r="L9" s="39"/>
      <c r="M9" s="39"/>
      <c r="N9" s="39"/>
      <c r="O9" s="39"/>
      <c r="P9" s="39"/>
      <c r="Q9" s="54"/>
      <c r="R9" s="55"/>
      <c r="S9" s="41"/>
      <c r="T9" s="144"/>
      <c r="V9" s="94"/>
      <c r="W9" s="94"/>
    </row>
    <row r="10" spans="1:40" s="23" customFormat="1" ht="27.6" x14ac:dyDescent="0.3">
      <c r="A10" s="8" t="s">
        <v>56</v>
      </c>
      <c r="B10" s="34" t="s">
        <v>3</v>
      </c>
      <c r="C10" s="33">
        <v>1.2</v>
      </c>
      <c r="D10" s="14">
        <v>1805.2819999999999</v>
      </c>
      <c r="E10" s="14">
        <v>1732.4287999999999</v>
      </c>
      <c r="F10" s="14">
        <v>1839.0182</v>
      </c>
      <c r="G10" s="14">
        <v>1765.3389999999999</v>
      </c>
      <c r="H10" s="14">
        <v>1852.069</v>
      </c>
      <c r="I10" s="14">
        <v>1765.3389999999999</v>
      </c>
      <c r="J10" s="14">
        <v>1917.0161999999998</v>
      </c>
      <c r="K10" s="14">
        <v>1782.9917999999998</v>
      </c>
      <c r="L10" s="38">
        <v>1949.5079999999998</v>
      </c>
      <c r="M10" s="38">
        <v>1813.212</v>
      </c>
      <c r="N10" s="38">
        <v>2012.856</v>
      </c>
      <c r="O10" s="38">
        <v>1813.212</v>
      </c>
      <c r="P10" s="52">
        <v>4668.5600000000004</v>
      </c>
      <c r="Q10" s="40">
        <v>137.26</v>
      </c>
      <c r="R10" s="40">
        <v>423.33</v>
      </c>
      <c r="S10" s="40">
        <v>635.88</v>
      </c>
      <c r="T10" s="144"/>
      <c r="U10" s="95"/>
      <c r="V10" s="91">
        <v>284.81205</v>
      </c>
      <c r="W10" s="91">
        <f>26+362.14</f>
        <v>388.14</v>
      </c>
      <c r="X10" s="105"/>
      <c r="Y10" s="107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</row>
    <row r="11" spans="1:40" s="23" customFormat="1" x14ac:dyDescent="0.3">
      <c r="A11" s="13" t="s">
        <v>201</v>
      </c>
      <c r="B11" s="34" t="s">
        <v>3</v>
      </c>
      <c r="C11" s="33">
        <v>1.2</v>
      </c>
      <c r="D11" s="14"/>
      <c r="E11" s="14"/>
      <c r="F11" s="14"/>
      <c r="G11" s="14"/>
      <c r="H11" s="14">
        <v>3923.7123999999994</v>
      </c>
      <c r="I11" s="14">
        <v>2147.7651999999998</v>
      </c>
      <c r="J11" s="14">
        <v>4048.4384</v>
      </c>
      <c r="K11" s="14">
        <v>2165.1229999999996</v>
      </c>
      <c r="L11" s="38">
        <v>4117.0559999999996</v>
      </c>
      <c r="M11" s="38">
        <v>2201.8199999999997</v>
      </c>
      <c r="N11" s="38">
        <v>4467.9479999999994</v>
      </c>
      <c r="O11" s="38">
        <v>2201.8199999999997</v>
      </c>
      <c r="P11" s="38">
        <v>3420.73</v>
      </c>
      <c r="Q11" s="54">
        <v>0</v>
      </c>
      <c r="R11" s="40">
        <v>4367.54</v>
      </c>
      <c r="S11" s="40">
        <v>5888.27</v>
      </c>
      <c r="T11" s="144"/>
      <c r="U11" s="95"/>
      <c r="V11" s="92">
        <v>60.145999999999994</v>
      </c>
      <c r="W11" s="92">
        <v>894.4</v>
      </c>
      <c r="X11" s="105"/>
      <c r="Y11" s="107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</row>
    <row r="12" spans="1:40" s="23" customFormat="1" x14ac:dyDescent="0.3">
      <c r="A12" s="13" t="s">
        <v>202</v>
      </c>
      <c r="B12" s="34" t="s">
        <v>3</v>
      </c>
      <c r="C12" s="33">
        <v>1.2</v>
      </c>
      <c r="D12" s="45"/>
      <c r="E12" s="45"/>
      <c r="F12" s="45"/>
      <c r="G12" s="45"/>
      <c r="H12" s="45"/>
      <c r="I12" s="45"/>
      <c r="J12" s="45"/>
      <c r="K12" s="45"/>
      <c r="L12" s="38">
        <v>2201.8199999999997</v>
      </c>
      <c r="M12" s="38">
        <v>2201.8199999999997</v>
      </c>
      <c r="N12" s="38">
        <v>2245.848</v>
      </c>
      <c r="O12" s="38">
        <v>2201.8199999999997</v>
      </c>
      <c r="P12" s="38">
        <v>93273.35</v>
      </c>
      <c r="Q12" s="54"/>
      <c r="R12" s="55"/>
      <c r="S12" s="40">
        <v>1466.6599999999999</v>
      </c>
      <c r="T12" s="144"/>
      <c r="U12" s="95"/>
      <c r="V12" s="92">
        <v>5507.4</v>
      </c>
      <c r="W12" s="92">
        <f>343.5+6312.92</f>
        <v>6656.42</v>
      </c>
      <c r="X12" s="105"/>
      <c r="Y12" s="107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</row>
    <row r="13" spans="1:40" s="23" customFormat="1" x14ac:dyDescent="0.3">
      <c r="A13" s="21" t="s">
        <v>142</v>
      </c>
      <c r="B13" s="34"/>
      <c r="C13" s="33">
        <v>1.2</v>
      </c>
      <c r="D13" s="45"/>
      <c r="E13" s="45"/>
      <c r="F13" s="45"/>
      <c r="G13" s="45"/>
      <c r="H13" s="45"/>
      <c r="I13" s="45"/>
      <c r="J13" s="45"/>
      <c r="K13" s="45"/>
      <c r="L13" s="39"/>
      <c r="M13" s="39"/>
      <c r="N13" s="39"/>
      <c r="O13" s="39"/>
      <c r="P13" s="39"/>
      <c r="Q13" s="54"/>
      <c r="R13" s="55"/>
      <c r="S13" s="41"/>
      <c r="T13" s="144"/>
      <c r="U13" s="95"/>
      <c r="V13" s="94"/>
      <c r="W13" s="94"/>
      <c r="X13" s="105"/>
      <c r="Y13" s="107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</row>
    <row r="14" spans="1:40" s="23" customFormat="1" x14ac:dyDescent="0.3">
      <c r="A14" s="8" t="s">
        <v>141</v>
      </c>
      <c r="B14" s="34" t="s">
        <v>3</v>
      </c>
      <c r="C14" s="33">
        <v>1.2</v>
      </c>
      <c r="D14" s="14">
        <v>1952</v>
      </c>
      <c r="E14" s="14">
        <v>1952</v>
      </c>
      <c r="F14" s="45">
        <v>2011.83</v>
      </c>
      <c r="G14" s="45">
        <v>1989.09</v>
      </c>
      <c r="H14" s="14">
        <v>2436.3105999999998</v>
      </c>
      <c r="I14" s="14">
        <v>1677.5706</v>
      </c>
      <c r="J14" s="14">
        <v>2508.3259999999996</v>
      </c>
      <c r="K14" s="14">
        <v>1744.6771999999999</v>
      </c>
      <c r="L14" s="38">
        <v>2550.8399999999997</v>
      </c>
      <c r="M14" s="38">
        <v>1774.2479999999998</v>
      </c>
      <c r="N14" s="38">
        <v>2654.7959999999998</v>
      </c>
      <c r="O14" s="38">
        <v>1809.7319999999997</v>
      </c>
      <c r="P14" s="38">
        <v>3330.35</v>
      </c>
      <c r="Q14" s="54">
        <v>20.68</v>
      </c>
      <c r="R14" s="40">
        <v>2147.35</v>
      </c>
      <c r="S14" s="40">
        <v>2236.7000000000003</v>
      </c>
      <c r="T14" s="144"/>
      <c r="U14" s="95"/>
      <c r="V14" s="92">
        <v>38.780161935359892</v>
      </c>
      <c r="W14" s="92">
        <f>78+202.23</f>
        <v>280.23</v>
      </c>
      <c r="X14" s="105"/>
      <c r="Y14" s="107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</row>
    <row r="15" spans="1:40" s="23" customFormat="1" x14ac:dyDescent="0.3">
      <c r="A15" s="50" t="s">
        <v>144</v>
      </c>
      <c r="B15" s="34"/>
      <c r="C15" s="33">
        <v>1.2</v>
      </c>
      <c r="D15" s="45"/>
      <c r="E15" s="45"/>
      <c r="F15" s="45"/>
      <c r="G15" s="45"/>
      <c r="H15" s="14"/>
      <c r="I15" s="14"/>
      <c r="J15" s="14"/>
      <c r="K15" s="14"/>
      <c r="L15" s="57"/>
      <c r="M15" s="57"/>
      <c r="N15" s="39"/>
      <c r="O15" s="39"/>
      <c r="P15" s="39"/>
      <c r="Q15" s="54"/>
      <c r="R15" s="55"/>
      <c r="S15" s="41"/>
      <c r="T15" s="144"/>
      <c r="U15" s="95"/>
      <c r="V15" s="94"/>
      <c r="W15" s="94"/>
      <c r="X15" s="105"/>
      <c r="Y15" s="107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</row>
    <row r="16" spans="1:40" s="23" customFormat="1" x14ac:dyDescent="0.3">
      <c r="A16" s="8" t="s">
        <v>143</v>
      </c>
      <c r="B16" s="34" t="s">
        <v>3</v>
      </c>
      <c r="C16" s="33">
        <v>1.2</v>
      </c>
      <c r="D16" s="33"/>
      <c r="E16" s="33"/>
      <c r="F16" s="33"/>
      <c r="G16" s="33"/>
      <c r="H16" s="14">
        <v>3168.8545999999997</v>
      </c>
      <c r="I16" s="14">
        <v>1766.0706</v>
      </c>
      <c r="J16" s="14">
        <v>3278.3468000000003</v>
      </c>
      <c r="K16" s="14">
        <v>1820.3978</v>
      </c>
      <c r="L16" s="38">
        <v>3333.9120000000003</v>
      </c>
      <c r="M16" s="38">
        <v>1851.252</v>
      </c>
      <c r="N16" s="38">
        <v>3777.24</v>
      </c>
      <c r="O16" s="38">
        <v>1888.2719999999999</v>
      </c>
      <c r="P16" s="38">
        <v>734.69</v>
      </c>
      <c r="Q16" s="54">
        <v>0</v>
      </c>
      <c r="R16" s="40">
        <v>888.12</v>
      </c>
      <c r="S16" s="40">
        <v>1014.36</v>
      </c>
      <c r="T16" s="144"/>
      <c r="U16" s="95"/>
      <c r="V16" s="92">
        <v>77.774999999999991</v>
      </c>
      <c r="W16" s="92">
        <v>316</v>
      </c>
      <c r="X16" s="105"/>
      <c r="Y16" s="107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17" spans="1:40" s="23" customFormat="1" x14ac:dyDescent="0.3">
      <c r="A17" s="50" t="s">
        <v>145</v>
      </c>
      <c r="B17" s="34"/>
      <c r="C17" s="33">
        <v>1.2</v>
      </c>
      <c r="D17" s="33"/>
      <c r="E17" s="33"/>
      <c r="F17" s="33"/>
      <c r="G17" s="33"/>
      <c r="H17" s="14"/>
      <c r="I17" s="14"/>
      <c r="J17" s="14"/>
      <c r="K17" s="14"/>
      <c r="L17" s="57"/>
      <c r="M17" s="57"/>
      <c r="N17" s="39"/>
      <c r="O17" s="39"/>
      <c r="P17" s="39"/>
      <c r="Q17" s="54"/>
      <c r="R17" s="55"/>
      <c r="S17" s="41"/>
      <c r="T17" s="144"/>
      <c r="U17" s="95"/>
      <c r="V17" s="94"/>
      <c r="W17" s="94"/>
      <c r="X17" s="105"/>
      <c r="Y17" s="107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</row>
    <row r="18" spans="1:40" s="23" customFormat="1" x14ac:dyDescent="0.3">
      <c r="A18" s="8" t="s">
        <v>141</v>
      </c>
      <c r="B18" s="34" t="s">
        <v>3</v>
      </c>
      <c r="C18" s="33">
        <v>1.2</v>
      </c>
      <c r="D18" s="14">
        <v>1884.4245999999998</v>
      </c>
      <c r="E18" s="14">
        <v>1884.4245999999998</v>
      </c>
      <c r="F18" s="14">
        <v>1947.0471999999997</v>
      </c>
      <c r="G18" s="14">
        <v>1920.2257999999999</v>
      </c>
      <c r="H18" s="14">
        <v>1710.1621999999998</v>
      </c>
      <c r="I18" s="14">
        <v>1627.3143999999998</v>
      </c>
      <c r="J18" s="14">
        <v>1768.1592000000001</v>
      </c>
      <c r="K18" s="14">
        <v>1676.1309999999999</v>
      </c>
      <c r="L18" s="38">
        <v>1798.1279999999999</v>
      </c>
      <c r="M18" s="38">
        <v>1704.54</v>
      </c>
      <c r="N18" s="38">
        <v>1838.7839999999999</v>
      </c>
      <c r="O18" s="38">
        <v>1738.6319999999998</v>
      </c>
      <c r="P18" s="38">
        <v>9513.5400000000009</v>
      </c>
      <c r="Q18" s="54">
        <v>79.679999999999993</v>
      </c>
      <c r="R18" s="40">
        <v>699.66</v>
      </c>
      <c r="S18" s="40">
        <v>764.27</v>
      </c>
      <c r="T18" s="144"/>
      <c r="U18" s="95"/>
      <c r="V18" s="92">
        <v>220</v>
      </c>
      <c r="W18" s="92">
        <f>60+496.1</f>
        <v>556.1</v>
      </c>
      <c r="X18" s="105"/>
      <c r="Y18" s="107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</row>
    <row r="19" spans="1:40" s="23" customFormat="1" x14ac:dyDescent="0.3">
      <c r="A19" s="50" t="s">
        <v>205</v>
      </c>
      <c r="B19" s="34"/>
      <c r="C19" s="33">
        <v>1.2</v>
      </c>
      <c r="D19" s="33"/>
      <c r="E19" s="33"/>
      <c r="F19" s="33"/>
      <c r="G19" s="33"/>
      <c r="H19" s="33"/>
      <c r="I19" s="33"/>
      <c r="J19" s="33"/>
      <c r="K19" s="33"/>
      <c r="L19" s="38"/>
      <c r="M19" s="38"/>
      <c r="N19" s="38"/>
      <c r="O19" s="38"/>
      <c r="P19" s="38"/>
      <c r="Q19" s="54"/>
      <c r="R19" s="55"/>
      <c r="S19" s="40"/>
      <c r="T19" s="144"/>
      <c r="U19" s="95"/>
      <c r="V19" s="92"/>
      <c r="W19" s="92"/>
      <c r="X19" s="105"/>
      <c r="Y19" s="107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</row>
    <row r="20" spans="1:40" s="23" customFormat="1" x14ac:dyDescent="0.3">
      <c r="A20" s="8" t="s">
        <v>141</v>
      </c>
      <c r="B20" s="34" t="s">
        <v>3</v>
      </c>
      <c r="C20" s="33">
        <v>1.2</v>
      </c>
      <c r="D20" s="33"/>
      <c r="E20" s="33"/>
      <c r="F20" s="33"/>
      <c r="G20" s="33"/>
      <c r="H20" s="33"/>
      <c r="I20" s="33"/>
      <c r="J20" s="33"/>
      <c r="K20" s="33"/>
      <c r="L20" s="38">
        <v>2190.9839999999999</v>
      </c>
      <c r="M20" s="38">
        <v>2190.9839999999999</v>
      </c>
      <c r="N20" s="38">
        <v>2235.66</v>
      </c>
      <c r="O20" s="38">
        <v>2190.9839999999999</v>
      </c>
      <c r="P20" s="38">
        <v>1083.5999999999999</v>
      </c>
      <c r="Q20" s="54">
        <v>0</v>
      </c>
      <c r="R20" s="55">
        <v>0</v>
      </c>
      <c r="S20" s="40">
        <v>17.29</v>
      </c>
      <c r="T20" s="144"/>
      <c r="U20" s="95"/>
      <c r="V20" s="92">
        <v>230.6</v>
      </c>
      <c r="W20" s="92">
        <f>4.3+182.4</f>
        <v>186.70000000000002</v>
      </c>
      <c r="X20" s="105"/>
      <c r="Y20" s="107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</row>
    <row r="21" spans="1:40" s="23" customFormat="1" x14ac:dyDescent="0.3">
      <c r="A21" s="8" t="s">
        <v>211</v>
      </c>
      <c r="B21" s="34" t="s">
        <v>3</v>
      </c>
      <c r="C21" s="33">
        <v>1.2</v>
      </c>
      <c r="D21" s="33"/>
      <c r="E21" s="33"/>
      <c r="F21" s="33"/>
      <c r="G21" s="33"/>
      <c r="H21" s="33"/>
      <c r="I21" s="33"/>
      <c r="J21" s="33"/>
      <c r="K21" s="33"/>
      <c r="L21" s="38"/>
      <c r="M21" s="38"/>
      <c r="N21" s="38">
        <v>1401.06</v>
      </c>
      <c r="O21" s="38">
        <v>1387.5839999999998</v>
      </c>
      <c r="P21" s="38">
        <v>6452.84</v>
      </c>
      <c r="Q21" s="54">
        <v>0</v>
      </c>
      <c r="R21" s="55">
        <v>0</v>
      </c>
      <c r="S21" s="40">
        <v>31.049999999999997</v>
      </c>
      <c r="T21" s="145"/>
      <c r="U21" s="95"/>
      <c r="V21" s="92">
        <v>0</v>
      </c>
      <c r="W21" s="92">
        <v>0</v>
      </c>
      <c r="X21" s="105"/>
      <c r="Y21" s="107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</row>
    <row r="22" spans="1:40" ht="27.6" x14ac:dyDescent="0.3">
      <c r="A22" s="10" t="s">
        <v>318</v>
      </c>
      <c r="B22" s="24"/>
      <c r="C22" s="33">
        <v>1.2</v>
      </c>
      <c r="D22" s="33"/>
      <c r="E22" s="33"/>
      <c r="F22" s="33"/>
      <c r="G22" s="33"/>
      <c r="H22" s="33"/>
      <c r="I22" s="33"/>
      <c r="J22" s="33"/>
      <c r="K22" s="33"/>
      <c r="L22" s="39"/>
      <c r="M22" s="39"/>
      <c r="N22" s="39"/>
      <c r="O22" s="39"/>
      <c r="P22" s="39"/>
      <c r="Q22" s="54"/>
      <c r="R22" s="55"/>
      <c r="S22" s="41"/>
      <c r="T22" s="67"/>
      <c r="U22" s="92">
        <v>55.7</v>
      </c>
      <c r="V22" s="94"/>
      <c r="W22" s="94"/>
      <c r="X22" s="106" t="s">
        <v>384</v>
      </c>
      <c r="Y22" s="2" t="s">
        <v>329</v>
      </c>
    </row>
    <row r="23" spans="1:40" x14ac:dyDescent="0.3">
      <c r="A23" s="10" t="s">
        <v>58</v>
      </c>
      <c r="B23" s="17"/>
      <c r="C23" s="33">
        <v>1.2</v>
      </c>
      <c r="D23" s="33"/>
      <c r="E23" s="33"/>
      <c r="F23" s="33"/>
      <c r="G23" s="33"/>
      <c r="H23" s="33"/>
      <c r="I23" s="33"/>
      <c r="J23" s="33"/>
      <c r="K23" s="33"/>
      <c r="L23" s="39"/>
      <c r="M23" s="39"/>
      <c r="N23" s="39"/>
      <c r="O23" s="39"/>
      <c r="P23" s="39"/>
      <c r="Q23" s="54"/>
      <c r="R23" s="55"/>
      <c r="S23" s="41"/>
      <c r="T23" s="67"/>
      <c r="V23" s="94"/>
      <c r="W23" s="94"/>
    </row>
    <row r="24" spans="1:40" ht="82.8" x14ac:dyDescent="0.3">
      <c r="A24" s="5" t="s">
        <v>57</v>
      </c>
      <c r="B24" s="34" t="s">
        <v>2</v>
      </c>
      <c r="C24" s="33">
        <v>1.2</v>
      </c>
      <c r="D24" s="14">
        <v>3508.56</v>
      </c>
      <c r="E24" s="14">
        <v>2438.2600000000002</v>
      </c>
      <c r="F24" s="14">
        <v>3508.56</v>
      </c>
      <c r="G24" s="14">
        <v>2438.2600000000002</v>
      </c>
      <c r="H24" s="14">
        <v>3508.56</v>
      </c>
      <c r="I24" s="14">
        <v>2438.2600000000002</v>
      </c>
      <c r="J24" s="14">
        <v>3571.49</v>
      </c>
      <c r="K24" s="14">
        <v>2462.64</v>
      </c>
      <c r="L24" s="40">
        <v>3571.49</v>
      </c>
      <c r="M24" s="40">
        <v>2462.64</v>
      </c>
      <c r="N24" s="40">
        <v>4418.0187859683119</v>
      </c>
      <c r="O24" s="40">
        <v>2462.64</v>
      </c>
      <c r="P24" s="38">
        <v>10822.4</v>
      </c>
      <c r="Q24" s="54">
        <v>11583.21</v>
      </c>
      <c r="R24" s="55">
        <v>11762.01</v>
      </c>
      <c r="S24" s="40">
        <v>15926.759999999998</v>
      </c>
      <c r="T24" s="66" t="s">
        <v>277</v>
      </c>
      <c r="V24" s="92">
        <v>5262.25</v>
      </c>
      <c r="W24" s="92">
        <v>8733.83</v>
      </c>
    </row>
    <row r="25" spans="1:40" ht="41.4" x14ac:dyDescent="0.3">
      <c r="A25" s="5" t="s">
        <v>60</v>
      </c>
      <c r="B25" s="33" t="s">
        <v>2</v>
      </c>
      <c r="C25" s="33">
        <v>1.2</v>
      </c>
      <c r="D25" s="14">
        <v>2773.7</v>
      </c>
      <c r="E25" s="14">
        <v>2438.2600000000002</v>
      </c>
      <c r="F25" s="14">
        <v>2801.58</v>
      </c>
      <c r="G25" s="14">
        <v>2438.2600000000002</v>
      </c>
      <c r="H25" s="14">
        <v>2801.58</v>
      </c>
      <c r="I25" s="14">
        <v>2438.2600000000002</v>
      </c>
      <c r="J25" s="14">
        <v>2862.25</v>
      </c>
      <c r="K25" s="14">
        <v>2462.64</v>
      </c>
      <c r="L25" s="40">
        <v>2862.25</v>
      </c>
      <c r="M25" s="40">
        <v>2462.64</v>
      </c>
      <c r="N25" s="40">
        <v>2958.64</v>
      </c>
      <c r="O25" s="40">
        <v>2462.64</v>
      </c>
      <c r="P25" s="38">
        <v>4769</v>
      </c>
      <c r="Q25" s="54">
        <v>1656.7</v>
      </c>
      <c r="R25" s="55">
        <v>1806.85</v>
      </c>
      <c r="S25" s="40">
        <v>2102.75</v>
      </c>
      <c r="T25" s="66" t="s">
        <v>288</v>
      </c>
      <c r="V25" s="92">
        <v>1013.2136685</v>
      </c>
      <c r="W25" s="92">
        <v>1666.38</v>
      </c>
    </row>
    <row r="26" spans="1:40" x14ac:dyDescent="0.3">
      <c r="A26" s="10" t="s">
        <v>59</v>
      </c>
      <c r="B26" s="3"/>
      <c r="C26" s="33">
        <v>1.2</v>
      </c>
      <c r="D26" s="14"/>
      <c r="E26" s="14"/>
      <c r="F26" s="14"/>
      <c r="G26" s="14"/>
      <c r="H26" s="14"/>
      <c r="I26" s="14"/>
      <c r="J26" s="14"/>
      <c r="K26" s="14"/>
      <c r="L26" s="41"/>
      <c r="M26" s="41"/>
      <c r="N26" s="41"/>
      <c r="O26" s="41"/>
      <c r="P26" s="39"/>
      <c r="Q26" s="54"/>
      <c r="R26" s="55"/>
      <c r="S26" s="41"/>
      <c r="T26" s="67"/>
      <c r="V26" s="94"/>
      <c r="W26" s="94"/>
    </row>
    <row r="27" spans="1:40" ht="55.2" x14ac:dyDescent="0.3">
      <c r="A27" s="5" t="s">
        <v>31</v>
      </c>
      <c r="B27" s="33" t="s">
        <v>2</v>
      </c>
      <c r="C27" s="33">
        <v>1.2</v>
      </c>
      <c r="D27" s="14">
        <v>3572.09</v>
      </c>
      <c r="E27" s="14">
        <v>2590.56</v>
      </c>
      <c r="F27" s="14">
        <v>3572.09</v>
      </c>
      <c r="G27" s="14">
        <v>2590.56</v>
      </c>
      <c r="H27" s="14">
        <v>3572.09</v>
      </c>
      <c r="I27" s="14">
        <v>2590.56</v>
      </c>
      <c r="J27" s="14">
        <v>3572.09</v>
      </c>
      <c r="K27" s="14">
        <v>2590.56</v>
      </c>
      <c r="L27" s="40">
        <v>3572.09</v>
      </c>
      <c r="M27" s="40">
        <v>2590.56</v>
      </c>
      <c r="N27" s="40">
        <v>4614.2026813044968</v>
      </c>
      <c r="O27" s="40">
        <v>2590.56</v>
      </c>
      <c r="P27" s="38">
        <v>825</v>
      </c>
      <c r="Q27" s="54">
        <v>809.76</v>
      </c>
      <c r="R27" s="55">
        <v>809.76</v>
      </c>
      <c r="S27" s="40">
        <v>1178.22</v>
      </c>
      <c r="T27" s="66" t="s">
        <v>242</v>
      </c>
      <c r="V27" s="92">
        <v>189.2</v>
      </c>
      <c r="W27" s="92">
        <v>224.47</v>
      </c>
    </row>
    <row r="28" spans="1:40" ht="15" customHeight="1" x14ac:dyDescent="0.3">
      <c r="A28" s="21" t="s">
        <v>328</v>
      </c>
      <c r="B28" s="25"/>
      <c r="C28" s="33">
        <v>1.2</v>
      </c>
      <c r="D28" s="14"/>
      <c r="E28" s="14"/>
      <c r="F28" s="14"/>
      <c r="G28" s="14"/>
      <c r="H28" s="14"/>
      <c r="I28" s="14"/>
      <c r="J28" s="14"/>
      <c r="K28" s="14"/>
      <c r="L28" s="41"/>
      <c r="M28" s="41"/>
      <c r="N28" s="41"/>
      <c r="O28" s="41"/>
      <c r="P28" s="39"/>
      <c r="Q28" s="54"/>
      <c r="R28" s="55"/>
      <c r="S28" s="41"/>
      <c r="T28" s="147" t="s">
        <v>286</v>
      </c>
      <c r="U28" s="92">
        <v>73.099999999999994</v>
      </c>
      <c r="V28" s="94"/>
      <c r="W28" s="94"/>
      <c r="Y28" s="107" t="s">
        <v>330</v>
      </c>
    </row>
    <row r="29" spans="1:40" ht="15.75" customHeight="1" x14ac:dyDescent="0.3">
      <c r="A29" s="21" t="s">
        <v>162</v>
      </c>
      <c r="B29" s="26"/>
      <c r="C29" s="33">
        <v>1.2</v>
      </c>
      <c r="D29" s="14"/>
      <c r="E29" s="14"/>
      <c r="F29" s="14"/>
      <c r="G29" s="14"/>
      <c r="H29" s="14"/>
      <c r="I29" s="14"/>
      <c r="J29" s="14"/>
      <c r="K29" s="14"/>
      <c r="L29" s="41"/>
      <c r="M29" s="41"/>
      <c r="N29" s="41"/>
      <c r="O29" s="41"/>
      <c r="P29" s="39"/>
      <c r="Q29" s="54"/>
      <c r="R29" s="55"/>
      <c r="S29" s="41"/>
      <c r="T29" s="148"/>
      <c r="V29" s="94"/>
      <c r="W29" s="94"/>
    </row>
    <row r="30" spans="1:40" ht="15.75" customHeight="1" x14ac:dyDescent="0.3">
      <c r="A30" s="4" t="s">
        <v>163</v>
      </c>
      <c r="B30" s="34" t="s">
        <v>3</v>
      </c>
      <c r="C30" s="33">
        <v>1.2</v>
      </c>
      <c r="D30" s="14"/>
      <c r="E30" s="14"/>
      <c r="F30" s="14"/>
      <c r="G30" s="14"/>
      <c r="H30" s="14"/>
      <c r="I30" s="14"/>
      <c r="J30" s="14">
        <v>2623.53</v>
      </c>
      <c r="K30" s="14">
        <v>1649.4629999999997</v>
      </c>
      <c r="L30" s="40">
        <v>3148.2360000000003</v>
      </c>
      <c r="M30" s="40">
        <v>1677.4199999999998</v>
      </c>
      <c r="N30" s="40">
        <v>3148.2360000000003</v>
      </c>
      <c r="O30" s="40">
        <v>1710.972</v>
      </c>
      <c r="P30" s="38">
        <v>1070.8800000000001</v>
      </c>
      <c r="Q30" s="54">
        <v>0</v>
      </c>
      <c r="R30" s="55">
        <v>562.53</v>
      </c>
      <c r="S30" s="40">
        <v>1299.72</v>
      </c>
      <c r="T30" s="148"/>
      <c r="V30" s="92">
        <v>369.79472999999996</v>
      </c>
      <c r="W30" s="92" t="s">
        <v>321</v>
      </c>
    </row>
    <row r="31" spans="1:40" x14ac:dyDescent="0.3">
      <c r="A31" s="9" t="s">
        <v>164</v>
      </c>
      <c r="B31" s="12"/>
      <c r="C31" s="33">
        <v>1.2</v>
      </c>
      <c r="D31" s="14"/>
      <c r="E31" s="14"/>
      <c r="F31" s="14"/>
      <c r="G31" s="14"/>
      <c r="H31" s="14"/>
      <c r="I31" s="14"/>
      <c r="J31" s="14"/>
      <c r="K31" s="14"/>
      <c r="L31" s="41"/>
      <c r="M31" s="41"/>
      <c r="N31" s="41"/>
      <c r="O31" s="41"/>
      <c r="P31" s="39"/>
      <c r="Q31" s="54"/>
      <c r="R31" s="55"/>
      <c r="S31" s="41"/>
      <c r="T31" s="148"/>
      <c r="V31" s="94"/>
      <c r="W31" s="94"/>
    </row>
    <row r="32" spans="1:40" x14ac:dyDescent="0.3">
      <c r="A32" s="4" t="s">
        <v>163</v>
      </c>
      <c r="B32" s="34" t="s">
        <v>3</v>
      </c>
      <c r="C32" s="33">
        <v>1.2</v>
      </c>
      <c r="D32" s="14"/>
      <c r="E32" s="14"/>
      <c r="F32" s="14"/>
      <c r="G32" s="14"/>
      <c r="H32" s="14"/>
      <c r="I32" s="14"/>
      <c r="J32" s="14">
        <v>2038.9</v>
      </c>
      <c r="K32" s="14">
        <v>1579.2884000000001</v>
      </c>
      <c r="L32" s="40">
        <v>2446.6799999999998</v>
      </c>
      <c r="M32" s="40">
        <v>1606.056</v>
      </c>
      <c r="N32" s="40">
        <v>2446.6799999999998</v>
      </c>
      <c r="O32" s="40">
        <v>1638.18</v>
      </c>
      <c r="P32" s="38">
        <v>5954.78</v>
      </c>
      <c r="Q32" s="54">
        <v>0</v>
      </c>
      <c r="R32" s="55">
        <v>1787.7599999999998</v>
      </c>
      <c r="S32" s="40">
        <v>4103.13</v>
      </c>
      <c r="T32" s="148"/>
      <c r="V32" s="92">
        <v>1144.42</v>
      </c>
      <c r="W32" s="92" t="s">
        <v>321</v>
      </c>
    </row>
    <row r="33" spans="1:40" x14ac:dyDescent="0.3">
      <c r="A33" s="9" t="s">
        <v>165</v>
      </c>
      <c r="B33" s="11"/>
      <c r="C33" s="33">
        <v>1.2</v>
      </c>
      <c r="D33" s="14"/>
      <c r="E33" s="14"/>
      <c r="F33" s="14"/>
      <c r="G33" s="14"/>
      <c r="H33" s="14"/>
      <c r="I33" s="14"/>
      <c r="J33" s="14"/>
      <c r="K33" s="14"/>
      <c r="L33" s="41"/>
      <c r="M33" s="41"/>
      <c r="N33" s="41"/>
      <c r="O33" s="41"/>
      <c r="P33" s="39"/>
      <c r="Q33" s="54"/>
      <c r="R33" s="55"/>
      <c r="S33" s="41"/>
      <c r="T33" s="148"/>
      <c r="V33" s="94"/>
      <c r="W33" s="94"/>
    </row>
    <row r="34" spans="1:40" x14ac:dyDescent="0.3">
      <c r="A34" s="4" t="s">
        <v>163</v>
      </c>
      <c r="B34" s="34" t="s">
        <v>3</v>
      </c>
      <c r="C34" s="33">
        <v>1.2</v>
      </c>
      <c r="D34" s="14"/>
      <c r="E34" s="14"/>
      <c r="F34" s="14"/>
      <c r="G34" s="14"/>
      <c r="H34" s="14"/>
      <c r="I34" s="14"/>
      <c r="J34" s="14">
        <v>1464.3</v>
      </c>
      <c r="K34" s="14">
        <v>1686.4677999999999</v>
      </c>
      <c r="L34" s="40">
        <v>1757.1599999999999</v>
      </c>
      <c r="M34" s="40">
        <v>1715.0519999999999</v>
      </c>
      <c r="N34" s="40">
        <v>1779.876</v>
      </c>
      <c r="O34" s="40">
        <v>1715.0519999999999</v>
      </c>
      <c r="P34" s="38">
        <v>9186.98</v>
      </c>
      <c r="Q34" s="54">
        <v>0</v>
      </c>
      <c r="R34" s="55">
        <v>138.16</v>
      </c>
      <c r="S34" s="40">
        <v>396.9</v>
      </c>
      <c r="T34" s="148"/>
      <c r="V34" s="92">
        <v>816.02697999999998</v>
      </c>
      <c r="W34" s="92" t="s">
        <v>321</v>
      </c>
    </row>
    <row r="35" spans="1:40" x14ac:dyDescent="0.3">
      <c r="A35" s="21" t="s">
        <v>61</v>
      </c>
      <c r="B35" s="26"/>
      <c r="C35" s="33">
        <v>1.2</v>
      </c>
      <c r="D35" s="14"/>
      <c r="E35" s="14"/>
      <c r="F35" s="14"/>
      <c r="G35" s="14"/>
      <c r="H35" s="14"/>
      <c r="I35" s="14"/>
      <c r="J35" s="14"/>
      <c r="K35" s="14"/>
      <c r="L35" s="41"/>
      <c r="M35" s="41"/>
      <c r="N35" s="41"/>
      <c r="O35" s="41"/>
      <c r="P35" s="39"/>
      <c r="Q35" s="54"/>
      <c r="R35" s="55"/>
      <c r="S35" s="41"/>
      <c r="T35" s="148"/>
      <c r="V35" s="94"/>
      <c r="W35" s="94"/>
    </row>
    <row r="36" spans="1:40" s="23" customFormat="1" x14ac:dyDescent="0.3">
      <c r="A36" s="4" t="s">
        <v>163</v>
      </c>
      <c r="B36" s="34" t="s">
        <v>3</v>
      </c>
      <c r="C36" s="33">
        <v>1.2</v>
      </c>
      <c r="D36" s="14">
        <v>1650.4069999999999</v>
      </c>
      <c r="E36" s="14">
        <v>1616.9068</v>
      </c>
      <c r="F36" s="14">
        <v>1699.9788000000001</v>
      </c>
      <c r="G36" s="14">
        <v>1647.6221999999998</v>
      </c>
      <c r="H36" s="14">
        <v>1699.9788000000001</v>
      </c>
      <c r="I36" s="14">
        <v>1647.6221999999998</v>
      </c>
      <c r="J36" s="14">
        <v>2038.7331999999999</v>
      </c>
      <c r="K36" s="14">
        <v>1664.1067999999998</v>
      </c>
      <c r="L36" s="40">
        <v>2073.288</v>
      </c>
      <c r="M36" s="40">
        <v>1692.3119999999999</v>
      </c>
      <c r="N36" s="40">
        <v>2073.288</v>
      </c>
      <c r="O36" s="40">
        <v>1726.152</v>
      </c>
      <c r="P36" s="38">
        <v>5835.68</v>
      </c>
      <c r="Q36" s="54">
        <v>166.76</v>
      </c>
      <c r="R36" s="55">
        <v>932.18</v>
      </c>
      <c r="S36" s="40">
        <v>1782.18</v>
      </c>
      <c r="T36" s="148"/>
      <c r="U36" s="95"/>
      <c r="V36" s="92">
        <v>919.96554999999989</v>
      </c>
      <c r="W36" s="92" t="s">
        <v>321</v>
      </c>
      <c r="X36" s="105"/>
      <c r="Y36" s="107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</row>
    <row r="37" spans="1:40" x14ac:dyDescent="0.3">
      <c r="A37" s="9" t="s">
        <v>62</v>
      </c>
      <c r="B37" s="7"/>
      <c r="C37" s="33">
        <v>1.2</v>
      </c>
      <c r="D37" s="14"/>
      <c r="E37" s="14"/>
      <c r="F37" s="14"/>
      <c r="G37" s="14"/>
      <c r="H37" s="14"/>
      <c r="I37" s="14"/>
      <c r="J37" s="14"/>
      <c r="K37" s="14"/>
      <c r="L37" s="41"/>
      <c r="M37" s="41"/>
      <c r="N37" s="41"/>
      <c r="O37" s="41"/>
      <c r="P37" s="39"/>
      <c r="Q37" s="54"/>
      <c r="R37" s="55"/>
      <c r="S37" s="41"/>
      <c r="T37" s="148"/>
      <c r="V37" s="94"/>
      <c r="W37" s="94"/>
    </row>
    <row r="38" spans="1:40" s="23" customFormat="1" ht="23.25" customHeight="1" x14ac:dyDescent="0.3">
      <c r="A38" s="4" t="s">
        <v>163</v>
      </c>
      <c r="B38" s="34" t="s">
        <v>3</v>
      </c>
      <c r="C38" s="33">
        <v>1.2</v>
      </c>
      <c r="D38" s="14">
        <v>1589.0824</v>
      </c>
      <c r="E38" s="14">
        <v>1545.9534000000001</v>
      </c>
      <c r="F38" s="14">
        <v>1636.8134</v>
      </c>
      <c r="G38" s="14">
        <v>1575.3235999999999</v>
      </c>
      <c r="H38" s="14">
        <v>1636.8134</v>
      </c>
      <c r="I38" s="14">
        <v>1575.3235999999999</v>
      </c>
      <c r="J38" s="14">
        <v>2283.7602000000002</v>
      </c>
      <c r="K38" s="14">
        <v>1598.9589999999998</v>
      </c>
      <c r="L38" s="40">
        <v>2322.4679999999998</v>
      </c>
      <c r="M38" s="40">
        <v>1626.06</v>
      </c>
      <c r="N38" s="40">
        <v>2322.4679999999998</v>
      </c>
      <c r="O38" s="40">
        <v>1658.5800000000002</v>
      </c>
      <c r="P38" s="38">
        <v>6641.17</v>
      </c>
      <c r="Q38" s="54">
        <v>250.81</v>
      </c>
      <c r="R38" s="55">
        <v>1920.34</v>
      </c>
      <c r="S38" s="40">
        <v>3777</v>
      </c>
      <c r="T38" s="148"/>
      <c r="U38" s="95"/>
      <c r="V38" s="92">
        <v>1007.3</v>
      </c>
      <c r="W38" s="92" t="s">
        <v>321</v>
      </c>
      <c r="X38" s="105"/>
      <c r="Y38" s="107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</row>
    <row r="39" spans="1:40" s="23" customFormat="1" ht="30.75" customHeight="1" x14ac:dyDescent="0.3">
      <c r="A39" s="4" t="s">
        <v>166</v>
      </c>
      <c r="B39" s="34" t="s">
        <v>3</v>
      </c>
      <c r="C39" s="33">
        <v>1.2</v>
      </c>
      <c r="D39" s="14">
        <v>2147.6471999999999</v>
      </c>
      <c r="E39" s="14">
        <v>1495.3196</v>
      </c>
      <c r="F39" s="14">
        <v>2212.0752000000002</v>
      </c>
      <c r="G39" s="14">
        <v>1523.7339999999999</v>
      </c>
      <c r="H39" s="14">
        <v>2212.0752000000002</v>
      </c>
      <c r="I39" s="14">
        <v>1523.7339999999999</v>
      </c>
      <c r="J39" s="14">
        <v>6647.9430000000002</v>
      </c>
      <c r="K39" s="14">
        <v>1546.5906</v>
      </c>
      <c r="L39" s="40">
        <v>6760.62</v>
      </c>
      <c r="M39" s="40">
        <v>1572.8040000000001</v>
      </c>
      <c r="N39" s="40">
        <v>6828.2279999999992</v>
      </c>
      <c r="O39" s="40">
        <v>1604.2560000000001</v>
      </c>
      <c r="P39" s="38">
        <v>673.62</v>
      </c>
      <c r="Q39" s="54">
        <v>385.54999999999995</v>
      </c>
      <c r="R39" s="55">
        <v>1516.6299999999999</v>
      </c>
      <c r="S39" s="40">
        <v>2920.88</v>
      </c>
      <c r="T39" s="148"/>
      <c r="U39" s="95"/>
      <c r="V39" s="92">
        <v>478.28</v>
      </c>
      <c r="W39" s="92" t="s">
        <v>321</v>
      </c>
      <c r="X39" s="105"/>
      <c r="Y39" s="107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</row>
    <row r="40" spans="1:40" s="23" customFormat="1" ht="17.25" customHeight="1" x14ac:dyDescent="0.3">
      <c r="A40" s="9" t="s">
        <v>167</v>
      </c>
      <c r="B40" s="7"/>
      <c r="C40" s="33">
        <v>1.2</v>
      </c>
      <c r="D40" s="14"/>
      <c r="E40" s="14"/>
      <c r="F40" s="14"/>
      <c r="G40" s="14"/>
      <c r="H40" s="14"/>
      <c r="I40" s="14"/>
      <c r="J40" s="14"/>
      <c r="K40" s="14"/>
      <c r="L40" s="41"/>
      <c r="M40" s="41"/>
      <c r="N40" s="41"/>
      <c r="O40" s="41"/>
      <c r="P40" s="39"/>
      <c r="Q40" s="54"/>
      <c r="R40" s="55"/>
      <c r="S40" s="41"/>
      <c r="T40" s="148"/>
      <c r="U40" s="95"/>
      <c r="V40" s="94"/>
      <c r="W40" s="94"/>
      <c r="X40" s="105"/>
      <c r="Y40" s="107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</row>
    <row r="41" spans="1:40" s="23" customFormat="1" ht="18.75" customHeight="1" x14ac:dyDescent="0.3">
      <c r="A41" s="4" t="s">
        <v>163</v>
      </c>
      <c r="B41" s="34" t="s">
        <v>3</v>
      </c>
      <c r="C41" s="33">
        <v>1.2</v>
      </c>
      <c r="D41" s="14"/>
      <c r="E41" s="14"/>
      <c r="F41" s="14"/>
      <c r="G41" s="14"/>
      <c r="H41" s="14"/>
      <c r="I41" s="14"/>
      <c r="J41" s="14">
        <v>2232.9022</v>
      </c>
      <c r="K41" s="14">
        <v>1537.1034</v>
      </c>
      <c r="L41" s="40">
        <v>2270.748</v>
      </c>
      <c r="M41" s="40">
        <v>1563.1560000000002</v>
      </c>
      <c r="N41" s="40">
        <v>2288.4479999999999</v>
      </c>
      <c r="O41" s="40">
        <v>1563.1560000000002</v>
      </c>
      <c r="P41" s="38">
        <v>10791.88</v>
      </c>
      <c r="Q41" s="54">
        <v>0</v>
      </c>
      <c r="R41" s="55">
        <v>2727.23</v>
      </c>
      <c r="S41" s="40">
        <v>6431.7599999999993</v>
      </c>
      <c r="T41" s="148"/>
      <c r="U41" s="95"/>
      <c r="V41" s="92">
        <v>1652.7374199999999</v>
      </c>
      <c r="W41" s="92" t="s">
        <v>321</v>
      </c>
      <c r="X41" s="105"/>
      <c r="Y41" s="107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</row>
    <row r="42" spans="1:40" ht="21" customHeight="1" x14ac:dyDescent="0.3">
      <c r="A42" s="9" t="s">
        <v>63</v>
      </c>
      <c r="B42" s="7"/>
      <c r="C42" s="33">
        <v>1.2</v>
      </c>
      <c r="D42" s="14"/>
      <c r="E42" s="14"/>
      <c r="F42" s="14"/>
      <c r="G42" s="14"/>
      <c r="H42" s="14"/>
      <c r="I42" s="14"/>
      <c r="J42" s="14"/>
      <c r="K42" s="14"/>
      <c r="L42" s="41"/>
      <c r="M42" s="41"/>
      <c r="N42" s="41"/>
      <c r="O42" s="41"/>
      <c r="P42" s="58"/>
      <c r="Q42" s="54"/>
      <c r="R42" s="55"/>
      <c r="S42" s="41"/>
      <c r="T42" s="148"/>
      <c r="V42" s="96"/>
      <c r="W42" s="96"/>
    </row>
    <row r="43" spans="1:40" s="23" customFormat="1" ht="27.6" x14ac:dyDescent="0.3">
      <c r="A43" s="4" t="s">
        <v>168</v>
      </c>
      <c r="B43" s="34" t="s">
        <v>3</v>
      </c>
      <c r="C43" s="33">
        <v>1.2</v>
      </c>
      <c r="D43" s="14">
        <v>2418.4218000000001</v>
      </c>
      <c r="E43" s="14">
        <v>1775.7347999999997</v>
      </c>
      <c r="F43" s="14">
        <v>2490.98</v>
      </c>
      <c r="G43" s="14">
        <v>1809.471</v>
      </c>
      <c r="H43" s="14">
        <v>2490.98</v>
      </c>
      <c r="I43" s="14">
        <v>1809.471</v>
      </c>
      <c r="J43" s="14">
        <v>4333.0425999999998</v>
      </c>
      <c r="K43" s="14">
        <v>1809.471</v>
      </c>
      <c r="L43" s="40">
        <v>4406.4840000000004</v>
      </c>
      <c r="M43" s="40">
        <v>1840.14</v>
      </c>
      <c r="N43" s="40">
        <v>4450.5479999999998</v>
      </c>
      <c r="O43" s="40">
        <v>1876.9439999999997</v>
      </c>
      <c r="P43" s="38">
        <v>888.18</v>
      </c>
      <c r="Q43" s="54">
        <v>292.12</v>
      </c>
      <c r="R43" s="55">
        <v>986.61</v>
      </c>
      <c r="S43" s="40">
        <v>1901.7800000000002</v>
      </c>
      <c r="T43" s="148"/>
      <c r="U43" s="95"/>
      <c r="V43" s="92">
        <v>528.39</v>
      </c>
      <c r="W43" s="92" t="s">
        <v>321</v>
      </c>
      <c r="X43" s="105"/>
      <c r="Y43" s="107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</row>
    <row r="44" spans="1:40" s="23" customFormat="1" x14ac:dyDescent="0.3">
      <c r="A44" s="4" t="s">
        <v>163</v>
      </c>
      <c r="B44" s="34" t="s">
        <v>3</v>
      </c>
      <c r="C44" s="33">
        <v>1.2</v>
      </c>
      <c r="D44" s="14"/>
      <c r="E44" s="14"/>
      <c r="F44" s="14"/>
      <c r="G44" s="14"/>
      <c r="H44" s="14"/>
      <c r="I44" s="14"/>
      <c r="J44" s="14">
        <v>1861.627</v>
      </c>
      <c r="K44" s="14">
        <v>1569.6831999999999</v>
      </c>
      <c r="L44" s="40">
        <v>1893.18</v>
      </c>
      <c r="M44" s="40">
        <v>1596.288</v>
      </c>
      <c r="N44" s="40">
        <v>1916.5920000000001</v>
      </c>
      <c r="O44" s="40">
        <v>1628.2079999999999</v>
      </c>
      <c r="P44" s="38">
        <v>6111.02</v>
      </c>
      <c r="Q44" s="54">
        <v>0</v>
      </c>
      <c r="R44" s="55">
        <v>647.97</v>
      </c>
      <c r="S44" s="40">
        <v>1493.36</v>
      </c>
      <c r="T44" s="148"/>
      <c r="U44" s="95"/>
      <c r="V44" s="92">
        <v>702.1</v>
      </c>
      <c r="W44" s="92" t="s">
        <v>321</v>
      </c>
      <c r="X44" s="105"/>
      <c r="Y44" s="107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</row>
    <row r="45" spans="1:40" s="23" customFormat="1" x14ac:dyDescent="0.3">
      <c r="A45" s="9" t="s">
        <v>169</v>
      </c>
      <c r="B45" s="34"/>
      <c r="C45" s="33">
        <v>1.2</v>
      </c>
      <c r="D45" s="14"/>
      <c r="E45" s="14"/>
      <c r="F45" s="14"/>
      <c r="G45" s="14"/>
      <c r="H45" s="14"/>
      <c r="I45" s="14"/>
      <c r="J45" s="14"/>
      <c r="K45" s="14"/>
      <c r="L45" s="41"/>
      <c r="M45" s="41"/>
      <c r="N45" s="41"/>
      <c r="O45" s="41"/>
      <c r="P45" s="39"/>
      <c r="Q45" s="54"/>
      <c r="R45" s="55"/>
      <c r="S45" s="41"/>
      <c r="T45" s="148"/>
      <c r="U45" s="95"/>
      <c r="V45" s="94"/>
      <c r="W45" s="94"/>
      <c r="X45" s="105"/>
      <c r="Y45" s="107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</row>
    <row r="46" spans="1:40" s="23" customFormat="1" x14ac:dyDescent="0.3">
      <c r="A46" s="4" t="s">
        <v>163</v>
      </c>
      <c r="B46" s="34" t="s">
        <v>3</v>
      </c>
      <c r="C46" s="33">
        <v>1.2</v>
      </c>
      <c r="D46" s="14"/>
      <c r="E46" s="14"/>
      <c r="F46" s="14"/>
      <c r="G46" s="14"/>
      <c r="H46" s="14"/>
      <c r="I46" s="14"/>
      <c r="J46" s="14">
        <v>1968.6884</v>
      </c>
      <c r="K46" s="14">
        <v>1664.6378</v>
      </c>
      <c r="L46" s="40">
        <v>2002.056</v>
      </c>
      <c r="M46" s="40">
        <v>1692.8520000000001</v>
      </c>
      <c r="N46" s="40">
        <v>2016.54</v>
      </c>
      <c r="O46" s="40">
        <v>1692.8520000000001</v>
      </c>
      <c r="P46" s="38">
        <v>6770.66</v>
      </c>
      <c r="Q46" s="54">
        <v>0</v>
      </c>
      <c r="R46" s="55">
        <v>747.68999999999994</v>
      </c>
      <c r="S46" s="40">
        <v>1779.6100000000001</v>
      </c>
      <c r="T46" s="148"/>
      <c r="U46" s="95"/>
      <c r="V46" s="92">
        <v>724.58</v>
      </c>
      <c r="W46" s="92" t="s">
        <v>321</v>
      </c>
      <c r="X46" s="105"/>
      <c r="Y46" s="107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</row>
    <row r="47" spans="1:40" x14ac:dyDescent="0.3">
      <c r="A47" s="9" t="s">
        <v>64</v>
      </c>
      <c r="B47" s="34"/>
      <c r="C47" s="33">
        <v>1.2</v>
      </c>
      <c r="D47" s="14"/>
      <c r="E47" s="14"/>
      <c r="F47" s="14"/>
      <c r="G47" s="14"/>
      <c r="H47" s="14"/>
      <c r="I47" s="14"/>
      <c r="J47" s="14"/>
      <c r="K47" s="14"/>
      <c r="L47" s="41"/>
      <c r="M47" s="41"/>
      <c r="N47" s="41"/>
      <c r="O47" s="41"/>
      <c r="P47" s="58"/>
      <c r="Q47" s="54"/>
      <c r="R47" s="55"/>
      <c r="S47" s="41"/>
      <c r="T47" s="148"/>
      <c r="V47" s="96"/>
      <c r="W47" s="96"/>
    </row>
    <row r="48" spans="1:40" s="23" customFormat="1" x14ac:dyDescent="0.3">
      <c r="A48" s="4" t="s">
        <v>163</v>
      </c>
      <c r="B48" s="34" t="s">
        <v>3</v>
      </c>
      <c r="C48" s="33">
        <v>1.2</v>
      </c>
      <c r="D48" s="14"/>
      <c r="E48" s="14"/>
      <c r="F48" s="14"/>
      <c r="G48" s="14"/>
      <c r="H48" s="14"/>
      <c r="I48" s="14"/>
      <c r="J48" s="14">
        <v>4401.1993999999995</v>
      </c>
      <c r="K48" s="14">
        <v>2217.9634000000001</v>
      </c>
      <c r="L48" s="40">
        <v>4475.7959999999994</v>
      </c>
      <c r="M48" s="40">
        <v>2255.556</v>
      </c>
      <c r="N48" s="40">
        <v>4520.5559999999996</v>
      </c>
      <c r="O48" s="40">
        <v>2300.6639999999998</v>
      </c>
      <c r="P48" s="38">
        <v>1058.28</v>
      </c>
      <c r="Q48" s="54">
        <v>0</v>
      </c>
      <c r="R48" s="55">
        <v>839.16000000000008</v>
      </c>
      <c r="S48" s="40">
        <v>1957.9</v>
      </c>
      <c r="T48" s="148"/>
      <c r="U48" s="95"/>
      <c r="V48" s="92">
        <v>637.14</v>
      </c>
      <c r="W48" s="92" t="s">
        <v>321</v>
      </c>
      <c r="X48" s="105"/>
      <c r="Y48" s="107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</row>
    <row r="49" spans="1:40" x14ac:dyDescent="0.3">
      <c r="A49" s="9" t="s">
        <v>65</v>
      </c>
      <c r="B49" s="34"/>
      <c r="C49" s="33">
        <v>1.2</v>
      </c>
      <c r="D49" s="14"/>
      <c r="E49" s="14"/>
      <c r="F49" s="14"/>
      <c r="G49" s="14"/>
      <c r="H49" s="14"/>
      <c r="I49" s="14"/>
      <c r="J49" s="14"/>
      <c r="K49" s="14"/>
      <c r="L49" s="41"/>
      <c r="M49" s="41"/>
      <c r="N49" s="41"/>
      <c r="O49" s="41"/>
      <c r="P49" s="58"/>
      <c r="Q49" s="54"/>
      <c r="R49" s="55"/>
      <c r="S49" s="41"/>
      <c r="T49" s="148"/>
      <c r="V49" s="96"/>
      <c r="W49" s="96"/>
    </row>
    <row r="50" spans="1:40" s="23" customFormat="1" x14ac:dyDescent="0.3">
      <c r="A50" s="4" t="s">
        <v>163</v>
      </c>
      <c r="B50" s="34" t="s">
        <v>3</v>
      </c>
      <c r="C50" s="33">
        <v>1.2</v>
      </c>
      <c r="D50" s="14"/>
      <c r="E50" s="14"/>
      <c r="F50" s="14"/>
      <c r="G50" s="14"/>
      <c r="H50" s="14"/>
      <c r="I50" s="14"/>
      <c r="J50" s="14">
        <v>4604.7729999999992</v>
      </c>
      <c r="K50" s="14">
        <v>2491.7233999999999</v>
      </c>
      <c r="L50" s="40">
        <v>4682.82</v>
      </c>
      <c r="M50" s="40">
        <v>2533.9560000000001</v>
      </c>
      <c r="N50" s="40">
        <v>4729.6439999999993</v>
      </c>
      <c r="O50" s="40">
        <v>2533.9560000000001</v>
      </c>
      <c r="P50" s="38">
        <v>664.51</v>
      </c>
      <c r="Q50" s="54">
        <v>0</v>
      </c>
      <c r="R50" s="55">
        <v>570.22</v>
      </c>
      <c r="S50" s="40">
        <v>1201.06</v>
      </c>
      <c r="T50" s="148"/>
      <c r="U50" s="95"/>
      <c r="V50" s="92">
        <v>405.21</v>
      </c>
      <c r="W50" s="92" t="s">
        <v>321</v>
      </c>
      <c r="X50" s="105"/>
      <c r="Y50" s="107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</row>
    <row r="51" spans="1:40" x14ac:dyDescent="0.3">
      <c r="A51" s="9" t="s">
        <v>66</v>
      </c>
      <c r="B51" s="34"/>
      <c r="C51" s="33">
        <v>1.2</v>
      </c>
      <c r="D51" s="14"/>
      <c r="E51" s="14"/>
      <c r="F51" s="14"/>
      <c r="G51" s="14"/>
      <c r="H51" s="14"/>
      <c r="I51" s="14"/>
      <c r="J51" s="14"/>
      <c r="K51" s="14"/>
      <c r="L51" s="41"/>
      <c r="M51" s="41"/>
      <c r="N51" s="41"/>
      <c r="O51" s="41"/>
      <c r="P51" s="58"/>
      <c r="Q51" s="54"/>
      <c r="R51" s="55"/>
      <c r="S51" s="41"/>
      <c r="T51" s="148"/>
      <c r="V51" s="96"/>
      <c r="W51" s="96"/>
    </row>
    <row r="52" spans="1:40" s="23" customFormat="1" x14ac:dyDescent="0.3">
      <c r="A52" s="4" t="s">
        <v>163</v>
      </c>
      <c r="B52" s="34" t="s">
        <v>3</v>
      </c>
      <c r="C52" s="33">
        <v>1.2</v>
      </c>
      <c r="D52" s="14"/>
      <c r="E52" s="14"/>
      <c r="F52" s="14"/>
      <c r="G52" s="14"/>
      <c r="H52" s="14"/>
      <c r="I52" s="14"/>
      <c r="J52" s="14">
        <v>5471.2824000000001</v>
      </c>
      <c r="K52" s="14">
        <v>2492.9978000000001</v>
      </c>
      <c r="L52" s="40">
        <v>5564.0160000000005</v>
      </c>
      <c r="M52" s="40">
        <v>2535.252</v>
      </c>
      <c r="N52" s="40">
        <v>5619.66</v>
      </c>
      <c r="O52" s="40">
        <v>2535.252</v>
      </c>
      <c r="P52" s="38">
        <v>618.13</v>
      </c>
      <c r="Q52" s="54">
        <v>0</v>
      </c>
      <c r="R52" s="55">
        <v>668.62</v>
      </c>
      <c r="S52" s="40">
        <v>1572.43</v>
      </c>
      <c r="T52" s="148"/>
      <c r="U52" s="95"/>
      <c r="V52" s="92">
        <v>596.81999999999994</v>
      </c>
      <c r="W52" s="92" t="s">
        <v>321</v>
      </c>
      <c r="X52" s="105"/>
      <c r="Y52" s="107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</row>
    <row r="53" spans="1:40" s="23" customFormat="1" x14ac:dyDescent="0.3">
      <c r="A53" s="9" t="s">
        <v>170</v>
      </c>
      <c r="B53" s="7"/>
      <c r="C53" s="33">
        <v>1.2</v>
      </c>
      <c r="D53" s="14"/>
      <c r="E53" s="14"/>
      <c r="F53" s="14"/>
      <c r="G53" s="14"/>
      <c r="H53" s="14"/>
      <c r="I53" s="14"/>
      <c r="J53" s="14"/>
      <c r="K53" s="14"/>
      <c r="L53" s="41"/>
      <c r="M53" s="41"/>
      <c r="N53" s="41"/>
      <c r="O53" s="41"/>
      <c r="P53" s="39"/>
      <c r="Q53" s="54"/>
      <c r="R53" s="55"/>
      <c r="S53" s="41"/>
      <c r="T53" s="148"/>
      <c r="U53" s="95"/>
      <c r="V53" s="94"/>
      <c r="W53" s="94"/>
      <c r="X53" s="105"/>
      <c r="Y53" s="107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</row>
    <row r="54" spans="1:40" s="23" customFormat="1" x14ac:dyDescent="0.3">
      <c r="A54" s="4" t="s">
        <v>163</v>
      </c>
      <c r="B54" s="34" t="s">
        <v>3</v>
      </c>
      <c r="C54" s="33">
        <v>1.2</v>
      </c>
      <c r="D54" s="14"/>
      <c r="E54" s="14"/>
      <c r="F54" s="14"/>
      <c r="G54" s="14"/>
      <c r="H54" s="14"/>
      <c r="I54" s="14"/>
      <c r="J54" s="14">
        <v>2042.5917999999999</v>
      </c>
      <c r="K54" s="14">
        <v>1756.9846</v>
      </c>
      <c r="L54" s="40">
        <v>2077.212</v>
      </c>
      <c r="M54" s="40">
        <v>1786.7639999999999</v>
      </c>
      <c r="N54" s="40">
        <v>2077.212</v>
      </c>
      <c r="O54" s="40">
        <v>1822.5</v>
      </c>
      <c r="P54" s="38">
        <v>5203.34</v>
      </c>
      <c r="Q54" s="54">
        <v>0</v>
      </c>
      <c r="R54" s="55">
        <v>539.75</v>
      </c>
      <c r="S54" s="40">
        <v>1193.01</v>
      </c>
      <c r="T54" s="148"/>
      <c r="U54" s="95"/>
      <c r="V54" s="92">
        <v>554.13019999999995</v>
      </c>
      <c r="W54" s="92" t="s">
        <v>321</v>
      </c>
      <c r="X54" s="105"/>
      <c r="Y54" s="107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</row>
    <row r="55" spans="1:40" x14ac:dyDescent="0.3">
      <c r="A55" s="9" t="s">
        <v>67</v>
      </c>
      <c r="B55" s="7"/>
      <c r="C55" s="33">
        <v>1.2</v>
      </c>
      <c r="D55" s="14"/>
      <c r="E55" s="14"/>
      <c r="F55" s="14"/>
      <c r="G55" s="14"/>
      <c r="H55" s="14"/>
      <c r="I55" s="14"/>
      <c r="J55" s="14"/>
      <c r="K55" s="14"/>
      <c r="L55" s="41"/>
      <c r="M55" s="41"/>
      <c r="N55" s="41"/>
      <c r="O55" s="41"/>
      <c r="P55" s="58"/>
      <c r="Q55" s="54"/>
      <c r="R55" s="55"/>
      <c r="S55" s="41"/>
      <c r="T55" s="148"/>
      <c r="V55" s="92">
        <v>177.39</v>
      </c>
      <c r="W55" s="92">
        <v>188.01</v>
      </c>
    </row>
    <row r="56" spans="1:40" s="23" customFormat="1" x14ac:dyDescent="0.3">
      <c r="A56" s="4" t="s">
        <v>163</v>
      </c>
      <c r="B56" s="34" t="s">
        <v>3</v>
      </c>
      <c r="C56" s="33">
        <v>1.2</v>
      </c>
      <c r="D56" s="14"/>
      <c r="E56" s="14"/>
      <c r="F56" s="14"/>
      <c r="G56" s="14"/>
      <c r="H56" s="14"/>
      <c r="I56" s="14"/>
      <c r="J56" s="14">
        <v>9518.8122000000003</v>
      </c>
      <c r="K56" s="14">
        <v>2352.7311999999997</v>
      </c>
      <c r="L56" s="40">
        <v>9680.1479999999992</v>
      </c>
      <c r="M56" s="40">
        <v>2392.6079999999997</v>
      </c>
      <c r="N56" s="40">
        <v>9776.9519999999993</v>
      </c>
      <c r="O56" s="40">
        <v>2440.4639999999999</v>
      </c>
      <c r="P56" s="38">
        <v>548.27</v>
      </c>
      <c r="Q56" s="54">
        <v>0</v>
      </c>
      <c r="R56" s="55">
        <v>1426.96</v>
      </c>
      <c r="S56" s="40">
        <v>3339.21</v>
      </c>
      <c r="T56" s="149"/>
      <c r="U56" s="95"/>
      <c r="V56" s="96"/>
      <c r="W56" s="96"/>
      <c r="X56" s="105"/>
      <c r="Y56" s="107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</row>
    <row r="57" spans="1:40" s="23" customFormat="1" ht="69" x14ac:dyDescent="0.3">
      <c r="A57" s="4" t="s">
        <v>25</v>
      </c>
      <c r="B57" s="34" t="s">
        <v>3</v>
      </c>
      <c r="C57" s="33">
        <v>1.2</v>
      </c>
      <c r="D57" s="35">
        <v>2045.9</v>
      </c>
      <c r="E57" s="40">
        <v>1868.18</v>
      </c>
      <c r="F57" s="40">
        <v>2085.7199999999998</v>
      </c>
      <c r="G57" s="40">
        <v>1903.67</v>
      </c>
      <c r="H57" s="38">
        <v>2085.7207999999996</v>
      </c>
      <c r="I57" s="38">
        <v>1903.6704</v>
      </c>
      <c r="J57" s="38">
        <v>2319.8328000000001</v>
      </c>
      <c r="K57" s="38">
        <v>1922.7156</v>
      </c>
      <c r="L57" s="40">
        <v>2318.52</v>
      </c>
      <c r="M57" s="40">
        <v>1955.3040000000001</v>
      </c>
      <c r="N57" s="40">
        <v>2318.52</v>
      </c>
      <c r="O57" s="40">
        <v>1955.3040000000001</v>
      </c>
      <c r="P57" s="38">
        <v>86045.7</v>
      </c>
      <c r="Q57" s="54">
        <v>15037.05</v>
      </c>
      <c r="R57" s="55">
        <v>19732.849999999999</v>
      </c>
      <c r="S57" s="40">
        <v>26044.309999999998</v>
      </c>
      <c r="T57" s="68" t="s">
        <v>309</v>
      </c>
      <c r="U57" s="95"/>
      <c r="V57" s="92">
        <v>598.99</v>
      </c>
      <c r="W57" s="92" t="s">
        <v>321</v>
      </c>
      <c r="X57" s="105"/>
      <c r="Y57" s="107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</row>
    <row r="58" spans="1:40" x14ac:dyDescent="0.3">
      <c r="A58" s="59" t="s">
        <v>4</v>
      </c>
      <c r="B58" s="33"/>
      <c r="C58" s="33">
        <v>1.2</v>
      </c>
      <c r="D58" s="14"/>
      <c r="E58" s="14"/>
      <c r="F58" s="14"/>
      <c r="G58" s="14"/>
      <c r="H58" s="14"/>
      <c r="I58" s="14"/>
      <c r="J58" s="14"/>
      <c r="K58" s="14"/>
      <c r="L58" s="41"/>
      <c r="M58" s="41"/>
      <c r="N58" s="41"/>
      <c r="O58" s="41"/>
      <c r="P58" s="39"/>
      <c r="Q58" s="54"/>
      <c r="R58" s="55"/>
      <c r="S58" s="41"/>
      <c r="T58" s="67"/>
      <c r="U58" s="97">
        <v>60.1</v>
      </c>
      <c r="V58" s="94"/>
      <c r="W58" s="94"/>
      <c r="X58" s="107" t="s">
        <v>353</v>
      </c>
      <c r="Y58" s="107" t="s">
        <v>354</v>
      </c>
    </row>
    <row r="59" spans="1:40" s="23" customFormat="1" ht="105.75" customHeight="1" x14ac:dyDescent="0.3">
      <c r="A59" s="8" t="s">
        <v>5</v>
      </c>
      <c r="B59" s="33" t="s">
        <v>2</v>
      </c>
      <c r="C59" s="33">
        <v>1.2</v>
      </c>
      <c r="D59" s="36">
        <v>2850</v>
      </c>
      <c r="E59" s="38">
        <v>2354.1</v>
      </c>
      <c r="F59" s="38">
        <v>2901.6</v>
      </c>
      <c r="G59" s="38">
        <v>2398.83</v>
      </c>
      <c r="H59" s="38">
        <v>2901.6</v>
      </c>
      <c r="I59" s="38">
        <v>2398.83</v>
      </c>
      <c r="J59" s="38">
        <v>2928.02</v>
      </c>
      <c r="K59" s="38">
        <v>2398.83</v>
      </c>
      <c r="L59" s="40">
        <v>2928.02</v>
      </c>
      <c r="M59" s="40">
        <v>2398.83</v>
      </c>
      <c r="N59" s="40">
        <v>3135.23</v>
      </c>
      <c r="O59" s="40">
        <v>2446.8000000000002</v>
      </c>
      <c r="P59" s="38">
        <v>3196.43</v>
      </c>
      <c r="Q59" s="54">
        <v>1594.52</v>
      </c>
      <c r="R59" s="55">
        <v>1643.26</v>
      </c>
      <c r="S59" s="40">
        <v>1909.6599999999999</v>
      </c>
      <c r="T59" s="68" t="s">
        <v>278</v>
      </c>
      <c r="U59" s="95"/>
      <c r="V59" s="97">
        <v>1622.92</v>
      </c>
      <c r="W59" s="92">
        <f>137.32+156.49</f>
        <v>293.81</v>
      </c>
      <c r="X59" s="105"/>
      <c r="Y59" s="107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</row>
    <row r="60" spans="1:40" x14ac:dyDescent="0.3">
      <c r="A60" s="10" t="s">
        <v>6</v>
      </c>
      <c r="B60" s="20"/>
      <c r="C60" s="33">
        <v>1.2</v>
      </c>
      <c r="D60" s="36"/>
      <c r="E60" s="38"/>
      <c r="F60" s="38"/>
      <c r="G60" s="38"/>
      <c r="H60" s="38"/>
      <c r="I60" s="38"/>
      <c r="J60" s="38"/>
      <c r="K60" s="38"/>
      <c r="L60" s="41"/>
      <c r="M60" s="41"/>
      <c r="N60" s="41"/>
      <c r="O60" s="41"/>
      <c r="P60" s="39"/>
      <c r="Q60" s="54"/>
      <c r="R60" s="55"/>
      <c r="S60" s="41"/>
      <c r="T60" s="66"/>
      <c r="U60" s="97">
        <v>46.6</v>
      </c>
      <c r="V60" s="94"/>
      <c r="W60" s="94"/>
      <c r="X60" s="107">
        <v>6137.8</v>
      </c>
      <c r="Y60" s="107" t="s">
        <v>355</v>
      </c>
    </row>
    <row r="61" spans="1:40" x14ac:dyDescent="0.3">
      <c r="A61" s="10" t="s">
        <v>69</v>
      </c>
      <c r="B61" s="20"/>
      <c r="C61" s="33">
        <v>1.2</v>
      </c>
      <c r="D61" s="36"/>
      <c r="E61" s="38"/>
      <c r="F61" s="38"/>
      <c r="G61" s="38"/>
      <c r="H61" s="38"/>
      <c r="I61" s="38"/>
      <c r="J61" s="38"/>
      <c r="K61" s="38"/>
      <c r="L61" s="41"/>
      <c r="M61" s="41" t="s">
        <v>27</v>
      </c>
      <c r="N61" s="41"/>
      <c r="O61" s="41"/>
      <c r="P61" s="39"/>
      <c r="Q61" s="54"/>
      <c r="R61" s="55"/>
      <c r="S61" s="41"/>
      <c r="T61" s="67"/>
      <c r="V61" s="94"/>
      <c r="W61" s="94"/>
    </row>
    <row r="62" spans="1:40" ht="96.6" x14ac:dyDescent="0.3">
      <c r="A62" s="8" t="s">
        <v>68</v>
      </c>
      <c r="B62" s="34" t="s">
        <v>2</v>
      </c>
      <c r="C62" s="33">
        <v>1.2</v>
      </c>
      <c r="D62" s="36">
        <v>2823.92</v>
      </c>
      <c r="E62" s="38">
        <v>2390.17</v>
      </c>
      <c r="F62" s="38">
        <v>2823.92</v>
      </c>
      <c r="G62" s="38">
        <v>2390.17</v>
      </c>
      <c r="H62" s="38">
        <v>2823.92</v>
      </c>
      <c r="I62" s="38">
        <v>2390.17</v>
      </c>
      <c r="J62" s="38">
        <v>2886.7</v>
      </c>
      <c r="K62" s="38">
        <v>2414.0700000000002</v>
      </c>
      <c r="L62" s="40">
        <v>2886.7</v>
      </c>
      <c r="M62" s="40">
        <v>2414.0700000000002</v>
      </c>
      <c r="N62" s="40">
        <v>2997.5935755262049</v>
      </c>
      <c r="O62" s="40">
        <v>2414.0700000000002</v>
      </c>
      <c r="P62" s="38">
        <v>12615</v>
      </c>
      <c r="Q62" s="54">
        <v>5471.76</v>
      </c>
      <c r="R62" s="55">
        <v>5681.96</v>
      </c>
      <c r="S62" s="40">
        <v>6561.77</v>
      </c>
      <c r="T62" s="66" t="s">
        <v>279</v>
      </c>
      <c r="V62" s="92">
        <v>3780.0094796291728</v>
      </c>
      <c r="W62" s="92">
        <f>2100+829.27+89</f>
        <v>3018.27</v>
      </c>
    </row>
    <row r="63" spans="1:40" ht="96.6" x14ac:dyDescent="0.3">
      <c r="A63" s="8" t="s">
        <v>70</v>
      </c>
      <c r="B63" s="34" t="s">
        <v>2</v>
      </c>
      <c r="C63" s="33">
        <v>1.2</v>
      </c>
      <c r="D63" s="36">
        <v>3229.3</v>
      </c>
      <c r="E63" s="38">
        <v>2390.17</v>
      </c>
      <c r="F63" s="38">
        <v>3229.3</v>
      </c>
      <c r="G63" s="38">
        <v>2390.17</v>
      </c>
      <c r="H63" s="38">
        <v>3229.3</v>
      </c>
      <c r="I63" s="38">
        <v>2390.17</v>
      </c>
      <c r="J63" s="38">
        <v>3296.52</v>
      </c>
      <c r="K63" s="38">
        <v>2414.0700000000002</v>
      </c>
      <c r="L63" s="40">
        <v>3296.52</v>
      </c>
      <c r="M63" s="40">
        <v>2414.0700000000002</v>
      </c>
      <c r="N63" s="40">
        <v>3411.0721129225121</v>
      </c>
      <c r="O63" s="40">
        <v>2414.0700000000002</v>
      </c>
      <c r="P63" s="38">
        <v>5939.17</v>
      </c>
      <c r="Q63" s="54">
        <v>4921</v>
      </c>
      <c r="R63" s="55">
        <v>5029.87</v>
      </c>
      <c r="S63" s="40">
        <v>5532.5999999999995</v>
      </c>
      <c r="T63" s="66" t="s">
        <v>280</v>
      </c>
      <c r="V63" s="92">
        <v>1238.8599999999999</v>
      </c>
      <c r="W63" s="92">
        <v>1208.6599999999999</v>
      </c>
    </row>
    <row r="64" spans="1:40" x14ac:dyDescent="0.3">
      <c r="A64" s="50" t="s">
        <v>71</v>
      </c>
      <c r="B64" s="34"/>
      <c r="C64" s="33">
        <v>1.2</v>
      </c>
      <c r="D64" s="36"/>
      <c r="E64" s="38"/>
      <c r="F64" s="38"/>
      <c r="G64" s="38"/>
      <c r="H64" s="38"/>
      <c r="I64" s="38"/>
      <c r="J64" s="38"/>
      <c r="K64" s="38"/>
      <c r="L64" s="41"/>
      <c r="M64" s="41"/>
      <c r="N64" s="41"/>
      <c r="O64" s="41"/>
      <c r="P64" s="39"/>
      <c r="Q64" s="54"/>
      <c r="R64" s="55"/>
      <c r="S64" s="41"/>
      <c r="T64" s="67"/>
      <c r="V64" s="94"/>
      <c r="W64" s="94"/>
    </row>
    <row r="65" spans="1:40" ht="82.8" x14ac:dyDescent="0.3">
      <c r="A65" s="8" t="s">
        <v>72</v>
      </c>
      <c r="B65" s="33" t="s">
        <v>2</v>
      </c>
      <c r="C65" s="33">
        <v>1.2</v>
      </c>
      <c r="D65" s="36">
        <v>2979.71</v>
      </c>
      <c r="E65" s="38">
        <v>2390.17</v>
      </c>
      <c r="F65" s="38">
        <v>3077.66</v>
      </c>
      <c r="G65" s="38">
        <v>2390.17</v>
      </c>
      <c r="H65" s="38">
        <v>3077.66</v>
      </c>
      <c r="I65" s="38">
        <v>2390.17</v>
      </c>
      <c r="J65" s="38">
        <v>3168.08</v>
      </c>
      <c r="K65" s="38">
        <v>2414.0700000000002</v>
      </c>
      <c r="L65" s="40">
        <v>3168.08</v>
      </c>
      <c r="M65" s="40">
        <v>2414.0700000000002</v>
      </c>
      <c r="N65" s="40">
        <v>3718.17</v>
      </c>
      <c r="O65" s="40">
        <v>2414.0700000000002</v>
      </c>
      <c r="P65" s="38">
        <v>2357.4699999999998</v>
      </c>
      <c r="Q65" s="54">
        <v>1470.41</v>
      </c>
      <c r="R65" s="55">
        <v>1680.55</v>
      </c>
      <c r="S65" s="40">
        <v>2333.33</v>
      </c>
      <c r="T65" s="66" t="s">
        <v>281</v>
      </c>
      <c r="V65" s="92">
        <v>262.23781431374999</v>
      </c>
      <c r="W65" s="92">
        <v>200</v>
      </c>
    </row>
    <row r="66" spans="1:40" x14ac:dyDescent="0.3">
      <c r="A66" s="50" t="s">
        <v>146</v>
      </c>
      <c r="B66" s="33"/>
      <c r="C66" s="33">
        <v>1.2</v>
      </c>
      <c r="D66" s="36"/>
      <c r="E66" s="38"/>
      <c r="F66" s="38"/>
      <c r="G66" s="38"/>
      <c r="H66" s="38"/>
      <c r="I66" s="38"/>
      <c r="J66" s="38"/>
      <c r="K66" s="38"/>
      <c r="L66" s="41"/>
      <c r="M66" s="41"/>
      <c r="N66" s="41"/>
      <c r="O66" s="41"/>
      <c r="P66" s="39"/>
      <c r="Q66" s="54"/>
      <c r="R66" s="55"/>
      <c r="S66" s="41"/>
      <c r="T66" s="67"/>
      <c r="U66" s="92">
        <v>56.5</v>
      </c>
      <c r="V66" s="94"/>
      <c r="W66" s="94"/>
      <c r="Y66" s="107" t="s">
        <v>356</v>
      </c>
    </row>
    <row r="67" spans="1:40" x14ac:dyDescent="0.3">
      <c r="A67" s="21" t="s">
        <v>44</v>
      </c>
      <c r="B67" s="13"/>
      <c r="C67" s="33">
        <v>1.2</v>
      </c>
      <c r="D67" s="36"/>
      <c r="E67" s="38"/>
      <c r="F67" s="38"/>
      <c r="G67" s="38"/>
      <c r="H67" s="38"/>
      <c r="I67" s="38"/>
      <c r="J67" s="38"/>
      <c r="K67" s="38"/>
      <c r="L67" s="42"/>
      <c r="M67" s="42"/>
      <c r="N67" s="41"/>
      <c r="O67" s="41"/>
      <c r="P67" s="39"/>
      <c r="Q67" s="54"/>
      <c r="R67" s="55"/>
      <c r="S67" s="41"/>
      <c r="T67" s="67"/>
      <c r="V67" s="94"/>
      <c r="W67" s="94"/>
    </row>
    <row r="68" spans="1:40" s="23" customFormat="1" ht="27.6" x14ac:dyDescent="0.3">
      <c r="A68" s="8" t="s">
        <v>50</v>
      </c>
      <c r="B68" s="34" t="s">
        <v>2</v>
      </c>
      <c r="C68" s="33">
        <v>1.2</v>
      </c>
      <c r="D68" s="36"/>
      <c r="E68" s="38"/>
      <c r="F68" s="38">
        <v>2300</v>
      </c>
      <c r="G68" s="38">
        <v>2137.89</v>
      </c>
      <c r="H68" s="38">
        <v>2300</v>
      </c>
      <c r="I68" s="38">
        <v>2137.89</v>
      </c>
      <c r="J68" s="38">
        <v>2378.1999999999998</v>
      </c>
      <c r="K68" s="38">
        <v>2159.27</v>
      </c>
      <c r="L68" s="40">
        <v>2378.1999999999998</v>
      </c>
      <c r="M68" s="40">
        <v>2159.27</v>
      </c>
      <c r="N68" s="40">
        <v>2440.0300000000002</v>
      </c>
      <c r="O68" s="40">
        <v>2202.4499999999998</v>
      </c>
      <c r="P68" s="38">
        <v>1507.28</v>
      </c>
      <c r="Q68" s="54">
        <v>82.35</v>
      </c>
      <c r="R68" s="55">
        <v>257.39</v>
      </c>
      <c r="S68" s="40">
        <v>342.03</v>
      </c>
      <c r="T68" s="68" t="s">
        <v>243</v>
      </c>
      <c r="U68" s="95"/>
      <c r="V68" s="92">
        <v>39.25</v>
      </c>
      <c r="W68" s="92" t="s">
        <v>321</v>
      </c>
      <c r="X68" s="105"/>
      <c r="Y68" s="107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</row>
    <row r="69" spans="1:40" s="23" customFormat="1" ht="41.4" x14ac:dyDescent="0.3">
      <c r="A69" s="8" t="s">
        <v>36</v>
      </c>
      <c r="B69" s="34" t="s">
        <v>3</v>
      </c>
      <c r="C69" s="33">
        <v>1.2</v>
      </c>
      <c r="D69" s="36">
        <v>2098.0281999999997</v>
      </c>
      <c r="E69" s="38">
        <v>2098.0281999999997</v>
      </c>
      <c r="F69" s="38">
        <v>2227.9933999999998</v>
      </c>
      <c r="G69" s="38">
        <v>2137.8885999999998</v>
      </c>
      <c r="H69" s="40">
        <v>2227.9933999999998</v>
      </c>
      <c r="I69" s="40">
        <v>2137.8885999999998</v>
      </c>
      <c r="J69" s="40">
        <v>2336.105</v>
      </c>
      <c r="K69" s="40">
        <v>2159.2701999999999</v>
      </c>
      <c r="L69" s="40">
        <v>2364.8159999999998</v>
      </c>
      <c r="M69" s="40">
        <v>2195.8679999999999</v>
      </c>
      <c r="N69" s="40">
        <v>2364.8159999999998</v>
      </c>
      <c r="O69" s="40">
        <v>2202.4488000000001</v>
      </c>
      <c r="P69" s="38">
        <v>16332.52</v>
      </c>
      <c r="Q69" s="54">
        <v>534.49</v>
      </c>
      <c r="R69" s="55">
        <v>1753.34</v>
      </c>
      <c r="S69" s="40">
        <v>2261.0699999999997</v>
      </c>
      <c r="T69" s="68" t="s">
        <v>232</v>
      </c>
      <c r="U69" s="95"/>
      <c r="V69" s="92">
        <v>2061.3649563935996</v>
      </c>
      <c r="W69" s="92">
        <f>40.66+753.07+7483.73</f>
        <v>8277.4599999999991</v>
      </c>
      <c r="X69" s="105"/>
      <c r="Y69" s="107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</row>
    <row r="70" spans="1:40" ht="27.6" x14ac:dyDescent="0.3">
      <c r="A70" s="50" t="s">
        <v>7</v>
      </c>
      <c r="B70" s="33"/>
      <c r="C70" s="33">
        <v>1.2</v>
      </c>
      <c r="D70" s="36"/>
      <c r="E70" s="38"/>
      <c r="F70" s="38"/>
      <c r="G70" s="38"/>
      <c r="H70" s="38"/>
      <c r="I70" s="38"/>
      <c r="J70" s="38"/>
      <c r="K70" s="38"/>
      <c r="L70" s="40"/>
      <c r="M70" s="40"/>
      <c r="N70" s="40"/>
      <c r="O70" s="40"/>
      <c r="P70" s="39"/>
      <c r="Q70" s="54"/>
      <c r="R70" s="55"/>
      <c r="S70" s="41"/>
      <c r="T70" s="67"/>
      <c r="U70" s="92">
        <v>59.8</v>
      </c>
      <c r="V70" s="94"/>
      <c r="W70" s="94"/>
      <c r="X70" s="106" t="s">
        <v>383</v>
      </c>
      <c r="Y70" s="2" t="s">
        <v>329</v>
      </c>
    </row>
    <row r="71" spans="1:40" x14ac:dyDescent="0.3">
      <c r="A71" s="50" t="s">
        <v>73</v>
      </c>
      <c r="B71" s="33"/>
      <c r="C71" s="33">
        <v>1.2</v>
      </c>
      <c r="D71" s="36"/>
      <c r="E71" s="38"/>
      <c r="F71" s="38"/>
      <c r="G71" s="38"/>
      <c r="H71" s="38"/>
      <c r="I71" s="38"/>
      <c r="J71" s="38"/>
      <c r="K71" s="38"/>
      <c r="L71" s="41"/>
      <c r="M71" s="41"/>
      <c r="N71" s="41"/>
      <c r="O71" s="41"/>
      <c r="P71" s="39"/>
      <c r="Q71" s="54"/>
      <c r="R71" s="55"/>
      <c r="S71" s="41"/>
      <c r="T71" s="67"/>
      <c r="V71" s="94"/>
      <c r="W71" s="94"/>
    </row>
    <row r="72" spans="1:40" ht="36" customHeight="1" x14ac:dyDescent="0.3">
      <c r="A72" s="4" t="s">
        <v>74</v>
      </c>
      <c r="B72" s="34" t="s">
        <v>3</v>
      </c>
      <c r="C72" s="33">
        <v>1.2</v>
      </c>
      <c r="D72" s="35">
        <v>1798.93</v>
      </c>
      <c r="E72" s="40">
        <v>1411.08</v>
      </c>
      <c r="F72" s="40">
        <v>1811.59</v>
      </c>
      <c r="G72" s="40">
        <v>1437.89</v>
      </c>
      <c r="H72" s="38">
        <v>1811.59</v>
      </c>
      <c r="I72" s="38">
        <v>1437.89</v>
      </c>
      <c r="J72" s="38">
        <v>1851.48</v>
      </c>
      <c r="K72" s="38">
        <v>1455.14</v>
      </c>
      <c r="L72" s="40">
        <v>1882.86</v>
      </c>
      <c r="M72" s="40">
        <v>1479.8040000000001</v>
      </c>
      <c r="N72" s="40">
        <v>2099.25</v>
      </c>
      <c r="O72" s="40">
        <v>1509.4079999999999</v>
      </c>
      <c r="P72" s="38">
        <v>3496.1</v>
      </c>
      <c r="Q72" s="40">
        <v>1334.7599999999998</v>
      </c>
      <c r="R72" s="40">
        <v>1340.42</v>
      </c>
      <c r="S72" s="40">
        <v>1407.48</v>
      </c>
      <c r="T72" s="68" t="s">
        <v>282</v>
      </c>
      <c r="V72" s="89">
        <v>225.97</v>
      </c>
      <c r="W72" s="89">
        <v>343.08</v>
      </c>
    </row>
    <row r="73" spans="1:40" x14ac:dyDescent="0.3">
      <c r="A73" s="9" t="s">
        <v>75</v>
      </c>
      <c r="B73" s="33"/>
      <c r="C73" s="33">
        <v>1.2</v>
      </c>
      <c r="D73" s="36"/>
      <c r="E73" s="38"/>
      <c r="F73" s="38"/>
      <c r="G73" s="38"/>
      <c r="H73" s="38"/>
      <c r="I73" s="38"/>
      <c r="J73" s="38"/>
      <c r="K73" s="38"/>
      <c r="L73" s="41"/>
      <c r="M73" s="41"/>
      <c r="N73" s="41"/>
      <c r="O73" s="41"/>
      <c r="P73" s="39"/>
      <c r="Q73" s="54"/>
      <c r="R73" s="55"/>
      <c r="S73" s="41"/>
      <c r="T73" s="67"/>
      <c r="V73" s="94"/>
      <c r="W73" s="94"/>
    </row>
    <row r="74" spans="1:40" ht="55.2" x14ac:dyDescent="0.3">
      <c r="A74" s="4" t="s">
        <v>76</v>
      </c>
      <c r="B74" s="34" t="s">
        <v>3</v>
      </c>
      <c r="C74" s="33">
        <v>1.2</v>
      </c>
      <c r="D74" s="35">
        <v>1743.89</v>
      </c>
      <c r="E74" s="40">
        <v>1567.7</v>
      </c>
      <c r="F74" s="40">
        <v>1795.24</v>
      </c>
      <c r="G74" s="40">
        <v>1597.49</v>
      </c>
      <c r="H74" s="38">
        <v>1795.24</v>
      </c>
      <c r="I74" s="38">
        <v>1597.49</v>
      </c>
      <c r="J74" s="38">
        <v>1805.56</v>
      </c>
      <c r="K74" s="38">
        <v>1613.46</v>
      </c>
      <c r="L74" s="40">
        <v>1836.1560000000002</v>
      </c>
      <c r="M74" s="40">
        <v>1640.8079999999998</v>
      </c>
      <c r="N74" s="40">
        <v>1850.06</v>
      </c>
      <c r="O74" s="40">
        <v>1673.6279999999999</v>
      </c>
      <c r="P74" s="38">
        <v>9718.07</v>
      </c>
      <c r="Q74" s="40">
        <v>1704.65</v>
      </c>
      <c r="R74" s="40">
        <v>1795.6499999999999</v>
      </c>
      <c r="S74" s="40">
        <v>1516.3200000000002</v>
      </c>
      <c r="T74" s="66" t="s">
        <v>235</v>
      </c>
      <c r="V74" s="89">
        <v>450</v>
      </c>
      <c r="W74" s="89">
        <v>115.19</v>
      </c>
    </row>
    <row r="75" spans="1:40" x14ac:dyDescent="0.3">
      <c r="A75" s="9" t="s">
        <v>193</v>
      </c>
      <c r="B75" s="34"/>
      <c r="C75" s="33">
        <v>1.2</v>
      </c>
      <c r="D75" s="36"/>
      <c r="E75" s="38"/>
      <c r="F75" s="38"/>
      <c r="G75" s="38"/>
      <c r="H75" s="38"/>
      <c r="I75" s="38"/>
      <c r="J75" s="38"/>
      <c r="K75" s="38"/>
      <c r="L75" s="41"/>
      <c r="M75" s="41"/>
      <c r="N75" s="41"/>
      <c r="O75" s="41"/>
      <c r="P75" s="38"/>
      <c r="Q75" s="54"/>
      <c r="R75" s="55"/>
      <c r="S75" s="40"/>
      <c r="T75" s="67"/>
      <c r="V75" s="92"/>
      <c r="W75" s="92"/>
    </row>
    <row r="76" spans="1:40" ht="55.2" x14ac:dyDescent="0.3">
      <c r="A76" s="4" t="s">
        <v>76</v>
      </c>
      <c r="B76" s="34" t="s">
        <v>3</v>
      </c>
      <c r="C76" s="33">
        <v>1.2</v>
      </c>
      <c r="D76" s="36"/>
      <c r="E76" s="38"/>
      <c r="F76" s="38"/>
      <c r="G76" s="38"/>
      <c r="H76" s="38"/>
      <c r="I76" s="38"/>
      <c r="J76" s="38"/>
      <c r="K76" s="38"/>
      <c r="L76" s="40">
        <v>1727.7239999999999</v>
      </c>
      <c r="M76" s="40">
        <v>1727.7239999999999</v>
      </c>
      <c r="N76" s="40">
        <v>2063</v>
      </c>
      <c r="O76" s="40">
        <v>1762.2719999999999</v>
      </c>
      <c r="P76" s="38">
        <v>1084.4000000000001</v>
      </c>
      <c r="Q76" s="54">
        <v>0</v>
      </c>
      <c r="R76" s="55">
        <v>0</v>
      </c>
      <c r="S76" s="40">
        <v>116.46000000000001</v>
      </c>
      <c r="T76" s="66" t="s">
        <v>235</v>
      </c>
      <c r="V76" s="92">
        <v>0</v>
      </c>
      <c r="W76" s="92">
        <v>41.03</v>
      </c>
    </row>
    <row r="77" spans="1:40" x14ac:dyDescent="0.3">
      <c r="A77" s="9" t="s">
        <v>77</v>
      </c>
      <c r="B77" s="33"/>
      <c r="C77" s="33">
        <v>1.2</v>
      </c>
      <c r="D77" s="36"/>
      <c r="E77" s="38"/>
      <c r="F77" s="38"/>
      <c r="G77" s="38"/>
      <c r="H77" s="38"/>
      <c r="I77" s="38"/>
      <c r="J77" s="38"/>
      <c r="K77" s="38"/>
      <c r="L77" s="41"/>
      <c r="M77" s="41"/>
      <c r="N77" s="41"/>
      <c r="O77" s="41"/>
      <c r="P77" s="39"/>
      <c r="Q77" s="54"/>
      <c r="R77" s="55"/>
      <c r="S77" s="41"/>
      <c r="T77" s="67"/>
      <c r="V77" s="94"/>
      <c r="W77" s="94"/>
    </row>
    <row r="78" spans="1:40" ht="27.6" x14ac:dyDescent="0.3">
      <c r="A78" s="13" t="s">
        <v>219</v>
      </c>
      <c r="B78" s="34" t="s">
        <v>174</v>
      </c>
      <c r="C78" s="33">
        <v>1.2</v>
      </c>
      <c r="D78" s="35">
        <v>1709.9970000000001</v>
      </c>
      <c r="E78" s="40">
        <v>1326.6858</v>
      </c>
      <c r="F78" s="40">
        <v>1767.1325999999999</v>
      </c>
      <c r="G78" s="40">
        <v>1351.9023999999999</v>
      </c>
      <c r="H78" s="38">
        <v>1767.1325999999999</v>
      </c>
      <c r="I78" s="38">
        <v>1351.9023999999999</v>
      </c>
      <c r="J78" s="38">
        <v>1815.1114</v>
      </c>
      <c r="K78" s="38">
        <v>1378.9361999999999</v>
      </c>
      <c r="L78" s="40">
        <v>1845.88</v>
      </c>
      <c r="M78" s="40">
        <v>1402.31</v>
      </c>
      <c r="N78" s="40">
        <v>1549.44</v>
      </c>
      <c r="O78" s="40">
        <v>1430.35</v>
      </c>
      <c r="P78" s="38">
        <v>3729.52</v>
      </c>
      <c r="Q78" s="40">
        <v>1085.6600000000001</v>
      </c>
      <c r="R78" s="40">
        <v>1160.1000000000001</v>
      </c>
      <c r="S78" s="40">
        <v>1359.14</v>
      </c>
      <c r="T78" s="68" t="s">
        <v>252</v>
      </c>
      <c r="V78" s="89">
        <v>0</v>
      </c>
      <c r="W78" s="89">
        <v>225.32</v>
      </c>
    </row>
    <row r="79" spans="1:40" ht="27.6" x14ac:dyDescent="0.3">
      <c r="A79" s="8" t="s">
        <v>86</v>
      </c>
      <c r="B79" s="34" t="s">
        <v>174</v>
      </c>
      <c r="C79" s="33">
        <v>1.2</v>
      </c>
      <c r="D79" s="36"/>
      <c r="E79" s="38"/>
      <c r="F79" s="38"/>
      <c r="G79" s="38"/>
      <c r="H79" s="38">
        <v>2047.36</v>
      </c>
      <c r="I79" s="38">
        <v>2017.62</v>
      </c>
      <c r="J79" s="38">
        <v>2103.17</v>
      </c>
      <c r="K79" s="38">
        <v>2057.98</v>
      </c>
      <c r="L79" s="40">
        <v>2138.81</v>
      </c>
      <c r="M79" s="40">
        <v>2092.86</v>
      </c>
      <c r="N79" s="40">
        <v>2177.73</v>
      </c>
      <c r="O79" s="40">
        <v>2134.7199999999998</v>
      </c>
      <c r="P79" s="38">
        <v>2346.3000000000002</v>
      </c>
      <c r="Q79" s="54">
        <v>0</v>
      </c>
      <c r="R79" s="40">
        <v>72.290000000000006</v>
      </c>
      <c r="S79" s="40">
        <v>87.38000000000001</v>
      </c>
      <c r="T79" s="68" t="s">
        <v>244</v>
      </c>
      <c r="V79" s="92">
        <v>139.87</v>
      </c>
      <c r="W79" s="92">
        <v>33.479999999999997</v>
      </c>
    </row>
    <row r="80" spans="1:40" ht="41.4" x14ac:dyDescent="0.3">
      <c r="A80" s="4" t="s">
        <v>87</v>
      </c>
      <c r="B80" s="34" t="s">
        <v>3</v>
      </c>
      <c r="C80" s="33">
        <v>1.2</v>
      </c>
      <c r="D80" s="36"/>
      <c r="E80" s="38"/>
      <c r="F80" s="38"/>
      <c r="G80" s="38"/>
      <c r="H80" s="47">
        <v>2017.62</v>
      </c>
      <c r="I80" s="47">
        <v>2017.62</v>
      </c>
      <c r="J80" s="38">
        <v>2251.91</v>
      </c>
      <c r="K80" s="38">
        <v>2057.98</v>
      </c>
      <c r="L80" s="14">
        <v>2290.08</v>
      </c>
      <c r="M80" s="14">
        <v>2092.8599999999997</v>
      </c>
      <c r="N80" s="40">
        <v>2539.6100541773799</v>
      </c>
      <c r="O80" s="40">
        <v>2134.7159999999999</v>
      </c>
      <c r="P80" s="38">
        <v>325.54000000000002</v>
      </c>
      <c r="Q80" s="54">
        <v>0</v>
      </c>
      <c r="R80" s="40">
        <v>25.53</v>
      </c>
      <c r="S80" s="40">
        <v>77.64</v>
      </c>
      <c r="T80" s="66" t="s">
        <v>236</v>
      </c>
      <c r="V80" s="92">
        <v>0</v>
      </c>
      <c r="W80" s="92">
        <v>157.38</v>
      </c>
    </row>
    <row r="81" spans="1:40" x14ac:dyDescent="0.3">
      <c r="A81" s="21" t="s">
        <v>78</v>
      </c>
      <c r="B81" s="6"/>
      <c r="C81" s="33">
        <v>1.2</v>
      </c>
      <c r="D81" s="36"/>
      <c r="E81" s="38"/>
      <c r="F81" s="38"/>
      <c r="G81" s="38"/>
      <c r="H81" s="38"/>
      <c r="I81" s="38"/>
      <c r="J81" s="38"/>
      <c r="K81" s="38"/>
      <c r="L81" s="41"/>
      <c r="M81" s="41"/>
      <c r="N81" s="41"/>
      <c r="O81" s="41"/>
      <c r="P81" s="39"/>
      <c r="Q81" s="54"/>
      <c r="R81" s="55"/>
      <c r="S81" s="41"/>
      <c r="T81" s="67"/>
      <c r="V81" s="94"/>
      <c r="W81" s="94"/>
    </row>
    <row r="82" spans="1:40" ht="27.6" x14ac:dyDescent="0.3">
      <c r="A82" s="4" t="s">
        <v>74</v>
      </c>
      <c r="B82" s="34" t="s">
        <v>3</v>
      </c>
      <c r="C82" s="33">
        <v>1.2</v>
      </c>
      <c r="D82" s="35">
        <v>1671.22</v>
      </c>
      <c r="E82" s="40">
        <v>1537.35</v>
      </c>
      <c r="F82" s="40">
        <v>1728.07</v>
      </c>
      <c r="G82" s="40">
        <v>1566.56</v>
      </c>
      <c r="H82" s="38">
        <v>1728.07</v>
      </c>
      <c r="I82" s="38">
        <v>1566.56</v>
      </c>
      <c r="J82" s="38">
        <v>1770.98</v>
      </c>
      <c r="K82" s="38">
        <v>1582.23</v>
      </c>
      <c r="L82" s="40">
        <v>1800.9959999999999</v>
      </c>
      <c r="M82" s="40">
        <v>1609.0439999999999</v>
      </c>
      <c r="N82" s="40">
        <v>1816.836</v>
      </c>
      <c r="O82" s="40">
        <v>1641.2280000000001</v>
      </c>
      <c r="P82" s="38">
        <v>11526.9</v>
      </c>
      <c r="Q82" s="40">
        <v>1679.65</v>
      </c>
      <c r="R82" s="40">
        <v>1996.27</v>
      </c>
      <c r="S82" s="40">
        <v>1776.56</v>
      </c>
      <c r="T82" s="68" t="s">
        <v>245</v>
      </c>
      <c r="V82" s="89">
        <v>383.77</v>
      </c>
      <c r="W82" s="89">
        <v>723.8</v>
      </c>
    </row>
    <row r="83" spans="1:40" x14ac:dyDescent="0.3">
      <c r="A83" s="9" t="s">
        <v>79</v>
      </c>
      <c r="B83" s="6"/>
      <c r="C83" s="33">
        <v>1.2</v>
      </c>
      <c r="D83" s="36"/>
      <c r="E83" s="38"/>
      <c r="F83" s="38"/>
      <c r="G83" s="38"/>
      <c r="H83" s="38"/>
      <c r="I83" s="38"/>
      <c r="J83" s="38"/>
      <c r="K83" s="38"/>
      <c r="L83" s="41"/>
      <c r="M83" s="41"/>
      <c r="N83" s="41"/>
      <c r="O83" s="41"/>
      <c r="P83" s="39"/>
      <c r="Q83" s="54"/>
      <c r="R83" s="55"/>
      <c r="S83" s="41"/>
      <c r="T83" s="67"/>
      <c r="V83" s="94"/>
      <c r="W83" s="94"/>
    </row>
    <row r="84" spans="1:40" ht="69" x14ac:dyDescent="0.3">
      <c r="A84" s="4" t="s">
        <v>74</v>
      </c>
      <c r="B84" s="34" t="s">
        <v>3</v>
      </c>
      <c r="C84" s="33">
        <v>1.2</v>
      </c>
      <c r="D84" s="35">
        <v>1854.16</v>
      </c>
      <c r="E84" s="40">
        <v>1600.09</v>
      </c>
      <c r="F84" s="40">
        <v>1917.1</v>
      </c>
      <c r="G84" s="40">
        <v>1630.5</v>
      </c>
      <c r="H84" s="38">
        <v>1917.1</v>
      </c>
      <c r="I84" s="38">
        <v>1630.5</v>
      </c>
      <c r="J84" s="38">
        <v>1970.77</v>
      </c>
      <c r="K84" s="38">
        <v>1646.8</v>
      </c>
      <c r="L84" s="40">
        <v>2003.8079999999998</v>
      </c>
      <c r="M84" s="40">
        <v>1674.7079999999999</v>
      </c>
      <c r="N84" s="40">
        <v>2057.8679999999999</v>
      </c>
      <c r="O84" s="40">
        <v>1708.212</v>
      </c>
      <c r="P84" s="52">
        <v>1120.07</v>
      </c>
      <c r="Q84" s="40">
        <v>398.5</v>
      </c>
      <c r="R84" s="40">
        <v>449.95</v>
      </c>
      <c r="S84" s="40">
        <v>315.39999999999998</v>
      </c>
      <c r="T84" s="68" t="s">
        <v>237</v>
      </c>
      <c r="V84" s="91">
        <v>55</v>
      </c>
      <c r="W84" s="91" t="s">
        <v>321</v>
      </c>
      <c r="Y84" s="109"/>
    </row>
    <row r="85" spans="1:40" x14ac:dyDescent="0.3">
      <c r="A85" s="9" t="s">
        <v>325</v>
      </c>
      <c r="B85" s="34"/>
      <c r="C85" s="33">
        <v>1.2</v>
      </c>
      <c r="D85" s="36"/>
      <c r="E85" s="38"/>
      <c r="F85" s="38"/>
      <c r="G85" s="38"/>
      <c r="H85" s="38"/>
      <c r="I85" s="38"/>
      <c r="J85" s="38"/>
      <c r="K85" s="38"/>
      <c r="L85" s="41"/>
      <c r="M85" s="41"/>
      <c r="N85" s="41"/>
      <c r="O85" s="41"/>
      <c r="P85" s="52"/>
      <c r="Q85" s="54"/>
      <c r="R85" s="55"/>
      <c r="S85" s="40"/>
      <c r="T85" s="67"/>
      <c r="V85" s="98"/>
      <c r="W85" s="98"/>
    </row>
    <row r="86" spans="1:40" ht="27.6" x14ac:dyDescent="0.3">
      <c r="A86" s="4" t="s">
        <v>74</v>
      </c>
      <c r="B86" s="34" t="s">
        <v>3</v>
      </c>
      <c r="C86" s="33">
        <v>1.2</v>
      </c>
      <c r="D86" s="36"/>
      <c r="E86" s="38"/>
      <c r="F86" s="38"/>
      <c r="G86" s="38"/>
      <c r="H86" s="38"/>
      <c r="I86" s="38"/>
      <c r="J86" s="38"/>
      <c r="K86" s="38"/>
      <c r="L86" s="40">
        <v>2110.8240000000001</v>
      </c>
      <c r="M86" s="40">
        <v>2110.8240000000001</v>
      </c>
      <c r="N86" s="40">
        <v>2447.904</v>
      </c>
      <c r="O86" s="40">
        <v>2153.04</v>
      </c>
      <c r="P86" s="52">
        <v>1499.1</v>
      </c>
      <c r="Q86" s="54">
        <v>0</v>
      </c>
      <c r="R86" s="55">
        <v>0</v>
      </c>
      <c r="S86" s="40">
        <v>157.87</v>
      </c>
      <c r="T86" s="66" t="s">
        <v>238</v>
      </c>
      <c r="V86" s="98">
        <v>51.5</v>
      </c>
      <c r="W86" s="98">
        <v>79.599999999999994</v>
      </c>
    </row>
    <row r="87" spans="1:40" ht="18.75" customHeight="1" x14ac:dyDescent="0.3">
      <c r="A87" s="9" t="s">
        <v>326</v>
      </c>
      <c r="B87" s="6"/>
      <c r="C87" s="33">
        <v>1.2</v>
      </c>
      <c r="D87" s="36"/>
      <c r="E87" s="38"/>
      <c r="F87" s="38"/>
      <c r="G87" s="38"/>
      <c r="H87" s="38"/>
      <c r="I87" s="38"/>
      <c r="J87" s="38"/>
      <c r="K87" s="38"/>
      <c r="L87" s="41"/>
      <c r="M87" s="41"/>
      <c r="N87" s="41"/>
      <c r="O87" s="41"/>
      <c r="P87" s="58"/>
      <c r="Q87" s="54"/>
      <c r="R87" s="55"/>
      <c r="S87" s="41"/>
      <c r="T87" s="67"/>
      <c r="V87" s="96"/>
      <c r="W87" s="96"/>
    </row>
    <row r="88" spans="1:40" ht="45" customHeight="1" x14ac:dyDescent="0.3">
      <c r="A88" s="4" t="s">
        <v>81</v>
      </c>
      <c r="B88" s="34" t="s">
        <v>3</v>
      </c>
      <c r="C88" s="33">
        <v>1.2</v>
      </c>
      <c r="D88" s="35">
        <v>1647.07</v>
      </c>
      <c r="E88" s="40">
        <v>1059.01</v>
      </c>
      <c r="F88" s="40">
        <v>1703.3</v>
      </c>
      <c r="G88" s="40">
        <v>1079.1300000000001</v>
      </c>
      <c r="H88" s="38">
        <v>1703.3</v>
      </c>
      <c r="I88" s="38">
        <v>1079.1300000000001</v>
      </c>
      <c r="J88" s="38">
        <v>1737.36</v>
      </c>
      <c r="K88" s="38">
        <v>1115.82</v>
      </c>
      <c r="L88" s="40">
        <v>1766.8079999999998</v>
      </c>
      <c r="M88" s="40">
        <v>1134.732</v>
      </c>
      <c r="N88" s="40">
        <v>1999.4279999999999</v>
      </c>
      <c r="O88" s="40">
        <v>1168.7760000000001</v>
      </c>
      <c r="P88" s="52">
        <v>2850</v>
      </c>
      <c r="Q88" s="40">
        <v>1720.08</v>
      </c>
      <c r="R88" s="40">
        <v>1775.6699999999998</v>
      </c>
      <c r="S88" s="40">
        <v>1703.31</v>
      </c>
      <c r="T88" s="66" t="s">
        <v>259</v>
      </c>
      <c r="V88" s="91">
        <v>160</v>
      </c>
      <c r="W88" s="91">
        <v>1151.44</v>
      </c>
    </row>
    <row r="89" spans="1:40" ht="52.5" customHeight="1" x14ac:dyDescent="0.3">
      <c r="A89" s="4" t="s">
        <v>220</v>
      </c>
      <c r="B89" s="34" t="s">
        <v>3</v>
      </c>
      <c r="C89" s="33">
        <v>1.2</v>
      </c>
      <c r="D89" s="36"/>
      <c r="E89" s="38"/>
      <c r="F89" s="38"/>
      <c r="G89" s="38"/>
      <c r="H89" s="38"/>
      <c r="I89" s="38"/>
      <c r="J89" s="38"/>
      <c r="K89" s="38"/>
      <c r="L89" s="40">
        <v>2486.9879999999998</v>
      </c>
      <c r="M89" s="40">
        <v>2486.9879999999998</v>
      </c>
      <c r="N89" s="40">
        <v>2907.924</v>
      </c>
      <c r="O89" s="40">
        <v>2536.7280000000001</v>
      </c>
      <c r="P89" s="52">
        <v>102.52</v>
      </c>
      <c r="Q89" s="54">
        <v>0</v>
      </c>
      <c r="R89" s="55">
        <v>0</v>
      </c>
      <c r="S89" s="40">
        <v>13.59</v>
      </c>
      <c r="T89" s="66" t="s">
        <v>239</v>
      </c>
      <c r="V89" s="98">
        <v>0</v>
      </c>
      <c r="W89" s="98">
        <v>15.51</v>
      </c>
    </row>
    <row r="90" spans="1:40" x14ac:dyDescent="0.3">
      <c r="A90" s="9" t="s">
        <v>82</v>
      </c>
      <c r="B90" s="33"/>
      <c r="C90" s="33">
        <v>1.2</v>
      </c>
      <c r="D90" s="36"/>
      <c r="E90" s="38"/>
      <c r="F90" s="38"/>
      <c r="G90" s="38"/>
      <c r="H90" s="38"/>
      <c r="I90" s="38"/>
      <c r="J90" s="38"/>
      <c r="K90" s="38"/>
      <c r="L90" s="41"/>
      <c r="M90" s="41"/>
      <c r="N90" s="41"/>
      <c r="O90" s="41"/>
      <c r="P90" s="58"/>
      <c r="Q90" s="54"/>
      <c r="R90" s="55"/>
      <c r="S90" s="41"/>
      <c r="T90" s="67"/>
      <c r="V90" s="96"/>
      <c r="W90" s="96"/>
    </row>
    <row r="91" spans="1:40" s="23" customFormat="1" ht="27.6" x14ac:dyDescent="0.3">
      <c r="A91" s="4" t="s">
        <v>83</v>
      </c>
      <c r="B91" s="34" t="s">
        <v>174</v>
      </c>
      <c r="C91" s="33">
        <v>1.2</v>
      </c>
      <c r="D91" s="36">
        <v>1810.01</v>
      </c>
      <c r="E91" s="38">
        <v>1648.13</v>
      </c>
      <c r="F91" s="38">
        <v>1861.94</v>
      </c>
      <c r="G91" s="38">
        <v>1679.45</v>
      </c>
      <c r="H91" s="38">
        <v>1861.94</v>
      </c>
      <c r="I91" s="38">
        <v>1679.45</v>
      </c>
      <c r="J91" s="38">
        <v>1919.75</v>
      </c>
      <c r="K91" s="38">
        <v>1696.24</v>
      </c>
      <c r="L91" s="40">
        <v>1952.28</v>
      </c>
      <c r="M91" s="40">
        <v>1724.99</v>
      </c>
      <c r="N91" s="40">
        <v>2002.55</v>
      </c>
      <c r="O91" s="40">
        <v>1759.49</v>
      </c>
      <c r="P91" s="52">
        <v>397.94</v>
      </c>
      <c r="Q91" s="40">
        <v>57.56</v>
      </c>
      <c r="R91" s="40">
        <v>67.48</v>
      </c>
      <c r="S91" s="40">
        <v>77.61</v>
      </c>
      <c r="T91" s="68" t="s">
        <v>244</v>
      </c>
      <c r="U91" s="95"/>
      <c r="V91" s="91">
        <v>19.190000000000001</v>
      </c>
      <c r="W91" s="91">
        <v>15.26</v>
      </c>
      <c r="X91" s="105"/>
      <c r="Y91" s="107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</row>
    <row r="92" spans="1:40" s="23" customFormat="1" ht="27.6" x14ac:dyDescent="0.3">
      <c r="A92" s="4" t="s">
        <v>84</v>
      </c>
      <c r="B92" s="34" t="s">
        <v>174</v>
      </c>
      <c r="C92" s="33">
        <v>1.2</v>
      </c>
      <c r="D92" s="36">
        <v>1893.01</v>
      </c>
      <c r="E92" s="38">
        <v>1648.13</v>
      </c>
      <c r="F92" s="38">
        <v>1957.34</v>
      </c>
      <c r="G92" s="38">
        <v>1679.45</v>
      </c>
      <c r="H92" s="38">
        <v>1957.34</v>
      </c>
      <c r="I92" s="38">
        <v>1679.45</v>
      </c>
      <c r="J92" s="38">
        <v>2029.59</v>
      </c>
      <c r="K92" s="38">
        <v>1696.24</v>
      </c>
      <c r="L92" s="40">
        <v>2063.9899999999998</v>
      </c>
      <c r="M92" s="40">
        <v>1724.99</v>
      </c>
      <c r="N92" s="40">
        <v>2107.5500000000002</v>
      </c>
      <c r="O92" s="40">
        <v>1759.49</v>
      </c>
      <c r="P92" s="38">
        <v>750.22</v>
      </c>
      <c r="Q92" s="40">
        <v>164.68</v>
      </c>
      <c r="R92" s="40">
        <v>191.79</v>
      </c>
      <c r="S92" s="40">
        <v>214.37</v>
      </c>
      <c r="T92" s="68" t="s">
        <v>252</v>
      </c>
      <c r="U92" s="95"/>
      <c r="V92" s="89">
        <v>19.190000000000001</v>
      </c>
      <c r="W92" s="89">
        <v>54.74</v>
      </c>
      <c r="X92" s="105"/>
      <c r="Y92" s="107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</row>
    <row r="93" spans="1:40" s="23" customFormat="1" ht="60" customHeight="1" x14ac:dyDescent="0.3">
      <c r="A93" s="8" t="s">
        <v>85</v>
      </c>
      <c r="B93" s="34" t="s">
        <v>174</v>
      </c>
      <c r="C93" s="33">
        <v>1.2</v>
      </c>
      <c r="D93" s="36"/>
      <c r="E93" s="38"/>
      <c r="F93" s="38"/>
      <c r="G93" s="38"/>
      <c r="H93" s="38">
        <v>1645.54</v>
      </c>
      <c r="I93" s="38">
        <v>1596.27</v>
      </c>
      <c r="J93" s="38">
        <v>1694.51</v>
      </c>
      <c r="K93" s="38">
        <v>1612.23</v>
      </c>
      <c r="L93" s="40">
        <v>1723.23</v>
      </c>
      <c r="M93" s="40">
        <v>1639.56</v>
      </c>
      <c r="N93" s="40">
        <v>1754.07</v>
      </c>
      <c r="O93" s="40">
        <v>1672.36</v>
      </c>
      <c r="P93" s="38">
        <v>6354.29</v>
      </c>
      <c r="Q93" s="54">
        <v>0</v>
      </c>
      <c r="R93" s="40">
        <v>331.83</v>
      </c>
      <c r="S93" s="40">
        <v>438.58</v>
      </c>
      <c r="T93" s="68" t="s">
        <v>252</v>
      </c>
      <c r="U93" s="95"/>
      <c r="V93" s="92">
        <v>229.87</v>
      </c>
      <c r="W93" s="92">
        <v>469.84</v>
      </c>
      <c r="X93" s="105"/>
      <c r="Y93" s="107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0" s="23" customFormat="1" x14ac:dyDescent="0.3">
      <c r="A94" s="50" t="s">
        <v>191</v>
      </c>
      <c r="B94" s="34"/>
      <c r="C94" s="33">
        <v>1.2</v>
      </c>
      <c r="D94" s="36"/>
      <c r="E94" s="38"/>
      <c r="F94" s="38"/>
      <c r="G94" s="38"/>
      <c r="H94" s="38"/>
      <c r="I94" s="38"/>
      <c r="J94" s="38"/>
      <c r="K94" s="38"/>
      <c r="L94" s="42"/>
      <c r="M94" s="42"/>
      <c r="N94" s="41"/>
      <c r="O94" s="41"/>
      <c r="P94" s="38"/>
      <c r="Q94" s="54"/>
      <c r="R94" s="55"/>
      <c r="S94" s="40"/>
      <c r="T94" s="69"/>
      <c r="U94" s="95"/>
      <c r="V94" s="92"/>
      <c r="W94" s="92"/>
      <c r="X94" s="105"/>
      <c r="Y94" s="107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</row>
    <row r="95" spans="1:40" s="23" customFormat="1" x14ac:dyDescent="0.3">
      <c r="A95" s="8" t="s">
        <v>192</v>
      </c>
      <c r="B95" s="34" t="s">
        <v>3</v>
      </c>
      <c r="C95" s="33">
        <v>1.2</v>
      </c>
      <c r="D95" s="36"/>
      <c r="E95" s="38"/>
      <c r="F95" s="38"/>
      <c r="G95" s="38"/>
      <c r="H95" s="38"/>
      <c r="I95" s="38"/>
      <c r="J95" s="38"/>
      <c r="K95" s="38"/>
      <c r="L95" s="14">
        <v>2966.7</v>
      </c>
      <c r="M95" s="14">
        <v>1781.3999999999999</v>
      </c>
      <c r="N95" s="40">
        <v>2991.3719999999998</v>
      </c>
      <c r="O95" s="40">
        <v>1817.028</v>
      </c>
      <c r="P95" s="38">
        <v>5973.78</v>
      </c>
      <c r="Q95" s="54">
        <v>0</v>
      </c>
      <c r="R95" s="55">
        <v>0</v>
      </c>
      <c r="S95" s="40">
        <v>5877.2199999999993</v>
      </c>
      <c r="T95" s="68" t="s">
        <v>240</v>
      </c>
      <c r="U95" s="95"/>
      <c r="V95" s="92" t="s">
        <v>321</v>
      </c>
      <c r="W95" s="92" t="s">
        <v>321</v>
      </c>
      <c r="X95" s="105"/>
      <c r="Y95" s="107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</row>
    <row r="96" spans="1:40" x14ac:dyDescent="0.3">
      <c r="A96" s="50" t="s">
        <v>89</v>
      </c>
      <c r="B96" s="34"/>
      <c r="C96" s="33">
        <v>1.2</v>
      </c>
      <c r="D96" s="36"/>
      <c r="E96" s="38"/>
      <c r="F96" s="38"/>
      <c r="G96" s="38"/>
      <c r="H96" s="38"/>
      <c r="I96" s="38"/>
      <c r="J96" s="38"/>
      <c r="K96" s="38"/>
      <c r="L96" s="42"/>
      <c r="M96" s="42"/>
      <c r="N96" s="41"/>
      <c r="O96" s="41"/>
      <c r="P96" s="39"/>
      <c r="Q96" s="54"/>
      <c r="R96" s="55"/>
      <c r="S96" s="41"/>
      <c r="T96" s="67"/>
      <c r="V96" s="94"/>
      <c r="W96" s="94"/>
    </row>
    <row r="97" spans="1:40" ht="27.6" x14ac:dyDescent="0.3">
      <c r="A97" s="8" t="s">
        <v>88</v>
      </c>
      <c r="B97" s="34" t="s">
        <v>174</v>
      </c>
      <c r="C97" s="33">
        <v>1.2</v>
      </c>
      <c r="D97" s="36"/>
      <c r="E97" s="38"/>
      <c r="F97" s="38"/>
      <c r="G97" s="38"/>
      <c r="H97" s="38">
        <v>1641.27</v>
      </c>
      <c r="I97" s="38">
        <v>1617.46</v>
      </c>
      <c r="J97" s="38">
        <v>1695.79</v>
      </c>
      <c r="K97" s="38">
        <v>1633.64</v>
      </c>
      <c r="L97" s="14">
        <v>1724.54</v>
      </c>
      <c r="M97" s="14">
        <v>1661.33</v>
      </c>
      <c r="N97" s="40">
        <v>1755</v>
      </c>
      <c r="O97" s="40">
        <v>1694.56</v>
      </c>
      <c r="P97" s="38">
        <v>3393.11</v>
      </c>
      <c r="Q97" s="54">
        <v>0</v>
      </c>
      <c r="R97" s="40">
        <v>112.47999999999999</v>
      </c>
      <c r="S97" s="40">
        <v>175.37</v>
      </c>
      <c r="T97" s="68" t="s">
        <v>252</v>
      </c>
      <c r="V97" s="92">
        <v>198.4</v>
      </c>
      <c r="W97" s="92">
        <v>56.17</v>
      </c>
    </row>
    <row r="98" spans="1:40" x14ac:dyDescent="0.3">
      <c r="A98" s="112" t="s">
        <v>90</v>
      </c>
      <c r="B98" s="60"/>
      <c r="C98" s="33">
        <v>1.2</v>
      </c>
      <c r="D98" s="36"/>
      <c r="E98" s="38"/>
      <c r="F98" s="38"/>
      <c r="G98" s="38"/>
      <c r="H98" s="38"/>
      <c r="I98" s="38"/>
      <c r="J98" s="38"/>
      <c r="K98" s="38"/>
      <c r="L98" s="61"/>
      <c r="M98" s="61"/>
      <c r="N98" s="61"/>
      <c r="O98" s="61"/>
      <c r="P98" s="39"/>
      <c r="Q98" s="54"/>
      <c r="R98" s="55"/>
      <c r="S98" s="41"/>
      <c r="T98" s="67"/>
      <c r="V98" s="94"/>
      <c r="W98" s="94"/>
    </row>
    <row r="99" spans="1:40" ht="69" x14ac:dyDescent="0.3">
      <c r="A99" s="4" t="s">
        <v>173</v>
      </c>
      <c r="B99" s="34" t="s">
        <v>3</v>
      </c>
      <c r="C99" s="33">
        <v>1.2</v>
      </c>
      <c r="D99" s="36"/>
      <c r="E99" s="38"/>
      <c r="F99" s="38"/>
      <c r="G99" s="38"/>
      <c r="H99" s="38">
        <v>1596.89</v>
      </c>
      <c r="I99" s="38">
        <v>1537.27</v>
      </c>
      <c r="J99" s="38">
        <v>1602.3</v>
      </c>
      <c r="K99" s="38">
        <v>1552.63</v>
      </c>
      <c r="L99" s="40">
        <v>1629.4560000000001</v>
      </c>
      <c r="M99" s="40">
        <v>1578.9479999999999</v>
      </c>
      <c r="N99" s="40">
        <v>1692.912</v>
      </c>
      <c r="O99" s="40">
        <v>1610.5319999999999</v>
      </c>
      <c r="P99" s="38">
        <v>22970.7</v>
      </c>
      <c r="Q99" s="54">
        <v>0</v>
      </c>
      <c r="R99" s="55">
        <v>1035.83</v>
      </c>
      <c r="S99" s="40">
        <v>1228.31</v>
      </c>
      <c r="T99" s="68" t="s">
        <v>241</v>
      </c>
      <c r="V99" s="92">
        <v>400.4</v>
      </c>
      <c r="W99" s="98" t="s">
        <v>321</v>
      </c>
    </row>
    <row r="100" spans="1:40" ht="27.6" x14ac:dyDescent="0.3">
      <c r="A100" s="113" t="s">
        <v>194</v>
      </c>
      <c r="B100" s="34"/>
      <c r="C100" s="33">
        <v>1.2</v>
      </c>
      <c r="D100" s="36"/>
      <c r="E100" s="38"/>
      <c r="F100" s="38"/>
      <c r="G100" s="38"/>
      <c r="H100" s="38"/>
      <c r="I100" s="38"/>
      <c r="J100" s="38"/>
      <c r="K100" s="38"/>
      <c r="L100" s="41"/>
      <c r="M100" s="41"/>
      <c r="N100" s="41"/>
      <c r="O100" s="41"/>
      <c r="P100" s="38"/>
      <c r="Q100" s="54"/>
      <c r="R100" s="55"/>
      <c r="S100" s="40"/>
      <c r="T100" s="67"/>
      <c r="U100" s="92">
        <v>35</v>
      </c>
      <c r="V100" s="92"/>
      <c r="W100" s="92"/>
      <c r="X100" s="106" t="s">
        <v>358</v>
      </c>
      <c r="Y100" s="2" t="s">
        <v>329</v>
      </c>
    </row>
    <row r="101" spans="1:40" ht="69" x14ac:dyDescent="0.3">
      <c r="A101" s="4" t="s">
        <v>195</v>
      </c>
      <c r="B101" s="34" t="s">
        <v>2</v>
      </c>
      <c r="C101" s="33">
        <v>1.2</v>
      </c>
      <c r="D101" s="36"/>
      <c r="E101" s="38"/>
      <c r="F101" s="38"/>
      <c r="G101" s="38"/>
      <c r="H101" s="38"/>
      <c r="I101" s="38"/>
      <c r="J101" s="38"/>
      <c r="K101" s="38"/>
      <c r="L101" s="40">
        <v>2115.23</v>
      </c>
      <c r="M101" s="40">
        <v>2115.23</v>
      </c>
      <c r="N101" s="40">
        <v>2257.65</v>
      </c>
      <c r="O101" s="40">
        <v>2157.5300000000002</v>
      </c>
      <c r="P101" s="38">
        <v>1000</v>
      </c>
      <c r="Q101" s="54">
        <v>0</v>
      </c>
      <c r="R101" s="55">
        <v>0</v>
      </c>
      <c r="S101" s="40">
        <v>42.91</v>
      </c>
      <c r="T101" s="66" t="s">
        <v>283</v>
      </c>
      <c r="V101" s="92">
        <v>368.93483964512984</v>
      </c>
      <c r="W101" s="92">
        <v>617</v>
      </c>
    </row>
    <row r="102" spans="1:40" x14ac:dyDescent="0.3">
      <c r="A102" s="10" t="s">
        <v>206</v>
      </c>
      <c r="B102" s="34"/>
      <c r="C102" s="33">
        <v>1.2</v>
      </c>
      <c r="D102" s="36"/>
      <c r="E102" s="38"/>
      <c r="F102" s="38"/>
      <c r="G102" s="38"/>
      <c r="H102" s="38"/>
      <c r="I102" s="38"/>
      <c r="J102" s="38"/>
      <c r="K102" s="38"/>
      <c r="L102" s="41"/>
      <c r="M102" s="41"/>
      <c r="N102" s="41"/>
      <c r="O102" s="41"/>
      <c r="P102" s="39"/>
      <c r="Q102" s="54"/>
      <c r="R102" s="55"/>
      <c r="S102" s="41"/>
      <c r="T102" s="67"/>
      <c r="U102" s="92">
        <v>64</v>
      </c>
      <c r="V102" s="94"/>
      <c r="W102" s="94"/>
      <c r="Y102" s="107" t="s">
        <v>357</v>
      </c>
    </row>
    <row r="103" spans="1:40" s="23" customFormat="1" ht="57" customHeight="1" x14ac:dyDescent="0.3">
      <c r="A103" s="8" t="s">
        <v>207</v>
      </c>
      <c r="B103" s="34" t="s">
        <v>3</v>
      </c>
      <c r="C103" s="33">
        <v>1.2</v>
      </c>
      <c r="D103" s="36">
        <v>3639.5565999999999</v>
      </c>
      <c r="E103" s="38">
        <v>2336.9074000000001</v>
      </c>
      <c r="F103" s="38">
        <v>3658.7315999999996</v>
      </c>
      <c r="G103" s="38">
        <v>2381.3107999999997</v>
      </c>
      <c r="H103" s="38">
        <v>3658.7315999999996</v>
      </c>
      <c r="I103" s="38">
        <v>2381.3107999999997</v>
      </c>
      <c r="J103" s="38">
        <v>3770.5956000000001</v>
      </c>
      <c r="K103" s="38">
        <v>2405.1232</v>
      </c>
      <c r="L103" s="40">
        <v>3834.5039999999999</v>
      </c>
      <c r="M103" s="40">
        <v>2445.8879999999999</v>
      </c>
      <c r="N103" s="40">
        <v>3901.6439999999998</v>
      </c>
      <c r="O103" s="40">
        <v>2470.3439999999996</v>
      </c>
      <c r="P103" s="38">
        <v>4934.91</v>
      </c>
      <c r="Q103" s="54">
        <v>5402.2500000000009</v>
      </c>
      <c r="R103" s="55">
        <v>5500.1399999999994</v>
      </c>
      <c r="S103" s="40">
        <v>5785.8099999999995</v>
      </c>
      <c r="T103" s="68" t="s">
        <v>284</v>
      </c>
      <c r="U103" s="95"/>
      <c r="V103" s="92">
        <v>1621.5088599999997</v>
      </c>
      <c r="W103" s="92">
        <v>1146.1199999999999</v>
      </c>
      <c r="X103" s="105"/>
      <c r="Y103" s="107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</row>
    <row r="104" spans="1:40" ht="15" customHeight="1" x14ac:dyDescent="0.3">
      <c r="A104" s="113" t="s">
        <v>28</v>
      </c>
      <c r="B104" s="33"/>
      <c r="C104" s="33">
        <v>1.2</v>
      </c>
      <c r="D104" s="36"/>
      <c r="E104" s="38"/>
      <c r="F104" s="38"/>
      <c r="G104" s="38"/>
      <c r="H104" s="38"/>
      <c r="I104" s="38"/>
      <c r="J104" s="38"/>
      <c r="K104" s="38"/>
      <c r="L104" s="41"/>
      <c r="M104" s="41"/>
      <c r="N104" s="41"/>
      <c r="O104" s="41"/>
      <c r="P104" s="39"/>
      <c r="Q104" s="54"/>
      <c r="R104" s="55"/>
      <c r="S104" s="41"/>
      <c r="T104" s="147" t="s">
        <v>285</v>
      </c>
      <c r="U104" s="92">
        <v>63.5</v>
      </c>
      <c r="V104" s="94"/>
      <c r="W104" s="94"/>
      <c r="X104" s="106" t="s">
        <v>359</v>
      </c>
      <c r="Y104" s="107" t="s">
        <v>361</v>
      </c>
    </row>
    <row r="105" spans="1:40" x14ac:dyDescent="0.3">
      <c r="A105" s="113" t="s">
        <v>133</v>
      </c>
      <c r="B105" s="33"/>
      <c r="C105" s="33">
        <v>1.2</v>
      </c>
      <c r="D105" s="36"/>
      <c r="E105" s="38"/>
      <c r="F105" s="38"/>
      <c r="G105" s="38"/>
      <c r="H105" s="38"/>
      <c r="I105" s="38"/>
      <c r="J105" s="38"/>
      <c r="K105" s="38"/>
      <c r="L105" s="41"/>
      <c r="M105" s="41"/>
      <c r="N105" s="41"/>
      <c r="O105" s="41"/>
      <c r="P105" s="39"/>
      <c r="Q105" s="54"/>
      <c r="R105" s="55"/>
      <c r="S105" s="41"/>
      <c r="T105" s="148"/>
      <c r="V105" s="94"/>
      <c r="W105" s="94"/>
    </row>
    <row r="106" spans="1:40" s="23" customFormat="1" x14ac:dyDescent="0.3">
      <c r="A106" s="13" t="s">
        <v>132</v>
      </c>
      <c r="B106" s="33" t="s">
        <v>2</v>
      </c>
      <c r="C106" s="33">
        <v>1.2</v>
      </c>
      <c r="D106" s="36">
        <v>2079.6799999999998</v>
      </c>
      <c r="E106" s="38">
        <v>1603.83</v>
      </c>
      <c r="F106" s="38">
        <v>2092.81</v>
      </c>
      <c r="G106" s="38">
        <v>1634.3</v>
      </c>
      <c r="H106" s="38">
        <v>2092.81</v>
      </c>
      <c r="I106" s="38">
        <v>1634.3</v>
      </c>
      <c r="J106" s="38">
        <v>2100.29</v>
      </c>
      <c r="K106" s="38">
        <v>1650.64</v>
      </c>
      <c r="L106" s="40">
        <v>2100.29</v>
      </c>
      <c r="M106" s="40">
        <v>1650.64</v>
      </c>
      <c r="N106" s="40">
        <v>2172.61</v>
      </c>
      <c r="O106" s="40">
        <v>1683.65</v>
      </c>
      <c r="P106" s="38">
        <v>3143.69</v>
      </c>
      <c r="Q106" s="54">
        <v>1658.31</v>
      </c>
      <c r="R106" s="55">
        <v>1692.51</v>
      </c>
      <c r="S106" s="40">
        <v>1466.52</v>
      </c>
      <c r="T106" s="148"/>
      <c r="U106" s="95"/>
      <c r="V106" s="92">
        <v>169.03</v>
      </c>
      <c r="W106" s="92">
        <v>800.89</v>
      </c>
      <c r="X106" s="105"/>
      <c r="Y106" s="107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</row>
    <row r="107" spans="1:40" s="23" customFormat="1" x14ac:dyDescent="0.3">
      <c r="A107" s="113" t="s">
        <v>200</v>
      </c>
      <c r="B107" s="33"/>
      <c r="C107" s="33">
        <v>1.2</v>
      </c>
      <c r="D107" s="36"/>
      <c r="E107" s="38"/>
      <c r="F107" s="38"/>
      <c r="G107" s="38"/>
      <c r="H107" s="38"/>
      <c r="I107" s="38"/>
      <c r="J107" s="38"/>
      <c r="K107" s="38"/>
      <c r="L107" s="41"/>
      <c r="M107" s="41"/>
      <c r="N107" s="41"/>
      <c r="O107" s="41"/>
      <c r="P107" s="38"/>
      <c r="Q107" s="54"/>
      <c r="R107" s="55"/>
      <c r="S107" s="40"/>
      <c r="T107" s="148"/>
      <c r="U107" s="95"/>
      <c r="V107" s="92"/>
      <c r="W107" s="92"/>
      <c r="X107" s="105"/>
      <c r="Y107" s="107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 s="23" customFormat="1" x14ac:dyDescent="0.3">
      <c r="A108" s="13" t="s">
        <v>132</v>
      </c>
      <c r="B108" s="33" t="s">
        <v>2</v>
      </c>
      <c r="C108" s="33">
        <v>1.2</v>
      </c>
      <c r="D108" s="36"/>
      <c r="E108" s="38"/>
      <c r="F108" s="38"/>
      <c r="G108" s="38"/>
      <c r="H108" s="38"/>
      <c r="I108" s="38"/>
      <c r="J108" s="38"/>
      <c r="K108" s="38"/>
      <c r="L108" s="40">
        <v>1756.82</v>
      </c>
      <c r="M108" s="40">
        <v>1756.82</v>
      </c>
      <c r="N108" s="40">
        <v>1783.95</v>
      </c>
      <c r="O108" s="40">
        <v>1756.82</v>
      </c>
      <c r="P108" s="38">
        <v>4588.38</v>
      </c>
      <c r="Q108" s="54">
        <v>0</v>
      </c>
      <c r="R108" s="55">
        <v>0</v>
      </c>
      <c r="S108" s="40">
        <v>53.35</v>
      </c>
      <c r="T108" s="148"/>
      <c r="U108" s="95"/>
      <c r="V108" s="92">
        <v>225.63</v>
      </c>
      <c r="W108" s="92">
        <v>676.03</v>
      </c>
      <c r="X108" s="105"/>
      <c r="Y108" s="107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</row>
    <row r="109" spans="1:40" s="23" customFormat="1" x14ac:dyDescent="0.3">
      <c r="A109" s="113" t="s">
        <v>209</v>
      </c>
      <c r="B109" s="33"/>
      <c r="C109" s="33">
        <v>1.2</v>
      </c>
      <c r="D109" s="36"/>
      <c r="E109" s="38"/>
      <c r="F109" s="38"/>
      <c r="G109" s="38"/>
      <c r="H109" s="38"/>
      <c r="I109" s="38"/>
      <c r="J109" s="38"/>
      <c r="K109" s="38"/>
      <c r="L109" s="41"/>
      <c r="M109" s="41"/>
      <c r="N109" s="41"/>
      <c r="O109" s="41"/>
      <c r="P109" s="38"/>
      <c r="Q109" s="54"/>
      <c r="R109" s="55"/>
      <c r="S109" s="40"/>
      <c r="T109" s="148"/>
      <c r="U109" s="95"/>
      <c r="V109" s="92"/>
      <c r="W109" s="92"/>
      <c r="X109" s="105"/>
      <c r="Y109" s="107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</row>
    <row r="110" spans="1:40" s="23" customFormat="1" x14ac:dyDescent="0.3">
      <c r="A110" s="13" t="s">
        <v>132</v>
      </c>
      <c r="B110" s="33" t="s">
        <v>2</v>
      </c>
      <c r="C110" s="33">
        <v>1.2</v>
      </c>
      <c r="D110" s="36"/>
      <c r="E110" s="38"/>
      <c r="F110" s="38"/>
      <c r="G110" s="38"/>
      <c r="H110" s="38"/>
      <c r="I110" s="38"/>
      <c r="J110" s="38"/>
      <c r="K110" s="38"/>
      <c r="L110" s="40">
        <v>1763.38</v>
      </c>
      <c r="M110" s="40">
        <v>1763.38</v>
      </c>
      <c r="N110" s="40">
        <v>1794.23</v>
      </c>
      <c r="O110" s="40">
        <v>1763.38</v>
      </c>
      <c r="P110" s="38">
        <v>13485.95</v>
      </c>
      <c r="Q110" s="54">
        <v>0</v>
      </c>
      <c r="R110" s="55">
        <v>0</v>
      </c>
      <c r="S110" s="40">
        <v>178.3</v>
      </c>
      <c r="T110" s="148"/>
      <c r="U110" s="95"/>
      <c r="V110" s="92">
        <v>1104.2</v>
      </c>
      <c r="W110" s="92">
        <v>990.97</v>
      </c>
      <c r="X110" s="105"/>
      <c r="Y110" s="107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</row>
    <row r="111" spans="1:40" x14ac:dyDescent="0.3">
      <c r="A111" s="10" t="s">
        <v>8</v>
      </c>
      <c r="B111" s="34"/>
      <c r="C111" s="33">
        <v>1.2</v>
      </c>
      <c r="D111" s="36"/>
      <c r="E111" s="38"/>
      <c r="F111" s="38"/>
      <c r="G111" s="38"/>
      <c r="H111" s="38"/>
      <c r="I111" s="38"/>
      <c r="J111" s="38"/>
      <c r="K111" s="38"/>
      <c r="L111" s="41"/>
      <c r="M111" s="41"/>
      <c r="N111" s="41"/>
      <c r="O111" s="41"/>
      <c r="P111" s="38"/>
      <c r="Q111" s="54"/>
      <c r="R111" s="55"/>
      <c r="S111" s="40"/>
      <c r="T111" s="87"/>
      <c r="U111" s="92">
        <v>67.2</v>
      </c>
      <c r="V111" s="92"/>
      <c r="W111" s="92"/>
      <c r="X111" s="106" t="s">
        <v>360</v>
      </c>
      <c r="Y111" s="107" t="s">
        <v>362</v>
      </c>
    </row>
    <row r="112" spans="1:40" x14ac:dyDescent="0.3">
      <c r="A112" s="50" t="s">
        <v>91</v>
      </c>
      <c r="B112" s="34"/>
      <c r="C112" s="33">
        <v>1.2</v>
      </c>
      <c r="D112" s="36"/>
      <c r="E112" s="38"/>
      <c r="F112" s="38"/>
      <c r="G112" s="38"/>
      <c r="H112" s="38"/>
      <c r="I112" s="38"/>
      <c r="J112" s="38"/>
      <c r="K112" s="38"/>
      <c r="L112" s="41"/>
      <c r="M112" s="41"/>
      <c r="N112" s="41"/>
      <c r="O112" s="41"/>
      <c r="P112" s="38"/>
      <c r="Q112" s="54"/>
      <c r="R112" s="55"/>
      <c r="S112" s="40"/>
      <c r="T112" s="67"/>
      <c r="V112" s="92"/>
      <c r="W112" s="92"/>
    </row>
    <row r="113" spans="1:52" ht="69" x14ac:dyDescent="0.3">
      <c r="A113" s="8" t="s">
        <v>92</v>
      </c>
      <c r="B113" s="34" t="s">
        <v>3</v>
      </c>
      <c r="C113" s="33">
        <v>1.2</v>
      </c>
      <c r="D113" s="36"/>
      <c r="E113" s="38"/>
      <c r="F113" s="38"/>
      <c r="G113" s="38"/>
      <c r="H113" s="38">
        <v>1450.9279999999999</v>
      </c>
      <c r="I113" s="38">
        <v>1370.0743999999997</v>
      </c>
      <c r="J113" s="38">
        <v>1627.8335999999999</v>
      </c>
      <c r="K113" s="38">
        <v>1411.1738</v>
      </c>
      <c r="L113" s="40">
        <v>1655.424</v>
      </c>
      <c r="M113" s="40">
        <v>1435.0920000000001</v>
      </c>
      <c r="N113" s="40">
        <v>1698.204</v>
      </c>
      <c r="O113" s="40">
        <v>1463.79384</v>
      </c>
      <c r="P113" s="38">
        <v>232369</v>
      </c>
      <c r="Q113" s="54">
        <v>0</v>
      </c>
      <c r="R113" s="55">
        <v>15561.140822199999</v>
      </c>
      <c r="S113" s="40">
        <v>43833.600000000006</v>
      </c>
      <c r="T113" s="68" t="s">
        <v>246</v>
      </c>
      <c r="V113" s="92">
        <v>4213.03</v>
      </c>
      <c r="W113" s="92">
        <v>7093.69</v>
      </c>
    </row>
    <row r="114" spans="1:52" x14ac:dyDescent="0.3">
      <c r="A114" s="50" t="s">
        <v>197</v>
      </c>
      <c r="B114" s="34"/>
      <c r="C114" s="33">
        <v>1.2</v>
      </c>
      <c r="D114" s="36"/>
      <c r="E114" s="38"/>
      <c r="F114" s="38"/>
      <c r="G114" s="38"/>
      <c r="H114" s="38"/>
      <c r="I114" s="38"/>
      <c r="J114" s="38"/>
      <c r="K114" s="38"/>
      <c r="L114" s="41"/>
      <c r="M114" s="41"/>
      <c r="N114" s="41"/>
      <c r="O114" s="41"/>
      <c r="P114" s="38"/>
      <c r="Q114" s="54"/>
      <c r="R114" s="55"/>
      <c r="S114" s="40"/>
      <c r="T114" s="70"/>
      <c r="V114" s="92"/>
      <c r="W114" s="92"/>
    </row>
    <row r="115" spans="1:52" ht="69" x14ac:dyDescent="0.3">
      <c r="A115" s="8" t="s">
        <v>198</v>
      </c>
      <c r="B115" s="33" t="s">
        <v>2</v>
      </c>
      <c r="C115" s="33">
        <v>1.2</v>
      </c>
      <c r="D115" s="36"/>
      <c r="E115" s="38"/>
      <c r="F115" s="38"/>
      <c r="G115" s="38"/>
      <c r="H115" s="38"/>
      <c r="I115" s="38"/>
      <c r="J115" s="38"/>
      <c r="K115" s="38"/>
      <c r="L115" s="40">
        <v>1872.38</v>
      </c>
      <c r="M115" s="40">
        <v>1872.38</v>
      </c>
      <c r="N115" s="40">
        <v>2044.8</v>
      </c>
      <c r="O115" s="40">
        <v>1924.44</v>
      </c>
      <c r="P115" s="38">
        <v>1954</v>
      </c>
      <c r="Q115" s="54">
        <v>0</v>
      </c>
      <c r="R115" s="55">
        <v>0</v>
      </c>
      <c r="S115" s="40">
        <v>100.80000000000001</v>
      </c>
      <c r="T115" s="68" t="s">
        <v>247</v>
      </c>
      <c r="V115" s="92">
        <v>79.8</v>
      </c>
      <c r="W115" s="92">
        <v>203.1</v>
      </c>
    </row>
    <row r="116" spans="1:52" x14ac:dyDescent="0.3">
      <c r="A116" s="50" t="s">
        <v>214</v>
      </c>
      <c r="B116" s="33"/>
      <c r="C116" s="33">
        <v>1.2</v>
      </c>
      <c r="D116" s="36"/>
      <c r="E116" s="38"/>
      <c r="F116" s="38"/>
      <c r="G116" s="38"/>
      <c r="H116" s="38"/>
      <c r="I116" s="38"/>
      <c r="J116" s="38"/>
      <c r="K116" s="38"/>
      <c r="L116" s="40"/>
      <c r="M116" s="40"/>
      <c r="N116" s="40"/>
      <c r="O116" s="40"/>
      <c r="P116" s="38"/>
      <c r="Q116" s="54"/>
      <c r="R116" s="55"/>
      <c r="S116" s="40"/>
      <c r="T116" s="70"/>
      <c r="V116" s="92"/>
      <c r="W116" s="92"/>
    </row>
    <row r="117" spans="1:52" ht="28.5" customHeight="1" x14ac:dyDescent="0.3">
      <c r="A117" s="8" t="s">
        <v>215</v>
      </c>
      <c r="B117" s="33" t="s">
        <v>2</v>
      </c>
      <c r="C117" s="33">
        <v>1.2</v>
      </c>
      <c r="D117" s="36"/>
      <c r="E117" s="38"/>
      <c r="F117" s="38"/>
      <c r="G117" s="38"/>
      <c r="H117" s="38"/>
      <c r="I117" s="38"/>
      <c r="J117" s="38"/>
      <c r="K117" s="38"/>
      <c r="L117" s="40">
        <v>1967.26</v>
      </c>
      <c r="M117" s="40">
        <v>1967.26</v>
      </c>
      <c r="N117" s="40">
        <v>2036.63</v>
      </c>
      <c r="O117" s="40">
        <v>1967.26</v>
      </c>
      <c r="P117" s="38">
        <v>12712</v>
      </c>
      <c r="Q117" s="54">
        <v>0</v>
      </c>
      <c r="R117" s="55">
        <v>0</v>
      </c>
      <c r="S117" s="40">
        <v>377.93</v>
      </c>
      <c r="T117" s="68" t="s">
        <v>248</v>
      </c>
      <c r="V117" s="92">
        <v>200.07</v>
      </c>
      <c r="W117" s="92">
        <v>361.98</v>
      </c>
    </row>
    <row r="118" spans="1:52" x14ac:dyDescent="0.3">
      <c r="A118" s="50" t="s">
        <v>94</v>
      </c>
      <c r="B118" s="34"/>
      <c r="C118" s="33">
        <v>1.2</v>
      </c>
      <c r="D118" s="36"/>
      <c r="E118" s="38"/>
      <c r="F118" s="38"/>
      <c r="G118" s="38"/>
      <c r="H118" s="38"/>
      <c r="I118" s="38"/>
      <c r="J118" s="38"/>
      <c r="K118" s="38"/>
      <c r="L118" s="41"/>
      <c r="M118" s="41"/>
      <c r="N118" s="41"/>
      <c r="O118" s="41"/>
      <c r="P118" s="39"/>
      <c r="Q118" s="54"/>
      <c r="R118" s="55"/>
      <c r="S118" s="41"/>
      <c r="T118" s="67"/>
      <c r="V118" s="94"/>
      <c r="W118" s="94"/>
    </row>
    <row r="119" spans="1:52" ht="96.6" x14ac:dyDescent="0.3">
      <c r="A119" s="4" t="s">
        <v>93</v>
      </c>
      <c r="B119" s="33" t="s">
        <v>2</v>
      </c>
      <c r="C119" s="33">
        <v>1.2</v>
      </c>
      <c r="D119" s="35">
        <v>2924.96</v>
      </c>
      <c r="E119" s="40">
        <v>2284.96</v>
      </c>
      <c r="F119" s="40">
        <v>2928.32</v>
      </c>
      <c r="G119" s="40">
        <v>2328.37</v>
      </c>
      <c r="H119" s="38">
        <v>2897.93</v>
      </c>
      <c r="I119" s="38">
        <v>2328.37</v>
      </c>
      <c r="J119" s="38">
        <v>2922.74</v>
      </c>
      <c r="K119" s="38">
        <v>2328.37</v>
      </c>
      <c r="L119" s="40">
        <v>2922.74</v>
      </c>
      <c r="M119" s="40">
        <v>2328.37</v>
      </c>
      <c r="N119" s="40">
        <v>3061.18</v>
      </c>
      <c r="O119" s="40">
        <v>2374.94</v>
      </c>
      <c r="P119" s="38">
        <v>1500</v>
      </c>
      <c r="Q119" s="54">
        <v>734.95</v>
      </c>
      <c r="R119" s="55">
        <v>870.29</v>
      </c>
      <c r="S119" s="40">
        <v>950.6099999999999</v>
      </c>
      <c r="T119" s="68" t="s">
        <v>249</v>
      </c>
      <c r="V119" s="92">
        <v>107.14</v>
      </c>
      <c r="W119" s="92">
        <v>4.4000000000000004</v>
      </c>
    </row>
    <row r="120" spans="1:52" x14ac:dyDescent="0.3">
      <c r="A120" s="9" t="s">
        <v>95</v>
      </c>
      <c r="B120" s="33"/>
      <c r="C120" s="33">
        <v>1.2</v>
      </c>
      <c r="D120" s="36"/>
      <c r="E120" s="38"/>
      <c r="F120" s="38"/>
      <c r="G120" s="38"/>
      <c r="H120" s="38"/>
      <c r="I120" s="38"/>
      <c r="J120" s="38"/>
      <c r="K120" s="38"/>
      <c r="L120" s="40"/>
      <c r="M120" s="40"/>
      <c r="N120" s="40"/>
      <c r="O120" s="40"/>
      <c r="P120" s="39"/>
      <c r="Q120" s="54"/>
      <c r="R120" s="55"/>
      <c r="S120" s="41"/>
      <c r="T120" s="66"/>
      <c r="V120" s="94"/>
      <c r="W120" s="94"/>
    </row>
    <row r="121" spans="1:52" ht="95.25" customHeight="1" x14ac:dyDescent="0.3">
      <c r="A121" s="4" t="s">
        <v>96</v>
      </c>
      <c r="B121" s="110" t="s">
        <v>2</v>
      </c>
      <c r="C121" s="110">
        <v>1.2</v>
      </c>
      <c r="D121" s="35">
        <v>3552.44</v>
      </c>
      <c r="E121" s="40">
        <v>2284.96</v>
      </c>
      <c r="F121" s="40">
        <v>3619.17</v>
      </c>
      <c r="G121" s="40">
        <v>2328.37</v>
      </c>
      <c r="H121" s="38">
        <v>3619.17</v>
      </c>
      <c r="I121" s="38">
        <v>2328.37</v>
      </c>
      <c r="J121" s="38">
        <v>3664.15</v>
      </c>
      <c r="K121" s="38">
        <v>2328.37</v>
      </c>
      <c r="L121" s="40">
        <v>3664.15</v>
      </c>
      <c r="M121" s="40">
        <v>2328.37</v>
      </c>
      <c r="N121" s="40">
        <v>3799.82</v>
      </c>
      <c r="O121" s="40">
        <v>2374.94</v>
      </c>
      <c r="P121" s="38">
        <v>1151</v>
      </c>
      <c r="Q121" s="55">
        <v>1469.09</v>
      </c>
      <c r="R121" s="55">
        <v>1507.8899999999999</v>
      </c>
      <c r="S121" s="40">
        <v>1581.44</v>
      </c>
      <c r="T121" s="8" t="s">
        <v>250</v>
      </c>
      <c r="V121" s="89">
        <v>203.41</v>
      </c>
      <c r="W121" s="89">
        <v>354.54</v>
      </c>
      <c r="X121" s="111"/>
      <c r="Y121" s="109"/>
    </row>
    <row r="122" spans="1:52" x14ac:dyDescent="0.3">
      <c r="A122" s="9" t="s">
        <v>217</v>
      </c>
      <c r="B122" s="33"/>
      <c r="C122" s="33">
        <v>1.2</v>
      </c>
      <c r="D122" s="36"/>
      <c r="E122" s="38"/>
      <c r="F122" s="38"/>
      <c r="G122" s="38"/>
      <c r="H122" s="38"/>
      <c r="I122" s="38"/>
      <c r="J122" s="38"/>
      <c r="K122" s="38"/>
      <c r="L122" s="40"/>
      <c r="M122" s="40"/>
      <c r="N122" s="40"/>
      <c r="O122" s="40"/>
      <c r="P122" s="38"/>
      <c r="Q122" s="54"/>
      <c r="R122" s="55"/>
      <c r="S122" s="40"/>
      <c r="T122" s="67"/>
      <c r="V122" s="92"/>
      <c r="W122" s="92"/>
    </row>
    <row r="123" spans="1:52" ht="55.2" x14ac:dyDescent="0.3">
      <c r="A123" s="4" t="s">
        <v>218</v>
      </c>
      <c r="B123" s="33" t="s">
        <v>2</v>
      </c>
      <c r="C123" s="33">
        <v>1.2</v>
      </c>
      <c r="D123" s="36">
        <v>1917.441</v>
      </c>
      <c r="E123" s="38">
        <v>1917.441</v>
      </c>
      <c r="F123" s="38">
        <v>1975.7919999999999</v>
      </c>
      <c r="G123" s="38">
        <v>1953.8675999999998</v>
      </c>
      <c r="H123" s="38"/>
      <c r="I123" s="38"/>
      <c r="J123" s="38"/>
      <c r="K123" s="38"/>
      <c r="L123" s="40">
        <v>1719.56</v>
      </c>
      <c r="M123" s="40">
        <v>1719.56</v>
      </c>
      <c r="N123" s="40">
        <v>1776.82</v>
      </c>
      <c r="O123" s="40">
        <v>1753.95</v>
      </c>
      <c r="P123" s="38">
        <v>14100</v>
      </c>
      <c r="Q123" s="54">
        <v>112.28</v>
      </c>
      <c r="R123" s="55">
        <v>0</v>
      </c>
      <c r="S123" s="40">
        <v>138.19999999999999</v>
      </c>
      <c r="T123" s="68" t="s">
        <v>251</v>
      </c>
      <c r="V123" s="92">
        <v>1497.42</v>
      </c>
      <c r="W123" s="92">
        <v>690.9</v>
      </c>
    </row>
    <row r="124" spans="1:52" x14ac:dyDescent="0.3">
      <c r="A124" s="9" t="s">
        <v>97</v>
      </c>
      <c r="B124" s="6"/>
      <c r="C124" s="33">
        <v>1.2</v>
      </c>
      <c r="D124" s="36"/>
      <c r="E124" s="38"/>
      <c r="F124" s="38"/>
      <c r="G124" s="38"/>
      <c r="H124" s="38"/>
      <c r="I124" s="38"/>
      <c r="J124" s="38"/>
      <c r="K124" s="38"/>
      <c r="L124" s="41"/>
      <c r="M124" s="41"/>
      <c r="N124" s="41"/>
      <c r="O124" s="41"/>
      <c r="P124" s="39"/>
      <c r="Q124" s="54"/>
      <c r="R124" s="55"/>
      <c r="S124" s="41"/>
      <c r="T124" s="67"/>
      <c r="V124" s="94"/>
      <c r="W124" s="94"/>
    </row>
    <row r="125" spans="1:52" s="15" customFormat="1" ht="27.6" x14ac:dyDescent="0.3">
      <c r="A125" s="4" t="s">
        <v>80</v>
      </c>
      <c r="B125" s="33" t="s">
        <v>2</v>
      </c>
      <c r="C125" s="33">
        <v>1.2</v>
      </c>
      <c r="D125" s="35">
        <v>1862.57</v>
      </c>
      <c r="E125" s="40">
        <v>1785.72</v>
      </c>
      <c r="F125" s="40">
        <v>1918.45</v>
      </c>
      <c r="G125" s="40">
        <v>1819.65</v>
      </c>
      <c r="H125" s="38">
        <v>1918.4557999999997</v>
      </c>
      <c r="I125" s="38">
        <v>1819.6543999999999</v>
      </c>
      <c r="J125" s="38">
        <v>1955.97</v>
      </c>
      <c r="K125" s="38">
        <v>1837.85</v>
      </c>
      <c r="L125" s="40">
        <v>1955.97</v>
      </c>
      <c r="M125" s="40">
        <v>1837.85</v>
      </c>
      <c r="N125" s="40">
        <v>2038.88</v>
      </c>
      <c r="O125" s="40">
        <v>1874.6</v>
      </c>
      <c r="P125" s="38">
        <v>7856</v>
      </c>
      <c r="Q125" s="54">
        <v>677.63</v>
      </c>
      <c r="R125" s="55">
        <v>332.85</v>
      </c>
      <c r="S125" s="40">
        <v>1083.3699999999999</v>
      </c>
      <c r="T125" s="68" t="s">
        <v>289</v>
      </c>
      <c r="U125" s="88"/>
      <c r="V125" s="92">
        <v>340.33</v>
      </c>
      <c r="W125" s="92">
        <v>1134.58</v>
      </c>
      <c r="X125" s="104"/>
      <c r="Y125" s="107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</row>
    <row r="126" spans="1:52" s="15" customFormat="1" x14ac:dyDescent="0.3">
      <c r="A126" s="9" t="s">
        <v>135</v>
      </c>
      <c r="B126" s="33"/>
      <c r="C126" s="33">
        <v>1.2</v>
      </c>
      <c r="D126" s="36"/>
      <c r="E126" s="38"/>
      <c r="F126" s="38"/>
      <c r="G126" s="38"/>
      <c r="H126" s="38"/>
      <c r="I126" s="38"/>
      <c r="J126" s="38"/>
      <c r="K126" s="38"/>
      <c r="L126" s="41"/>
      <c r="M126" s="41"/>
      <c r="N126" s="41"/>
      <c r="O126" s="41"/>
      <c r="P126" s="39"/>
      <c r="Q126" s="54"/>
      <c r="R126" s="55"/>
      <c r="S126" s="41"/>
      <c r="T126" s="139" t="s">
        <v>290</v>
      </c>
      <c r="U126" s="88"/>
      <c r="V126" s="94"/>
      <c r="W126" s="94"/>
      <c r="X126" s="104"/>
      <c r="Y126" s="107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spans="1:52" s="15" customFormat="1" ht="27" customHeight="1" x14ac:dyDescent="0.3">
      <c r="A127" s="8" t="s">
        <v>134</v>
      </c>
      <c r="B127" s="34" t="s">
        <v>2</v>
      </c>
      <c r="C127" s="33">
        <v>1.2</v>
      </c>
      <c r="D127" s="36"/>
      <c r="E127" s="38"/>
      <c r="F127" s="38">
        <v>2068.9499999999998</v>
      </c>
      <c r="G127" s="38">
        <v>2032.8</v>
      </c>
      <c r="H127" s="38">
        <v>2068.9499999999998</v>
      </c>
      <c r="I127" s="38">
        <v>2032.8</v>
      </c>
      <c r="J127" s="38">
        <v>2135.0300000000002</v>
      </c>
      <c r="K127" s="38">
        <v>2053.13</v>
      </c>
      <c r="L127" s="40">
        <v>2135.0300000000002</v>
      </c>
      <c r="M127" s="40">
        <v>2053.13</v>
      </c>
      <c r="N127" s="40">
        <v>2194.27</v>
      </c>
      <c r="O127" s="40">
        <v>2053.13</v>
      </c>
      <c r="P127" s="38">
        <v>1790</v>
      </c>
      <c r="Q127" s="54">
        <v>23.81</v>
      </c>
      <c r="R127" s="55">
        <v>99.81</v>
      </c>
      <c r="S127" s="40">
        <v>192.04</v>
      </c>
      <c r="T127" s="142"/>
      <c r="U127" s="88"/>
      <c r="V127" s="92">
        <v>230.94</v>
      </c>
      <c r="W127" s="92">
        <v>188.95</v>
      </c>
      <c r="X127" s="104"/>
      <c r="Y127" s="107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</row>
    <row r="128" spans="1:52" s="15" customFormat="1" ht="27" customHeight="1" x14ac:dyDescent="0.3">
      <c r="A128" s="8" t="s">
        <v>216</v>
      </c>
      <c r="B128" s="34" t="s">
        <v>2</v>
      </c>
      <c r="C128" s="33">
        <v>1.2</v>
      </c>
      <c r="D128" s="36"/>
      <c r="E128" s="38"/>
      <c r="F128" s="44"/>
      <c r="G128" s="44"/>
      <c r="H128" s="38"/>
      <c r="I128" s="38"/>
      <c r="J128" s="38"/>
      <c r="K128" s="38"/>
      <c r="L128" s="14">
        <v>1805.05</v>
      </c>
      <c r="M128" s="14">
        <v>1805.05</v>
      </c>
      <c r="N128" s="40">
        <v>1872.89</v>
      </c>
      <c r="O128" s="40">
        <v>1805.05</v>
      </c>
      <c r="P128" s="38">
        <v>6719</v>
      </c>
      <c r="Q128" s="54">
        <v>0</v>
      </c>
      <c r="R128" s="55">
        <v>0</v>
      </c>
      <c r="S128" s="40">
        <v>195.35</v>
      </c>
      <c r="T128" s="142"/>
      <c r="U128" s="88"/>
      <c r="V128" s="92">
        <v>180.9</v>
      </c>
      <c r="W128" s="92">
        <v>257.17</v>
      </c>
      <c r="X128" s="104"/>
      <c r="Y128" s="107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</row>
    <row r="129" spans="1:52" s="15" customFormat="1" ht="27" customHeight="1" x14ac:dyDescent="0.3">
      <c r="A129" s="50" t="s">
        <v>138</v>
      </c>
      <c r="B129" s="34"/>
      <c r="C129" s="33"/>
      <c r="D129" s="36"/>
      <c r="E129" s="38"/>
      <c r="F129" s="44"/>
      <c r="G129" s="44"/>
      <c r="H129" s="38"/>
      <c r="I129" s="38"/>
      <c r="J129" s="38"/>
      <c r="K129" s="38"/>
      <c r="L129" s="14"/>
      <c r="M129" s="14"/>
      <c r="N129" s="40"/>
      <c r="O129" s="40"/>
      <c r="P129" s="38"/>
      <c r="Q129" s="54"/>
      <c r="R129" s="55"/>
      <c r="S129" s="40"/>
      <c r="T129" s="142"/>
      <c r="U129" s="88"/>
      <c r="V129" s="92"/>
      <c r="W129" s="92"/>
      <c r="X129" s="104"/>
      <c r="Y129" s="107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</row>
    <row r="130" spans="1:52" s="15" customFormat="1" ht="27" customHeight="1" x14ac:dyDescent="0.3">
      <c r="A130" s="8" t="s">
        <v>139</v>
      </c>
      <c r="B130" s="34" t="s">
        <v>2</v>
      </c>
      <c r="C130" s="33"/>
      <c r="D130" s="36"/>
      <c r="E130" s="38"/>
      <c r="F130" s="44">
        <v>1730.23</v>
      </c>
      <c r="G130" s="44">
        <v>1669.1</v>
      </c>
      <c r="H130" s="38">
        <v>1730.23</v>
      </c>
      <c r="I130" s="38">
        <v>1669.1</v>
      </c>
      <c r="J130" s="38">
        <v>1785.74</v>
      </c>
      <c r="K130" s="38">
        <v>1685.79</v>
      </c>
      <c r="L130" s="14">
        <v>1785.74</v>
      </c>
      <c r="M130" s="14">
        <v>1685.79</v>
      </c>
      <c r="N130" s="40">
        <v>1831.02</v>
      </c>
      <c r="O130" s="40">
        <v>1685.79</v>
      </c>
      <c r="P130" s="38">
        <v>4292</v>
      </c>
      <c r="Q130" s="54">
        <v>96.56</v>
      </c>
      <c r="R130" s="55">
        <v>333.78</v>
      </c>
      <c r="S130" s="40">
        <v>512.27</v>
      </c>
      <c r="T130" s="142"/>
      <c r="U130" s="88"/>
      <c r="V130" s="92">
        <v>195.12</v>
      </c>
      <c r="W130" s="92">
        <v>260.56</v>
      </c>
      <c r="X130" s="104"/>
      <c r="Y130" s="107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</row>
    <row r="131" spans="1:52" s="15" customFormat="1" ht="27" customHeight="1" x14ac:dyDescent="0.3">
      <c r="A131" s="8" t="s">
        <v>140</v>
      </c>
      <c r="B131" s="34"/>
      <c r="C131" s="33"/>
      <c r="D131" s="36"/>
      <c r="E131" s="38"/>
      <c r="F131" s="44"/>
      <c r="G131" s="44"/>
      <c r="H131" s="38"/>
      <c r="I131" s="38"/>
      <c r="J131" s="38"/>
      <c r="K131" s="38"/>
      <c r="L131" s="14"/>
      <c r="M131" s="14"/>
      <c r="N131" s="40"/>
      <c r="O131" s="40"/>
      <c r="P131" s="38"/>
      <c r="Q131" s="54"/>
      <c r="R131" s="55"/>
      <c r="S131" s="40"/>
      <c r="T131" s="142"/>
      <c r="U131" s="88"/>
      <c r="V131" s="92"/>
      <c r="W131" s="92"/>
      <c r="X131" s="104"/>
      <c r="Y131" s="107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</row>
    <row r="132" spans="1:52" s="15" customFormat="1" ht="27" customHeight="1" x14ac:dyDescent="0.3">
      <c r="A132" s="8" t="s">
        <v>139</v>
      </c>
      <c r="B132" s="34"/>
      <c r="C132" s="33"/>
      <c r="D132" s="36"/>
      <c r="E132" s="38"/>
      <c r="F132" s="44"/>
      <c r="G132" s="44"/>
      <c r="H132" s="38">
        <v>1917.85</v>
      </c>
      <c r="I132" s="38">
        <v>1917.85</v>
      </c>
      <c r="J132" s="38">
        <v>1978.76</v>
      </c>
      <c r="K132" s="38">
        <v>1956.21</v>
      </c>
      <c r="L132" s="14">
        <v>1978.76</v>
      </c>
      <c r="M132" s="14">
        <v>1956.21</v>
      </c>
      <c r="N132" s="40">
        <v>2023.24</v>
      </c>
      <c r="O132" s="40">
        <v>1956.21</v>
      </c>
      <c r="P132" s="38">
        <v>2023.6</v>
      </c>
      <c r="Q132" s="54">
        <v>0</v>
      </c>
      <c r="R132" s="55">
        <v>19.559999999999999</v>
      </c>
      <c r="S132" s="40">
        <v>84.21</v>
      </c>
      <c r="T132" s="143"/>
      <c r="U132" s="88"/>
      <c r="V132" s="92">
        <v>151.58000000000001</v>
      </c>
      <c r="W132" s="92">
        <v>102.04</v>
      </c>
      <c r="X132" s="104"/>
      <c r="Y132" s="107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</row>
    <row r="133" spans="1:52" s="15" customFormat="1" x14ac:dyDescent="0.3">
      <c r="A133" s="50" t="s">
        <v>137</v>
      </c>
      <c r="B133" s="34"/>
      <c r="C133" s="33">
        <v>1.2</v>
      </c>
      <c r="D133" s="36"/>
      <c r="E133" s="38"/>
      <c r="F133" s="38"/>
      <c r="G133" s="38"/>
      <c r="H133" s="38"/>
      <c r="I133" s="38"/>
      <c r="J133" s="38"/>
      <c r="K133" s="38"/>
      <c r="L133" s="42"/>
      <c r="M133" s="42"/>
      <c r="N133" s="41"/>
      <c r="O133" s="41"/>
      <c r="P133" s="39"/>
      <c r="Q133" s="54"/>
      <c r="R133" s="55"/>
      <c r="S133" s="41"/>
      <c r="T133" s="67"/>
      <c r="U133" s="88"/>
      <c r="V133" s="94"/>
      <c r="W133" s="94"/>
      <c r="X133" s="104"/>
      <c r="Y133" s="107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</row>
    <row r="134" spans="1:52" s="15" customFormat="1" ht="41.4" x14ac:dyDescent="0.3">
      <c r="A134" s="8" t="s">
        <v>136</v>
      </c>
      <c r="B134" s="34" t="s">
        <v>3</v>
      </c>
      <c r="C134" s="33">
        <v>1.2</v>
      </c>
      <c r="D134" s="36">
        <v>1900.2365999999997</v>
      </c>
      <c r="E134" s="38">
        <v>1900.2365999999997</v>
      </c>
      <c r="F134" s="38">
        <v>1947.6371999999999</v>
      </c>
      <c r="G134" s="38">
        <v>1936.3445999999999</v>
      </c>
      <c r="H134" s="38">
        <v>1947.6371999999999</v>
      </c>
      <c r="I134" s="38">
        <v>1936.3445999999999</v>
      </c>
      <c r="J134" s="38">
        <v>2008.7257999999999</v>
      </c>
      <c r="K134" s="38">
        <v>1955.7084</v>
      </c>
      <c r="L134" s="40">
        <v>2042.7719999999999</v>
      </c>
      <c r="M134" s="40">
        <v>1988.856</v>
      </c>
      <c r="N134" s="40">
        <v>2103.7919999999999</v>
      </c>
      <c r="O134" s="40">
        <v>2028.636</v>
      </c>
      <c r="P134" s="38">
        <v>70687</v>
      </c>
      <c r="Q134" s="54">
        <v>287.39</v>
      </c>
      <c r="R134" s="55">
        <v>1732.43</v>
      </c>
      <c r="S134" s="40">
        <v>3712.1800000000003</v>
      </c>
      <c r="T134" s="68" t="s">
        <v>291</v>
      </c>
      <c r="U134" s="88"/>
      <c r="V134" s="92">
        <v>6081.4</v>
      </c>
      <c r="W134" s="92">
        <v>5202.05</v>
      </c>
      <c r="X134" s="104"/>
      <c r="Y134" s="107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</row>
    <row r="135" spans="1:52" x14ac:dyDescent="0.3">
      <c r="A135" s="50" t="s">
        <v>212</v>
      </c>
      <c r="B135" s="34"/>
      <c r="C135" s="33">
        <v>1.2</v>
      </c>
      <c r="D135" s="36"/>
      <c r="E135" s="38"/>
      <c r="F135" s="38"/>
      <c r="G135" s="38"/>
      <c r="H135" s="38"/>
      <c r="I135" s="38"/>
      <c r="J135" s="38"/>
      <c r="K135" s="38"/>
      <c r="L135" s="42"/>
      <c r="M135" s="42"/>
      <c r="N135" s="41"/>
      <c r="O135" s="41"/>
      <c r="P135" s="38"/>
      <c r="Q135" s="54"/>
      <c r="R135" s="55"/>
      <c r="S135" s="40"/>
      <c r="T135" s="67"/>
      <c r="V135" s="92"/>
      <c r="W135" s="92"/>
    </row>
    <row r="136" spans="1:52" ht="63" customHeight="1" x14ac:dyDescent="0.3">
      <c r="A136" s="8" t="s">
        <v>213</v>
      </c>
      <c r="B136" s="34" t="s">
        <v>174</v>
      </c>
      <c r="C136" s="33">
        <v>1.2</v>
      </c>
      <c r="D136" s="36">
        <v>1788.8445999999999</v>
      </c>
      <c r="E136" s="38">
        <v>1788.8445999999999</v>
      </c>
      <c r="F136" s="38">
        <v>1878.3594000000001</v>
      </c>
      <c r="G136" s="38">
        <v>1822.8285999999998</v>
      </c>
      <c r="H136" s="38"/>
      <c r="I136" s="38"/>
      <c r="J136" s="38"/>
      <c r="K136" s="38"/>
      <c r="L136" s="14">
        <v>1847.088</v>
      </c>
      <c r="M136" s="14">
        <v>1847.088</v>
      </c>
      <c r="N136" s="40">
        <v>1883.9879999999998</v>
      </c>
      <c r="O136" s="40">
        <v>1847.088</v>
      </c>
      <c r="P136" s="38">
        <v>7035</v>
      </c>
      <c r="Q136" s="54">
        <v>141.88999999999999</v>
      </c>
      <c r="R136" s="55">
        <v>0</v>
      </c>
      <c r="S136" s="40">
        <v>92.710000000000008</v>
      </c>
      <c r="T136" s="68" t="s">
        <v>292</v>
      </c>
      <c r="V136" s="92">
        <v>101.47</v>
      </c>
      <c r="W136" s="92">
        <v>56.81</v>
      </c>
    </row>
    <row r="137" spans="1:52" ht="27.6" x14ac:dyDescent="0.3">
      <c r="A137" s="9" t="s">
        <v>24</v>
      </c>
      <c r="B137" s="33"/>
      <c r="C137" s="33">
        <v>1.2</v>
      </c>
      <c r="D137" s="36"/>
      <c r="E137" s="38"/>
      <c r="F137" s="38"/>
      <c r="G137" s="38"/>
      <c r="H137" s="38"/>
      <c r="I137" s="38"/>
      <c r="J137" s="38"/>
      <c r="K137" s="38"/>
      <c r="L137" s="41"/>
      <c r="M137" s="41"/>
      <c r="N137" s="41"/>
      <c r="O137" s="41"/>
      <c r="P137" s="39"/>
      <c r="Q137" s="54"/>
      <c r="R137" s="55"/>
      <c r="S137" s="41"/>
      <c r="T137" s="67"/>
      <c r="U137" s="92">
        <v>65.599999999999994</v>
      </c>
      <c r="V137" s="94"/>
      <c r="W137" s="94"/>
      <c r="Y137" s="2" t="s">
        <v>329</v>
      </c>
    </row>
    <row r="138" spans="1:52" s="23" customFormat="1" ht="27.6" x14ac:dyDescent="0.3">
      <c r="A138" s="4" t="s">
        <v>32</v>
      </c>
      <c r="B138" s="34" t="s">
        <v>2</v>
      </c>
      <c r="C138" s="33">
        <v>1.2</v>
      </c>
      <c r="D138" s="36">
        <v>2050.89</v>
      </c>
      <c r="E138" s="38">
        <v>1778.02</v>
      </c>
      <c r="F138" s="38">
        <v>2108.33</v>
      </c>
      <c r="G138" s="38">
        <v>1811.8</v>
      </c>
      <c r="H138" s="38">
        <v>2108.33</v>
      </c>
      <c r="I138" s="38">
        <v>1811.8</v>
      </c>
      <c r="J138" s="38">
        <v>2143.16</v>
      </c>
      <c r="K138" s="38">
        <v>1829.92</v>
      </c>
      <c r="L138" s="40">
        <v>1984.3</v>
      </c>
      <c r="M138" s="40">
        <v>1829.92</v>
      </c>
      <c r="N138" s="40">
        <v>1984.3</v>
      </c>
      <c r="O138" s="40">
        <v>1866.52</v>
      </c>
      <c r="P138" s="38">
        <v>17451</v>
      </c>
      <c r="Q138" s="54">
        <v>4938.8100000000004</v>
      </c>
      <c r="R138" s="55">
        <v>5299.72</v>
      </c>
      <c r="S138" s="40">
        <v>2420.36</v>
      </c>
      <c r="T138" s="68" t="s">
        <v>293</v>
      </c>
      <c r="U138" s="99"/>
      <c r="V138" s="92">
        <v>1637.52</v>
      </c>
      <c r="W138" s="92">
        <v>4939.2299999999996</v>
      </c>
      <c r="X138" s="105"/>
      <c r="Y138" s="107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</row>
    <row r="139" spans="1:52" x14ac:dyDescent="0.3">
      <c r="A139" s="10" t="s">
        <v>9</v>
      </c>
      <c r="B139" s="20"/>
      <c r="C139" s="33">
        <v>1.2</v>
      </c>
      <c r="D139" s="36"/>
      <c r="E139" s="38"/>
      <c r="F139" s="38"/>
      <c r="G139" s="38"/>
      <c r="H139" s="38"/>
      <c r="I139" s="38"/>
      <c r="J139" s="38"/>
      <c r="K139" s="38"/>
      <c r="L139" s="41"/>
      <c r="M139" s="41"/>
      <c r="N139" s="41"/>
      <c r="O139" s="41"/>
      <c r="P139" s="39"/>
      <c r="Q139" s="54"/>
      <c r="R139" s="55"/>
      <c r="S139" s="41"/>
      <c r="T139" s="67"/>
      <c r="U139" s="92">
        <v>64.5</v>
      </c>
      <c r="V139" s="94"/>
      <c r="W139" s="94"/>
      <c r="X139" s="106" t="s">
        <v>366</v>
      </c>
      <c r="Y139" s="107" t="s">
        <v>363</v>
      </c>
    </row>
    <row r="140" spans="1:52" s="23" customFormat="1" ht="55.2" x14ac:dyDescent="0.3">
      <c r="A140" s="8" t="s">
        <v>10</v>
      </c>
      <c r="B140" s="33" t="s">
        <v>2</v>
      </c>
      <c r="C140" s="33">
        <v>1.2</v>
      </c>
      <c r="D140" s="35">
        <v>3307.71</v>
      </c>
      <c r="E140" s="40">
        <v>2695.76</v>
      </c>
      <c r="F140" s="40">
        <v>3409.31</v>
      </c>
      <c r="G140" s="40">
        <v>2695.76</v>
      </c>
      <c r="H140" s="38">
        <v>3409.31</v>
      </c>
      <c r="I140" s="38">
        <v>2695.76</v>
      </c>
      <c r="J140" s="38">
        <v>3409.31</v>
      </c>
      <c r="K140" s="38">
        <v>2695.76</v>
      </c>
      <c r="L140" s="40">
        <v>3296.88</v>
      </c>
      <c r="M140" s="40">
        <v>2695.76</v>
      </c>
      <c r="N140" s="40">
        <v>3296.88</v>
      </c>
      <c r="O140" s="40">
        <v>2695.76</v>
      </c>
      <c r="P140" s="38">
        <v>897</v>
      </c>
      <c r="Q140" s="54">
        <v>587.98</v>
      </c>
      <c r="R140" s="55">
        <v>640.04999999999995</v>
      </c>
      <c r="S140" s="40">
        <v>539.21</v>
      </c>
      <c r="T140" s="68" t="s">
        <v>294</v>
      </c>
      <c r="U140" s="95"/>
      <c r="V140" s="97">
        <v>652.35</v>
      </c>
      <c r="W140" s="97">
        <v>3332.3</v>
      </c>
      <c r="X140" s="108"/>
      <c r="Y140" s="107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</row>
    <row r="141" spans="1:52" s="23" customFormat="1" x14ac:dyDescent="0.3">
      <c r="A141" s="50" t="s">
        <v>49</v>
      </c>
      <c r="B141" s="6"/>
      <c r="C141" s="33">
        <v>1.2</v>
      </c>
      <c r="D141" s="36"/>
      <c r="E141" s="38"/>
      <c r="F141" s="38"/>
      <c r="G141" s="38"/>
      <c r="H141" s="38"/>
      <c r="I141" s="38"/>
      <c r="J141" s="38"/>
      <c r="K141" s="38"/>
      <c r="L141" s="41"/>
      <c r="M141" s="41"/>
      <c r="N141" s="41"/>
      <c r="O141" s="41"/>
      <c r="P141" s="39"/>
      <c r="Q141" s="54"/>
      <c r="R141" s="55"/>
      <c r="S141" s="41"/>
      <c r="T141" s="69"/>
      <c r="U141" s="92">
        <v>70.400000000000006</v>
      </c>
      <c r="V141" s="94"/>
      <c r="W141" s="94"/>
      <c r="X141" s="106" t="s">
        <v>365</v>
      </c>
      <c r="Y141" s="107" t="s">
        <v>364</v>
      </c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</row>
    <row r="142" spans="1:52" x14ac:dyDescent="0.3">
      <c r="A142" s="50" t="s">
        <v>147</v>
      </c>
      <c r="B142" s="7"/>
      <c r="C142" s="33">
        <v>1.2</v>
      </c>
      <c r="D142" s="36"/>
      <c r="E142" s="38"/>
      <c r="F142" s="38"/>
      <c r="G142" s="38"/>
      <c r="H142" s="38"/>
      <c r="I142" s="38"/>
      <c r="J142" s="38"/>
      <c r="K142" s="38"/>
      <c r="L142" s="42"/>
      <c r="M142" s="42"/>
      <c r="N142" s="41"/>
      <c r="O142" s="41"/>
      <c r="P142" s="39"/>
      <c r="Q142" s="54"/>
      <c r="R142" s="55"/>
      <c r="S142" s="41"/>
      <c r="T142" s="67"/>
      <c r="V142" s="94"/>
      <c r="W142" s="94"/>
    </row>
    <row r="143" spans="1:52" s="23" customFormat="1" ht="36.75" customHeight="1" x14ac:dyDescent="0.3">
      <c r="A143" s="8" t="s">
        <v>36</v>
      </c>
      <c r="B143" s="34" t="s">
        <v>3</v>
      </c>
      <c r="C143" s="33">
        <v>1.2</v>
      </c>
      <c r="D143" s="36"/>
      <c r="E143" s="38"/>
      <c r="F143" s="38"/>
      <c r="G143" s="38"/>
      <c r="H143" s="38"/>
      <c r="I143" s="38"/>
      <c r="J143" s="38"/>
      <c r="K143" s="38"/>
      <c r="L143" s="14">
        <v>1927.8</v>
      </c>
      <c r="M143" s="14">
        <v>1770.8879999999999</v>
      </c>
      <c r="N143" s="40">
        <v>1971.4319999999998</v>
      </c>
      <c r="O143" s="40">
        <v>1806.3</v>
      </c>
      <c r="P143" s="38">
        <v>30425.31</v>
      </c>
      <c r="Q143" s="54">
        <v>0</v>
      </c>
      <c r="R143" s="55">
        <v>0</v>
      </c>
      <c r="S143" s="40">
        <v>4067.74</v>
      </c>
      <c r="T143" s="68" t="s">
        <v>227</v>
      </c>
      <c r="U143" s="95"/>
      <c r="V143" s="97">
        <v>1235.5</v>
      </c>
      <c r="W143" s="97">
        <v>706.95</v>
      </c>
      <c r="X143" s="105"/>
      <c r="Y143" s="107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</row>
    <row r="144" spans="1:52" x14ac:dyDescent="0.3">
      <c r="A144" s="10" t="s">
        <v>11</v>
      </c>
      <c r="B144" s="20"/>
      <c r="C144" s="33">
        <v>1.2</v>
      </c>
      <c r="D144" s="36"/>
      <c r="E144" s="38"/>
      <c r="F144" s="38"/>
      <c r="G144" s="38"/>
      <c r="H144" s="38"/>
      <c r="I144" s="38"/>
      <c r="J144" s="38"/>
      <c r="K144" s="38"/>
      <c r="L144" s="41"/>
      <c r="M144" s="41"/>
      <c r="N144" s="41"/>
      <c r="O144" s="41"/>
      <c r="P144" s="39"/>
      <c r="Q144" s="54"/>
      <c r="R144" s="55"/>
      <c r="S144" s="41"/>
      <c r="T144" s="67"/>
      <c r="U144" s="92">
        <v>82.6</v>
      </c>
      <c r="V144" s="94"/>
      <c r="W144" s="94"/>
      <c r="X144" s="106" t="s">
        <v>367</v>
      </c>
      <c r="Y144" s="107" t="s">
        <v>368</v>
      </c>
    </row>
    <row r="145" spans="1:40" x14ac:dyDescent="0.3">
      <c r="A145" s="10" t="s">
        <v>98</v>
      </c>
      <c r="B145" s="20"/>
      <c r="C145" s="33">
        <v>1.2</v>
      </c>
      <c r="D145" s="36"/>
      <c r="E145" s="38"/>
      <c r="F145" s="38"/>
      <c r="G145" s="38"/>
      <c r="H145" s="38"/>
      <c r="I145" s="38"/>
      <c r="J145" s="38"/>
      <c r="K145" s="38"/>
      <c r="L145" s="41"/>
      <c r="M145" s="41"/>
      <c r="N145" s="41"/>
      <c r="O145" s="41"/>
      <c r="P145" s="39"/>
      <c r="Q145" s="54"/>
      <c r="R145" s="55"/>
      <c r="S145" s="41"/>
      <c r="T145" s="67"/>
      <c r="V145" s="94"/>
      <c r="W145" s="94"/>
    </row>
    <row r="146" spans="1:40" ht="55.2" x14ac:dyDescent="0.3">
      <c r="A146" s="8" t="s">
        <v>51</v>
      </c>
      <c r="B146" s="34" t="s">
        <v>3</v>
      </c>
      <c r="C146" s="33">
        <v>1.2</v>
      </c>
      <c r="D146" s="36">
        <v>2820.79</v>
      </c>
      <c r="E146" s="38">
        <v>2506.13</v>
      </c>
      <c r="F146" s="38">
        <v>2844.61</v>
      </c>
      <c r="G146" s="38">
        <v>2527.31</v>
      </c>
      <c r="H146" s="38">
        <v>2844.61</v>
      </c>
      <c r="I146" s="38">
        <v>2527.31</v>
      </c>
      <c r="J146" s="38">
        <v>2907.27</v>
      </c>
      <c r="K146" s="38">
        <v>2527.31</v>
      </c>
      <c r="L146" s="40">
        <v>2956.5479999999998</v>
      </c>
      <c r="M146" s="40">
        <v>2570.1479999999997</v>
      </c>
      <c r="N146" s="40">
        <v>2977.3319999999999</v>
      </c>
      <c r="O146" s="40">
        <v>2570.1479999999997</v>
      </c>
      <c r="P146" s="38">
        <v>14100</v>
      </c>
      <c r="Q146" s="54">
        <v>3773.44</v>
      </c>
      <c r="R146" s="55">
        <v>4112.3599999999997</v>
      </c>
      <c r="S146" s="40">
        <v>4644.87</v>
      </c>
      <c r="T146" s="66" t="s">
        <v>295</v>
      </c>
      <c r="V146" s="92">
        <v>1040.78</v>
      </c>
      <c r="W146" s="92">
        <v>639.21</v>
      </c>
    </row>
    <row r="147" spans="1:40" x14ac:dyDescent="0.3">
      <c r="A147" s="50" t="s">
        <v>99</v>
      </c>
      <c r="B147" s="34"/>
      <c r="C147" s="33">
        <v>1.2</v>
      </c>
      <c r="D147" s="36"/>
      <c r="E147" s="38"/>
      <c r="F147" s="38"/>
      <c r="G147" s="38"/>
      <c r="H147" s="38"/>
      <c r="I147" s="38"/>
      <c r="J147" s="38"/>
      <c r="K147" s="38"/>
      <c r="L147" s="41"/>
      <c r="M147" s="41"/>
      <c r="N147" s="41"/>
      <c r="O147" s="41"/>
      <c r="P147" s="39"/>
      <c r="Q147" s="54"/>
      <c r="R147" s="55"/>
      <c r="S147" s="41"/>
      <c r="T147" s="67"/>
      <c r="V147" s="94"/>
      <c r="W147" s="94"/>
    </row>
    <row r="148" spans="1:40" ht="61.5" customHeight="1" x14ac:dyDescent="0.3">
      <c r="A148" s="8" t="s">
        <v>178</v>
      </c>
      <c r="B148" s="33" t="s">
        <v>2</v>
      </c>
      <c r="C148" s="33">
        <v>1.2</v>
      </c>
      <c r="D148" s="36">
        <v>3129.89</v>
      </c>
      <c r="E148" s="38">
        <v>2415.42</v>
      </c>
      <c r="F148" s="38">
        <v>3258.64</v>
      </c>
      <c r="G148" s="38">
        <v>2415.42</v>
      </c>
      <c r="H148" s="38">
        <v>3258.64</v>
      </c>
      <c r="I148" s="38">
        <v>2415.42</v>
      </c>
      <c r="J148" s="38">
        <v>3339.93</v>
      </c>
      <c r="K148" s="38">
        <v>2415.42</v>
      </c>
      <c r="L148" s="40">
        <v>3339.93</v>
      </c>
      <c r="M148" s="40">
        <v>2415.42</v>
      </c>
      <c r="N148" s="40">
        <v>3390.86</v>
      </c>
      <c r="O148" s="40">
        <v>2463.7199999999998</v>
      </c>
      <c r="P148" s="38">
        <v>329.4</v>
      </c>
      <c r="Q148" s="54">
        <v>232.51</v>
      </c>
      <c r="R148" s="55">
        <v>246.3</v>
      </c>
      <c r="S148" s="40">
        <v>304.90999999999997</v>
      </c>
      <c r="T148" s="146" t="s">
        <v>296</v>
      </c>
      <c r="V148" s="92">
        <v>0</v>
      </c>
      <c r="W148" s="92" t="s">
        <v>321</v>
      </c>
    </row>
    <row r="149" spans="1:40" x14ac:dyDescent="0.3">
      <c r="A149" s="50" t="s">
        <v>100</v>
      </c>
      <c r="B149" s="33"/>
      <c r="C149" s="33">
        <v>1.2</v>
      </c>
      <c r="D149" s="36"/>
      <c r="E149" s="38"/>
      <c r="F149" s="38"/>
      <c r="G149" s="38"/>
      <c r="H149" s="38"/>
      <c r="I149" s="38"/>
      <c r="J149" s="38"/>
      <c r="K149" s="38"/>
      <c r="L149" s="40"/>
      <c r="M149" s="40"/>
      <c r="N149" s="40"/>
      <c r="O149" s="40"/>
      <c r="P149" s="39"/>
      <c r="Q149" s="54"/>
      <c r="R149" s="55"/>
      <c r="S149" s="41"/>
      <c r="T149" s="153"/>
      <c r="V149" s="92">
        <v>327.45999999999998</v>
      </c>
      <c r="W149" s="92" t="s">
        <v>321</v>
      </c>
    </row>
    <row r="150" spans="1:40" ht="62.25" customHeight="1" x14ac:dyDescent="0.3">
      <c r="A150" s="8" t="s">
        <v>179</v>
      </c>
      <c r="B150" s="33" t="s">
        <v>2</v>
      </c>
      <c r="C150" s="33">
        <v>1.2</v>
      </c>
      <c r="D150" s="36">
        <v>3129.89</v>
      </c>
      <c r="E150" s="38">
        <v>2415.42</v>
      </c>
      <c r="F150" s="38">
        <v>3258.64</v>
      </c>
      <c r="G150" s="38">
        <v>2415.42</v>
      </c>
      <c r="H150" s="38">
        <v>3258.64</v>
      </c>
      <c r="I150" s="38">
        <v>2415.42</v>
      </c>
      <c r="J150" s="38">
        <v>3339.93</v>
      </c>
      <c r="K150" s="38">
        <v>2415.42</v>
      </c>
      <c r="L150" s="40">
        <v>3339.93</v>
      </c>
      <c r="M150" s="40">
        <v>2415.42</v>
      </c>
      <c r="N150" s="40">
        <v>3390.86</v>
      </c>
      <c r="O150" s="40">
        <v>2463.7199999999998</v>
      </c>
      <c r="P150" s="38">
        <v>285.2</v>
      </c>
      <c r="Q150" s="54">
        <v>241.83</v>
      </c>
      <c r="R150" s="55">
        <v>238.6</v>
      </c>
      <c r="S150" s="40">
        <v>263.99</v>
      </c>
      <c r="T150" s="153"/>
      <c r="V150" s="92"/>
      <c r="W150" s="92"/>
    </row>
    <row r="151" spans="1:40" ht="66" customHeight="1" x14ac:dyDescent="0.3">
      <c r="A151" s="8" t="s">
        <v>180</v>
      </c>
      <c r="B151" s="33" t="s">
        <v>2</v>
      </c>
      <c r="C151" s="33">
        <v>1.2</v>
      </c>
      <c r="D151" s="36">
        <v>3129.89</v>
      </c>
      <c r="E151" s="38">
        <v>2415.42</v>
      </c>
      <c r="F151" s="38">
        <v>3258.64</v>
      </c>
      <c r="G151" s="38">
        <v>2415.42</v>
      </c>
      <c r="H151" s="38">
        <v>3258.64</v>
      </c>
      <c r="I151" s="38">
        <v>2415.42</v>
      </c>
      <c r="J151" s="38">
        <v>3339.93</v>
      </c>
      <c r="K151" s="38">
        <v>2415.42</v>
      </c>
      <c r="L151" s="40">
        <v>3339.93</v>
      </c>
      <c r="M151" s="40">
        <v>2415.42</v>
      </c>
      <c r="N151" s="40">
        <v>3390.86</v>
      </c>
      <c r="O151" s="40">
        <v>2463.7199999999998</v>
      </c>
      <c r="P151" s="38">
        <v>277.89999999999998</v>
      </c>
      <c r="Q151" s="54">
        <v>241.83</v>
      </c>
      <c r="R151" s="55">
        <v>236.36</v>
      </c>
      <c r="S151" s="40">
        <v>257.23</v>
      </c>
      <c r="T151" s="154"/>
      <c r="V151" s="92"/>
      <c r="W151" s="92"/>
    </row>
    <row r="152" spans="1:40" x14ac:dyDescent="0.3">
      <c r="A152" s="10" t="s">
        <v>12</v>
      </c>
      <c r="B152" s="20"/>
      <c r="C152" s="33">
        <v>1.2</v>
      </c>
      <c r="D152" s="36"/>
      <c r="E152" s="38"/>
      <c r="F152" s="38"/>
      <c r="G152" s="38"/>
      <c r="H152" s="38"/>
      <c r="I152" s="38"/>
      <c r="J152" s="38"/>
      <c r="K152" s="38"/>
      <c r="L152" s="41"/>
      <c r="M152" s="41"/>
      <c r="N152" s="41"/>
      <c r="O152" s="41"/>
      <c r="P152" s="39"/>
      <c r="Q152" s="54"/>
      <c r="R152" s="55"/>
      <c r="S152" s="41"/>
      <c r="T152" s="67"/>
      <c r="U152" s="92">
        <v>68.5</v>
      </c>
      <c r="V152" s="94"/>
      <c r="W152" s="94"/>
      <c r="X152" s="106" t="s">
        <v>348</v>
      </c>
      <c r="Y152" s="107" t="s">
        <v>369</v>
      </c>
    </row>
    <row r="153" spans="1:40" s="23" customFormat="1" ht="69" x14ac:dyDescent="0.3">
      <c r="A153" s="5" t="s">
        <v>172</v>
      </c>
      <c r="B153" s="33" t="s">
        <v>2</v>
      </c>
      <c r="C153" s="33">
        <v>1.2</v>
      </c>
      <c r="D153" s="35">
        <v>3636.5</v>
      </c>
      <c r="E153" s="40">
        <v>2422.44</v>
      </c>
      <c r="F153" s="40">
        <v>3636.5</v>
      </c>
      <c r="G153" s="40">
        <v>2468.4699999999998</v>
      </c>
      <c r="H153" s="38">
        <v>3636.5</v>
      </c>
      <c r="I153" s="38">
        <v>2468.4699999999998</v>
      </c>
      <c r="J153" s="38">
        <v>3636.5</v>
      </c>
      <c r="K153" s="38">
        <v>2468.4699999999998</v>
      </c>
      <c r="L153" s="40">
        <v>3636.5</v>
      </c>
      <c r="M153" s="40">
        <v>2468.4699999999998</v>
      </c>
      <c r="N153" s="40">
        <v>3742.9</v>
      </c>
      <c r="O153" s="40">
        <v>2493.15</v>
      </c>
      <c r="P153" s="38">
        <v>3317</v>
      </c>
      <c r="Q153" s="54">
        <v>3961.61</v>
      </c>
      <c r="R153" s="55">
        <v>3574.92</v>
      </c>
      <c r="S153" s="40">
        <v>3990.5200000000004</v>
      </c>
      <c r="T153" s="68" t="s">
        <v>233</v>
      </c>
      <c r="U153" s="95"/>
      <c r="V153" s="92">
        <v>519.32000000000005</v>
      </c>
      <c r="W153" s="92">
        <v>1476.78</v>
      </c>
      <c r="X153" s="105"/>
      <c r="Y153" s="107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</row>
    <row r="154" spans="1:40" x14ac:dyDescent="0.3">
      <c r="A154" s="10" t="s">
        <v>327</v>
      </c>
      <c r="B154" s="20"/>
      <c r="C154" s="33">
        <v>1.2</v>
      </c>
      <c r="D154" s="36"/>
      <c r="E154" s="38"/>
      <c r="F154" s="38"/>
      <c r="G154" s="38"/>
      <c r="H154" s="38"/>
      <c r="I154" s="38"/>
      <c r="J154" s="38"/>
      <c r="K154" s="38"/>
      <c r="L154" s="41"/>
      <c r="M154" s="41"/>
      <c r="N154" s="41"/>
      <c r="O154" s="41"/>
      <c r="P154" s="39"/>
      <c r="Q154" s="54"/>
      <c r="R154" s="55"/>
      <c r="S154" s="41"/>
      <c r="T154" s="67"/>
      <c r="U154" s="92">
        <v>71</v>
      </c>
      <c r="V154" s="94"/>
      <c r="W154" s="94"/>
      <c r="X154" s="106" t="s">
        <v>347</v>
      </c>
      <c r="Y154" s="107" t="s">
        <v>370</v>
      </c>
    </row>
    <row r="155" spans="1:40" s="23" customFormat="1" ht="41.4" x14ac:dyDescent="0.3">
      <c r="A155" s="4" t="s">
        <v>101</v>
      </c>
      <c r="B155" s="34" t="s">
        <v>3</v>
      </c>
      <c r="C155" s="33">
        <v>1.2</v>
      </c>
      <c r="D155" s="36">
        <v>2785.1</v>
      </c>
      <c r="E155" s="38">
        <v>2589.5571999999997</v>
      </c>
      <c r="F155" s="38">
        <v>2797.9923999999996</v>
      </c>
      <c r="G155" s="38">
        <v>2589.5571999999997</v>
      </c>
      <c r="H155" s="38">
        <v>2797.9923999999996</v>
      </c>
      <c r="I155" s="38">
        <v>2589.5571999999997</v>
      </c>
      <c r="J155" s="38">
        <v>3761.5803999999998</v>
      </c>
      <c r="K155" s="38">
        <v>2589.5571999999997</v>
      </c>
      <c r="L155" s="40">
        <v>3825.3360000000002</v>
      </c>
      <c r="M155" s="40">
        <v>2633.4479999999999</v>
      </c>
      <c r="N155" s="40">
        <v>4876.8162818387582</v>
      </c>
      <c r="O155" s="40">
        <v>2633.4479999999999</v>
      </c>
      <c r="P155" s="38">
        <v>104428</v>
      </c>
      <c r="Q155" s="54">
        <v>12074.56</v>
      </c>
      <c r="R155" s="55">
        <v>54992.98</v>
      </c>
      <c r="S155" s="40">
        <v>142937.78</v>
      </c>
      <c r="T155" s="71" t="s">
        <v>256</v>
      </c>
      <c r="U155" s="95"/>
      <c r="V155" s="92">
        <v>5944.88</v>
      </c>
      <c r="W155" s="92">
        <v>8837.86</v>
      </c>
      <c r="X155" s="105"/>
      <c r="Y155" s="107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</row>
    <row r="156" spans="1:40" x14ac:dyDescent="0.3">
      <c r="A156" s="21" t="s">
        <v>33</v>
      </c>
      <c r="B156" s="7"/>
      <c r="C156" s="33">
        <v>1.2</v>
      </c>
      <c r="D156" s="36"/>
      <c r="E156" s="38"/>
      <c r="F156" s="38"/>
      <c r="G156" s="38"/>
      <c r="H156" s="38"/>
      <c r="I156" s="38"/>
      <c r="J156" s="38"/>
      <c r="K156" s="38"/>
      <c r="L156" s="41"/>
      <c r="M156" s="41"/>
      <c r="N156" s="41"/>
      <c r="O156" s="41"/>
      <c r="P156" s="39"/>
      <c r="Q156" s="54"/>
      <c r="R156" s="55"/>
      <c r="S156" s="41"/>
      <c r="T156" s="67"/>
      <c r="V156" s="94"/>
      <c r="W156" s="94"/>
      <c r="X156" s="106" t="s">
        <v>346</v>
      </c>
      <c r="Y156" s="107" t="s">
        <v>371</v>
      </c>
    </row>
    <row r="157" spans="1:40" x14ac:dyDescent="0.3">
      <c r="A157" s="21" t="s">
        <v>129</v>
      </c>
      <c r="B157" s="18"/>
      <c r="C157" s="33">
        <v>1.2</v>
      </c>
      <c r="D157" s="36"/>
      <c r="E157" s="38"/>
      <c r="F157" s="38"/>
      <c r="G157" s="38"/>
      <c r="H157" s="38"/>
      <c r="I157" s="38"/>
      <c r="J157" s="38"/>
      <c r="K157" s="38"/>
      <c r="L157" s="42"/>
      <c r="M157" s="42"/>
      <c r="N157" s="41"/>
      <c r="O157" s="41"/>
      <c r="P157" s="39"/>
      <c r="Q157" s="54"/>
      <c r="R157" s="55"/>
      <c r="S157" s="41"/>
      <c r="T157" s="67"/>
      <c r="V157" s="94"/>
      <c r="W157" s="94"/>
    </row>
    <row r="158" spans="1:40" s="23" customFormat="1" ht="55.2" x14ac:dyDescent="0.3">
      <c r="A158" s="5" t="s">
        <v>128</v>
      </c>
      <c r="B158" s="33" t="s">
        <v>2</v>
      </c>
      <c r="C158" s="33">
        <v>1.2</v>
      </c>
      <c r="D158" s="36">
        <v>2564.89</v>
      </c>
      <c r="E158" s="38">
        <v>2321.87</v>
      </c>
      <c r="F158" s="38">
        <v>2645.51</v>
      </c>
      <c r="G158" s="38">
        <v>2365.9899999999998</v>
      </c>
      <c r="H158" s="38">
        <v>2645.51</v>
      </c>
      <c r="I158" s="38">
        <v>2365.9899999999998</v>
      </c>
      <c r="J158" s="38">
        <v>2711.76</v>
      </c>
      <c r="K158" s="38">
        <v>2365.9899999999998</v>
      </c>
      <c r="L158" s="14">
        <v>2907.84</v>
      </c>
      <c r="M158" s="14">
        <v>2365.9899999999998</v>
      </c>
      <c r="N158" s="40">
        <v>2965.99</v>
      </c>
      <c r="O158" s="40">
        <v>2413.31</v>
      </c>
      <c r="P158" s="38">
        <v>13177.85</v>
      </c>
      <c r="Q158" s="54">
        <v>5840.66</v>
      </c>
      <c r="R158" s="55">
        <v>6596.74</v>
      </c>
      <c r="S158" s="40">
        <v>7201.59</v>
      </c>
      <c r="T158" s="68" t="s">
        <v>298</v>
      </c>
      <c r="U158" s="92">
        <v>68</v>
      </c>
      <c r="V158" s="92">
        <v>5499.86</v>
      </c>
      <c r="W158" s="92">
        <v>1560.8</v>
      </c>
      <c r="X158" s="105"/>
      <c r="Y158" s="107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</row>
    <row r="159" spans="1:40" x14ac:dyDescent="0.3">
      <c r="A159" s="10" t="s">
        <v>131</v>
      </c>
      <c r="B159" s="33"/>
      <c r="C159" s="33">
        <v>1.2</v>
      </c>
      <c r="D159" s="36"/>
      <c r="E159" s="38"/>
      <c r="F159" s="38"/>
      <c r="G159" s="38"/>
      <c r="H159" s="38"/>
      <c r="I159" s="38"/>
      <c r="J159" s="38"/>
      <c r="K159" s="38"/>
      <c r="L159" s="42"/>
      <c r="M159" s="42"/>
      <c r="N159" s="41"/>
      <c r="O159" s="41"/>
      <c r="P159" s="39"/>
      <c r="Q159" s="54"/>
      <c r="R159" s="55"/>
      <c r="S159" s="41"/>
      <c r="T159" s="67"/>
      <c r="V159" s="94"/>
      <c r="W159" s="94"/>
    </row>
    <row r="160" spans="1:40" ht="41.4" x14ac:dyDescent="0.3">
      <c r="A160" s="5" t="s">
        <v>130</v>
      </c>
      <c r="B160" s="33" t="s">
        <v>2</v>
      </c>
      <c r="C160" s="33">
        <v>1.2</v>
      </c>
      <c r="D160" s="36">
        <v>2833.96</v>
      </c>
      <c r="E160" s="38">
        <v>2321.87</v>
      </c>
      <c r="F160" s="38">
        <v>2927.42</v>
      </c>
      <c r="G160" s="38">
        <v>2365.9899999999998</v>
      </c>
      <c r="H160" s="38">
        <v>2927.42</v>
      </c>
      <c r="I160" s="38">
        <v>2365.9899999999998</v>
      </c>
      <c r="J160" s="38">
        <v>3000.6</v>
      </c>
      <c r="K160" s="38">
        <v>2365.9899999999998</v>
      </c>
      <c r="L160" s="40">
        <v>3000.6</v>
      </c>
      <c r="M160" s="40">
        <v>2365.9899999999998</v>
      </c>
      <c r="N160" s="40">
        <v>3037.78</v>
      </c>
      <c r="O160" s="40">
        <v>2413.31</v>
      </c>
      <c r="P160" s="38">
        <v>6397.59</v>
      </c>
      <c r="Q160" s="54">
        <v>3411.42</v>
      </c>
      <c r="R160" s="55">
        <v>3792.45</v>
      </c>
      <c r="S160" s="40">
        <v>4032.18</v>
      </c>
      <c r="T160" s="68" t="s">
        <v>297</v>
      </c>
      <c r="V160" s="92">
        <v>3454.3443142181286</v>
      </c>
      <c r="W160" s="92">
        <v>969.5</v>
      </c>
    </row>
    <row r="161" spans="1:40" ht="27.6" x14ac:dyDescent="0.3">
      <c r="A161" s="10" t="s">
        <v>208</v>
      </c>
      <c r="B161" s="27"/>
      <c r="C161" s="33">
        <v>1.2</v>
      </c>
      <c r="D161" s="36"/>
      <c r="E161" s="38"/>
      <c r="F161" s="38"/>
      <c r="G161" s="38"/>
      <c r="H161" s="38"/>
      <c r="I161" s="38"/>
      <c r="J161" s="38"/>
      <c r="K161" s="38"/>
      <c r="L161" s="41"/>
      <c r="M161" s="41"/>
      <c r="N161" s="41"/>
      <c r="O161" s="41"/>
      <c r="P161" s="39"/>
      <c r="Q161" s="54"/>
      <c r="R161" s="55"/>
      <c r="S161" s="41"/>
      <c r="T161" s="67"/>
      <c r="U161" s="92">
        <v>64.8</v>
      </c>
      <c r="V161" s="94"/>
      <c r="W161" s="94"/>
      <c r="Y161" s="2" t="s">
        <v>329</v>
      </c>
    </row>
    <row r="162" spans="1:40" ht="41.4" x14ac:dyDescent="0.3">
      <c r="A162" s="8" t="s">
        <v>26</v>
      </c>
      <c r="B162" s="33" t="s">
        <v>2</v>
      </c>
      <c r="C162" s="33">
        <v>1.2</v>
      </c>
      <c r="D162" s="36">
        <v>3826.79</v>
      </c>
      <c r="E162" s="38">
        <v>2093.89</v>
      </c>
      <c r="F162" s="38">
        <v>3826.79</v>
      </c>
      <c r="G162" s="38">
        <v>2093.89</v>
      </c>
      <c r="H162" s="38">
        <v>3826.79</v>
      </c>
      <c r="I162" s="38">
        <v>2077.4</v>
      </c>
      <c r="J162" s="38">
        <v>3952.85</v>
      </c>
      <c r="K162" s="38">
        <v>2077.4</v>
      </c>
      <c r="L162" s="40">
        <v>3952.85</v>
      </c>
      <c r="M162" s="40">
        <v>2077.4</v>
      </c>
      <c r="N162" s="41"/>
      <c r="O162" s="41"/>
      <c r="P162" s="38">
        <v>434.9</v>
      </c>
      <c r="Q162" s="54">
        <v>735.09</v>
      </c>
      <c r="R162" s="55">
        <v>765</v>
      </c>
      <c r="S162" s="40">
        <v>801.2</v>
      </c>
      <c r="T162" s="66" t="s">
        <v>299</v>
      </c>
      <c r="V162" s="92">
        <v>100.66</v>
      </c>
      <c r="W162" s="92" t="s">
        <v>321</v>
      </c>
    </row>
    <row r="163" spans="1:40" ht="45" customHeight="1" x14ac:dyDescent="0.3">
      <c r="A163" s="8" t="s">
        <v>226</v>
      </c>
      <c r="B163" s="33" t="s">
        <v>3</v>
      </c>
      <c r="C163" s="33">
        <v>1.2</v>
      </c>
      <c r="D163" s="36"/>
      <c r="E163" s="38"/>
      <c r="F163" s="38"/>
      <c r="G163" s="38"/>
      <c r="H163" s="38"/>
      <c r="I163" s="38"/>
      <c r="J163" s="38"/>
      <c r="K163" s="38"/>
      <c r="L163" s="40"/>
      <c r="M163" s="40"/>
      <c r="N163" s="40">
        <v>3952.85</v>
      </c>
      <c r="O163" s="40">
        <v>2154.86</v>
      </c>
      <c r="P163" s="38">
        <v>434.9</v>
      </c>
      <c r="Q163" s="54">
        <v>0</v>
      </c>
      <c r="R163" s="55">
        <v>0</v>
      </c>
      <c r="S163" s="40">
        <v>514.67999999999995</v>
      </c>
      <c r="T163" s="150" t="s">
        <v>316</v>
      </c>
      <c r="V163" s="92">
        <v>0</v>
      </c>
      <c r="W163" s="92" t="s">
        <v>321</v>
      </c>
    </row>
    <row r="164" spans="1:40" ht="54" customHeight="1" x14ac:dyDescent="0.3">
      <c r="A164" s="8" t="s">
        <v>181</v>
      </c>
      <c r="B164" s="33" t="s">
        <v>3</v>
      </c>
      <c r="C164" s="33">
        <v>1.2</v>
      </c>
      <c r="D164" s="36">
        <v>5467.68</v>
      </c>
      <c r="E164" s="38">
        <v>2093.89</v>
      </c>
      <c r="F164" s="38">
        <v>5467.68</v>
      </c>
      <c r="G164" s="38">
        <v>2093.89</v>
      </c>
      <c r="H164" s="38">
        <v>5467.68</v>
      </c>
      <c r="I164" s="38">
        <v>2077.4</v>
      </c>
      <c r="J164" s="38">
        <v>6209.46</v>
      </c>
      <c r="K164" s="38">
        <v>2077.4</v>
      </c>
      <c r="L164" s="40">
        <v>5802.42</v>
      </c>
      <c r="M164" s="40">
        <v>2112.6120000000001</v>
      </c>
      <c r="N164" s="40">
        <v>6009.9720000000007</v>
      </c>
      <c r="O164" s="40">
        <v>2154.864</v>
      </c>
      <c r="P164" s="38">
        <v>309.89999999999998</v>
      </c>
      <c r="Q164" s="54">
        <v>448.08</v>
      </c>
      <c r="R164" s="55">
        <v>600.38</v>
      </c>
      <c r="S164" s="40">
        <v>971.18000000000006</v>
      </c>
      <c r="T164" s="151"/>
      <c r="V164" s="92">
        <v>0</v>
      </c>
      <c r="W164" s="92">
        <v>0</v>
      </c>
    </row>
    <row r="165" spans="1:40" s="23" customFormat="1" ht="102.75" customHeight="1" x14ac:dyDescent="0.3">
      <c r="A165" s="8" t="s">
        <v>222</v>
      </c>
      <c r="B165" s="33" t="s">
        <v>3</v>
      </c>
      <c r="C165" s="33">
        <v>1.2</v>
      </c>
      <c r="D165" s="36">
        <v>3372.69</v>
      </c>
      <c r="E165" s="38">
        <v>2401.5500000000002</v>
      </c>
      <c r="F165" s="38">
        <v>3408.88</v>
      </c>
      <c r="G165" s="38">
        <v>2447.1799999999998</v>
      </c>
      <c r="H165" s="38">
        <v>3169.95</v>
      </c>
      <c r="I165" s="38">
        <v>2447.1799999999998</v>
      </c>
      <c r="J165" s="38">
        <v>3940.25</v>
      </c>
      <c r="K165" s="38">
        <v>2447.1799999999998</v>
      </c>
      <c r="L165" s="40">
        <v>3940.2479999999996</v>
      </c>
      <c r="M165" s="40">
        <v>2488.6559999999999</v>
      </c>
      <c r="N165" s="40">
        <v>4014.1439999999998</v>
      </c>
      <c r="O165" s="40">
        <v>2488.6559999999999</v>
      </c>
      <c r="P165" s="38">
        <v>4968.67</v>
      </c>
      <c r="Q165" s="54">
        <v>4628.07</v>
      </c>
      <c r="R165" s="55">
        <v>3466.12</v>
      </c>
      <c r="S165" s="40">
        <v>6141.54</v>
      </c>
      <c r="T165" s="152"/>
      <c r="U165" s="95"/>
      <c r="V165" s="92">
        <v>0</v>
      </c>
      <c r="W165" s="92">
        <v>477.97</v>
      </c>
      <c r="X165" s="105"/>
      <c r="Y165" s="107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</row>
    <row r="166" spans="1:40" s="23" customFormat="1" ht="41.4" x14ac:dyDescent="0.3">
      <c r="A166" s="8" t="s">
        <v>36</v>
      </c>
      <c r="B166" s="33" t="s">
        <v>3</v>
      </c>
      <c r="C166" s="33">
        <v>1.2</v>
      </c>
      <c r="D166" s="36"/>
      <c r="E166" s="38"/>
      <c r="F166" s="38"/>
      <c r="G166" s="38"/>
      <c r="H166" s="38"/>
      <c r="I166" s="38"/>
      <c r="J166" s="38">
        <v>2439.9</v>
      </c>
      <c r="K166" s="38">
        <v>2077.4</v>
      </c>
      <c r="L166" s="40">
        <v>2481.252</v>
      </c>
      <c r="M166" s="40">
        <v>2112.6120000000001</v>
      </c>
      <c r="N166" s="40">
        <v>2494.38</v>
      </c>
      <c r="O166" s="40">
        <v>1795.72</v>
      </c>
      <c r="P166" s="38">
        <v>55804.09</v>
      </c>
      <c r="Q166" s="54">
        <v>0</v>
      </c>
      <c r="R166" s="55">
        <v>7096.89</v>
      </c>
      <c r="S166" s="40">
        <v>16562.57</v>
      </c>
      <c r="T166" s="68" t="s">
        <v>257</v>
      </c>
      <c r="U166" s="95"/>
      <c r="V166" s="92">
        <v>2234.2532140724393</v>
      </c>
      <c r="W166" s="92">
        <f>1815.55+444.02</f>
        <v>2259.5699999999997</v>
      </c>
      <c r="X166" s="105"/>
      <c r="Y166" s="107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</row>
    <row r="167" spans="1:40" s="23" customFormat="1" x14ac:dyDescent="0.3">
      <c r="A167" s="50" t="s">
        <v>184</v>
      </c>
      <c r="B167" s="33"/>
      <c r="C167" s="33">
        <v>1.2</v>
      </c>
      <c r="D167" s="36"/>
      <c r="E167" s="38"/>
      <c r="F167" s="38"/>
      <c r="G167" s="38"/>
      <c r="H167" s="38"/>
      <c r="I167" s="38"/>
      <c r="J167" s="38"/>
      <c r="K167" s="38"/>
      <c r="L167" s="41"/>
      <c r="M167" s="41"/>
      <c r="N167" s="41"/>
      <c r="O167" s="41"/>
      <c r="P167" s="38"/>
      <c r="Q167" s="54"/>
      <c r="R167" s="55"/>
      <c r="S167" s="40"/>
      <c r="T167" s="69"/>
      <c r="U167" s="92">
        <v>39.200000000000003</v>
      </c>
      <c r="V167" s="92">
        <v>548.79999999999995</v>
      </c>
      <c r="W167" s="92">
        <v>1286.5</v>
      </c>
      <c r="X167" s="106" t="s">
        <v>345</v>
      </c>
      <c r="Y167" s="107" t="s">
        <v>372</v>
      </c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</row>
    <row r="168" spans="1:40" s="23" customFormat="1" x14ac:dyDescent="0.3">
      <c r="A168" s="50" t="s">
        <v>188</v>
      </c>
      <c r="B168" s="33"/>
      <c r="C168" s="33">
        <v>1.2</v>
      </c>
      <c r="D168" s="36"/>
      <c r="E168" s="38"/>
      <c r="F168" s="38"/>
      <c r="G168" s="38"/>
      <c r="H168" s="38"/>
      <c r="I168" s="38"/>
      <c r="J168" s="38"/>
      <c r="K168" s="38"/>
      <c r="L168" s="41"/>
      <c r="M168" s="41" t="s">
        <v>27</v>
      </c>
      <c r="N168" s="41"/>
      <c r="O168" s="41"/>
      <c r="P168" s="38"/>
      <c r="Q168" s="54"/>
      <c r="R168" s="55"/>
      <c r="S168" s="40"/>
      <c r="T168" s="139" t="s">
        <v>230</v>
      </c>
      <c r="U168" s="95"/>
      <c r="V168" s="92"/>
      <c r="W168" s="92"/>
      <c r="X168" s="105"/>
      <c r="Y168" s="107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</row>
    <row r="169" spans="1:40" s="23" customFormat="1" ht="18.75" customHeight="1" x14ac:dyDescent="0.3">
      <c r="A169" s="8" t="s">
        <v>185</v>
      </c>
      <c r="B169" s="33" t="s">
        <v>13</v>
      </c>
      <c r="C169" s="33">
        <v>1.2</v>
      </c>
      <c r="D169" s="36"/>
      <c r="E169" s="38"/>
      <c r="F169" s="38"/>
      <c r="G169" s="38"/>
      <c r="H169" s="38"/>
      <c r="I169" s="38"/>
      <c r="J169" s="38"/>
      <c r="K169" s="38"/>
      <c r="L169" s="40">
        <v>1779.98</v>
      </c>
      <c r="M169" s="40">
        <v>1779.98</v>
      </c>
      <c r="N169" s="40">
        <v>2202.7600000000002</v>
      </c>
      <c r="O169" s="40">
        <v>1815.58</v>
      </c>
      <c r="P169" s="38">
        <v>6407.68</v>
      </c>
      <c r="Q169" s="54">
        <v>0</v>
      </c>
      <c r="R169" s="55">
        <v>0</v>
      </c>
      <c r="S169" s="40">
        <v>1063.26</v>
      </c>
      <c r="T169" s="140"/>
      <c r="U169" s="95"/>
      <c r="V169" s="92"/>
      <c r="W169" s="92"/>
      <c r="X169" s="105"/>
      <c r="Y169" s="107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</row>
    <row r="170" spans="1:40" s="23" customFormat="1" x14ac:dyDescent="0.3">
      <c r="A170" s="50" t="s">
        <v>189</v>
      </c>
      <c r="B170" s="33"/>
      <c r="C170" s="33">
        <v>1.2</v>
      </c>
      <c r="D170" s="36"/>
      <c r="E170" s="38"/>
      <c r="F170" s="38"/>
      <c r="G170" s="38"/>
      <c r="H170" s="38"/>
      <c r="I170" s="38"/>
      <c r="J170" s="38"/>
      <c r="K170" s="38"/>
      <c r="L170" s="40"/>
      <c r="M170" s="40"/>
      <c r="N170" s="40"/>
      <c r="O170" s="40"/>
      <c r="P170" s="38"/>
      <c r="Q170" s="54"/>
      <c r="R170" s="55"/>
      <c r="S170" s="40"/>
      <c r="T170" s="140"/>
      <c r="U170" s="95"/>
      <c r="V170" s="92"/>
      <c r="W170" s="92"/>
      <c r="X170" s="105"/>
      <c r="Y170" s="107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</row>
    <row r="171" spans="1:40" s="23" customFormat="1" x14ac:dyDescent="0.3">
      <c r="A171" s="8" t="s">
        <v>185</v>
      </c>
      <c r="B171" s="33" t="s">
        <v>13</v>
      </c>
      <c r="C171" s="33">
        <v>1.2</v>
      </c>
      <c r="D171" s="36"/>
      <c r="E171" s="38"/>
      <c r="F171" s="38"/>
      <c r="G171" s="38"/>
      <c r="H171" s="38"/>
      <c r="I171" s="38"/>
      <c r="J171" s="38"/>
      <c r="K171" s="38"/>
      <c r="L171" s="40">
        <v>1779.98</v>
      </c>
      <c r="M171" s="40">
        <v>1779.98</v>
      </c>
      <c r="N171" s="40">
        <v>2202.7600000000002</v>
      </c>
      <c r="O171" s="40">
        <v>1815.58</v>
      </c>
      <c r="P171" s="38">
        <v>1458.66</v>
      </c>
      <c r="Q171" s="54">
        <v>0</v>
      </c>
      <c r="R171" s="55">
        <v>0</v>
      </c>
      <c r="S171" s="40">
        <v>242.04000000000002</v>
      </c>
      <c r="T171" s="140"/>
      <c r="U171" s="95"/>
      <c r="V171" s="92"/>
      <c r="W171" s="92"/>
      <c r="X171" s="105"/>
      <c r="Y171" s="107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</row>
    <row r="172" spans="1:40" s="23" customFormat="1" x14ac:dyDescent="0.3">
      <c r="A172" s="50" t="s">
        <v>190</v>
      </c>
      <c r="B172" s="33"/>
      <c r="C172" s="33">
        <v>1.2</v>
      </c>
      <c r="D172" s="36"/>
      <c r="E172" s="38"/>
      <c r="F172" s="38"/>
      <c r="G172" s="38"/>
      <c r="H172" s="38"/>
      <c r="I172" s="38"/>
      <c r="J172" s="38"/>
      <c r="K172" s="38"/>
      <c r="L172" s="40"/>
      <c r="M172" s="40"/>
      <c r="N172" s="40"/>
      <c r="O172" s="40"/>
      <c r="P172" s="38"/>
      <c r="Q172" s="54"/>
      <c r="R172" s="55"/>
      <c r="S172" s="40"/>
      <c r="T172" s="140"/>
      <c r="U172" s="95"/>
      <c r="V172" s="92"/>
      <c r="W172" s="92"/>
      <c r="X172" s="105"/>
      <c r="Y172" s="107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</row>
    <row r="173" spans="1:40" s="23" customFormat="1" x14ac:dyDescent="0.3">
      <c r="A173" s="8" t="s">
        <v>185</v>
      </c>
      <c r="B173" s="33" t="s">
        <v>13</v>
      </c>
      <c r="C173" s="33">
        <v>1.2</v>
      </c>
      <c r="D173" s="36"/>
      <c r="E173" s="38"/>
      <c r="F173" s="38"/>
      <c r="G173" s="38"/>
      <c r="H173" s="38"/>
      <c r="I173" s="38"/>
      <c r="J173" s="38"/>
      <c r="K173" s="38"/>
      <c r="L173" s="40">
        <v>1779.98</v>
      </c>
      <c r="M173" s="40">
        <v>1779.98</v>
      </c>
      <c r="N173" s="40">
        <v>2202.7600000000002</v>
      </c>
      <c r="O173" s="40">
        <v>1815.58</v>
      </c>
      <c r="P173" s="38">
        <v>292.05</v>
      </c>
      <c r="Q173" s="54">
        <v>0</v>
      </c>
      <c r="R173" s="55">
        <v>0</v>
      </c>
      <c r="S173" s="40">
        <v>48.46</v>
      </c>
      <c r="T173" s="141"/>
      <c r="U173" s="95"/>
      <c r="V173" s="92"/>
      <c r="W173" s="92"/>
      <c r="X173" s="105"/>
      <c r="Y173" s="107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</row>
    <row r="174" spans="1:40" x14ac:dyDescent="0.3">
      <c r="A174" s="50" t="s">
        <v>45</v>
      </c>
      <c r="B174" s="27"/>
      <c r="C174" s="33">
        <v>1.2</v>
      </c>
      <c r="D174" s="36"/>
      <c r="E174" s="38"/>
      <c r="F174" s="38"/>
      <c r="G174" s="38"/>
      <c r="H174" s="38"/>
      <c r="I174" s="38"/>
      <c r="J174" s="38"/>
      <c r="K174" s="38"/>
      <c r="L174" s="41"/>
      <c r="M174" s="41"/>
      <c r="N174" s="41"/>
      <c r="O174" s="41"/>
      <c r="P174" s="39"/>
      <c r="Q174" s="54"/>
      <c r="R174" s="55"/>
      <c r="S174" s="41"/>
      <c r="T174" s="139" t="s">
        <v>300</v>
      </c>
      <c r="U174" s="92">
        <v>55.4</v>
      </c>
      <c r="V174" s="94"/>
      <c r="W174" s="94"/>
      <c r="X174" s="106" t="s">
        <v>345</v>
      </c>
      <c r="Y174" s="107" t="s">
        <v>373</v>
      </c>
    </row>
    <row r="175" spans="1:40" x14ac:dyDescent="0.3">
      <c r="A175" s="50" t="s">
        <v>103</v>
      </c>
      <c r="B175" s="20"/>
      <c r="C175" s="33">
        <v>1.2</v>
      </c>
      <c r="D175" s="36"/>
      <c r="E175" s="38"/>
      <c r="F175" s="38"/>
      <c r="G175" s="38"/>
      <c r="H175" s="38"/>
      <c r="I175" s="38"/>
      <c r="J175" s="38"/>
      <c r="K175" s="38"/>
      <c r="L175" s="41"/>
      <c r="M175" s="41"/>
      <c r="N175" s="41"/>
      <c r="O175" s="41"/>
      <c r="P175" s="38"/>
      <c r="Q175" s="54"/>
      <c r="R175" s="55"/>
      <c r="S175" s="41"/>
      <c r="T175" s="144"/>
      <c r="V175" s="92"/>
      <c r="W175" s="92"/>
    </row>
    <row r="176" spans="1:40" s="23" customFormat="1" x14ac:dyDescent="0.3">
      <c r="A176" s="8" t="s">
        <v>102</v>
      </c>
      <c r="B176" s="33" t="s">
        <v>13</v>
      </c>
      <c r="C176" s="33">
        <v>1.2</v>
      </c>
      <c r="D176" s="35">
        <v>3895.53</v>
      </c>
      <c r="E176" s="40">
        <v>1423.78</v>
      </c>
      <c r="F176" s="40">
        <v>4012.41</v>
      </c>
      <c r="G176" s="40">
        <v>1450.83</v>
      </c>
      <c r="H176" s="38">
        <v>4012.41</v>
      </c>
      <c r="I176" s="38">
        <v>1450.83</v>
      </c>
      <c r="J176" s="38">
        <v>4093.56</v>
      </c>
      <c r="K176" s="38">
        <v>1494.36</v>
      </c>
      <c r="L176" s="40">
        <v>4093.56</v>
      </c>
      <c r="M176" s="40">
        <v>1494.36</v>
      </c>
      <c r="N176" s="40">
        <v>4421.04</v>
      </c>
      <c r="O176" s="40">
        <v>1524.24</v>
      </c>
      <c r="P176" s="38">
        <v>442.41</v>
      </c>
      <c r="Q176" s="54">
        <v>1116.05</v>
      </c>
      <c r="R176" s="55">
        <v>1224.0999999999999</v>
      </c>
      <c r="S176" s="40">
        <v>1206.3399999999999</v>
      </c>
      <c r="T176" s="144"/>
      <c r="U176" s="95"/>
      <c r="V176" s="97">
        <v>127.41</v>
      </c>
      <c r="W176" s="92">
        <v>69.099999999999994</v>
      </c>
      <c r="X176" s="105"/>
      <c r="Y176" s="107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</row>
    <row r="177" spans="1:40" s="23" customFormat="1" x14ac:dyDescent="0.3">
      <c r="A177" s="50" t="s">
        <v>149</v>
      </c>
      <c r="B177" s="33"/>
      <c r="C177" s="33">
        <v>1.2</v>
      </c>
      <c r="D177" s="36"/>
      <c r="E177" s="38"/>
      <c r="F177" s="38"/>
      <c r="G177" s="38"/>
      <c r="H177" s="38"/>
      <c r="I177" s="38"/>
      <c r="J177" s="38"/>
      <c r="K177" s="38"/>
      <c r="L177" s="41"/>
      <c r="M177" s="41"/>
      <c r="N177" s="41"/>
      <c r="O177" s="41"/>
      <c r="P177" s="39"/>
      <c r="Q177" s="54"/>
      <c r="R177" s="55"/>
      <c r="S177" s="41"/>
      <c r="T177" s="144"/>
      <c r="U177" s="95"/>
      <c r="V177" s="94"/>
      <c r="W177" s="94"/>
      <c r="X177" s="105"/>
      <c r="Y177" s="107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</row>
    <row r="178" spans="1:40" s="23" customFormat="1" x14ac:dyDescent="0.3">
      <c r="A178" s="8" t="s">
        <v>148</v>
      </c>
      <c r="B178" s="34" t="s">
        <v>2</v>
      </c>
      <c r="C178" s="33">
        <v>1.2</v>
      </c>
      <c r="D178" s="36"/>
      <c r="E178" s="38"/>
      <c r="F178" s="38"/>
      <c r="G178" s="38"/>
      <c r="H178" s="47">
        <v>1606.37</v>
      </c>
      <c r="I178" s="38">
        <v>1589.2</v>
      </c>
      <c r="J178" s="38">
        <v>1656.15</v>
      </c>
      <c r="K178" s="38">
        <v>1605.09</v>
      </c>
      <c r="L178" s="14">
        <v>1656.15</v>
      </c>
      <c r="M178" s="14">
        <v>1605.09</v>
      </c>
      <c r="N178" s="40">
        <v>1757.55</v>
      </c>
      <c r="O178" s="40">
        <v>1637.19</v>
      </c>
      <c r="P178" s="38">
        <v>4196.1350000000002</v>
      </c>
      <c r="Q178" s="54">
        <v>0</v>
      </c>
      <c r="R178" s="55">
        <v>141.13999999999999</v>
      </c>
      <c r="S178" s="40">
        <v>338.88</v>
      </c>
      <c r="T178" s="144"/>
      <c r="U178" s="95"/>
      <c r="V178" s="132">
        <v>323.93</v>
      </c>
      <c r="W178" s="135">
        <v>184.7</v>
      </c>
      <c r="X178" s="105"/>
      <c r="Y178" s="107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</row>
    <row r="179" spans="1:40" s="23" customFormat="1" x14ac:dyDescent="0.3">
      <c r="A179" s="50" t="s">
        <v>150</v>
      </c>
      <c r="B179" s="34"/>
      <c r="C179" s="33">
        <v>1.2</v>
      </c>
      <c r="D179" s="36"/>
      <c r="E179" s="38"/>
      <c r="F179" s="38"/>
      <c r="G179" s="38"/>
      <c r="H179" s="38"/>
      <c r="I179" s="38"/>
      <c r="J179" s="38"/>
      <c r="K179" s="38"/>
      <c r="L179" s="14"/>
      <c r="M179" s="14"/>
      <c r="N179" s="40"/>
      <c r="O179" s="40"/>
      <c r="P179" s="39"/>
      <c r="Q179" s="54"/>
      <c r="R179" s="55"/>
      <c r="S179" s="41"/>
      <c r="T179" s="144"/>
      <c r="U179" s="95"/>
      <c r="V179" s="133"/>
      <c r="W179" s="133"/>
      <c r="X179" s="105"/>
      <c r="Y179" s="107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</row>
    <row r="180" spans="1:40" s="23" customFormat="1" x14ac:dyDescent="0.3">
      <c r="A180" s="8" t="s">
        <v>148</v>
      </c>
      <c r="B180" s="34" t="s">
        <v>2</v>
      </c>
      <c r="C180" s="33">
        <v>1.2</v>
      </c>
      <c r="D180" s="36"/>
      <c r="E180" s="38"/>
      <c r="F180" s="38"/>
      <c r="G180" s="38"/>
      <c r="H180" s="47">
        <v>1606.37</v>
      </c>
      <c r="I180" s="38">
        <v>1589.2</v>
      </c>
      <c r="J180" s="38">
        <v>1656.15</v>
      </c>
      <c r="K180" s="38">
        <v>1605.09</v>
      </c>
      <c r="L180" s="14">
        <v>1656.15</v>
      </c>
      <c r="M180" s="14">
        <v>1605.09</v>
      </c>
      <c r="N180" s="40">
        <v>1757.55</v>
      </c>
      <c r="O180" s="40">
        <v>1637.19</v>
      </c>
      <c r="P180" s="38">
        <v>1120.4590000000001</v>
      </c>
      <c r="Q180" s="54">
        <v>0</v>
      </c>
      <c r="R180" s="55">
        <v>33.409999999999997</v>
      </c>
      <c r="S180" s="40">
        <v>90.49</v>
      </c>
      <c r="T180" s="144"/>
      <c r="U180" s="95"/>
      <c r="V180" s="133"/>
      <c r="W180" s="133"/>
      <c r="X180" s="105"/>
      <c r="Y180" s="107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</row>
    <row r="181" spans="1:40" s="23" customFormat="1" x14ac:dyDescent="0.3">
      <c r="A181" s="50" t="s">
        <v>151</v>
      </c>
      <c r="B181" s="34"/>
      <c r="C181" s="33">
        <v>1.2</v>
      </c>
      <c r="D181" s="36"/>
      <c r="E181" s="38"/>
      <c r="F181" s="38"/>
      <c r="G181" s="38"/>
      <c r="H181" s="38"/>
      <c r="I181" s="38"/>
      <c r="J181" s="38"/>
      <c r="K181" s="38"/>
      <c r="L181" s="14"/>
      <c r="M181" s="14"/>
      <c r="N181" s="40"/>
      <c r="O181" s="40"/>
      <c r="P181" s="39"/>
      <c r="Q181" s="54"/>
      <c r="R181" s="55"/>
      <c r="S181" s="41"/>
      <c r="T181" s="144"/>
      <c r="U181" s="95"/>
      <c r="V181" s="133"/>
      <c r="W181" s="133"/>
      <c r="X181" s="105"/>
      <c r="Y181" s="107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</row>
    <row r="182" spans="1:40" s="23" customFormat="1" x14ac:dyDescent="0.3">
      <c r="A182" s="8" t="s">
        <v>148</v>
      </c>
      <c r="B182" s="34" t="s">
        <v>2</v>
      </c>
      <c r="C182" s="33">
        <v>1.2</v>
      </c>
      <c r="D182" s="36"/>
      <c r="E182" s="38"/>
      <c r="F182" s="38"/>
      <c r="G182" s="38"/>
      <c r="H182" s="47">
        <v>1606.37</v>
      </c>
      <c r="I182" s="38">
        <v>1589.2</v>
      </c>
      <c r="J182" s="38">
        <v>1656.15</v>
      </c>
      <c r="K182" s="38">
        <v>1605.09</v>
      </c>
      <c r="L182" s="14">
        <v>1656.15</v>
      </c>
      <c r="M182" s="14">
        <v>1605.09</v>
      </c>
      <c r="N182" s="40">
        <v>1757.55</v>
      </c>
      <c r="O182" s="40">
        <v>1637.19</v>
      </c>
      <c r="P182" s="38">
        <v>567.053</v>
      </c>
      <c r="Q182" s="54">
        <v>0</v>
      </c>
      <c r="R182" s="55">
        <v>21.04</v>
      </c>
      <c r="S182" s="40">
        <v>45.79</v>
      </c>
      <c r="T182" s="144"/>
      <c r="U182" s="95"/>
      <c r="V182" s="133"/>
      <c r="W182" s="133"/>
      <c r="X182" s="105"/>
      <c r="Y182" s="107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</row>
    <row r="183" spans="1:40" s="23" customFormat="1" x14ac:dyDescent="0.3">
      <c r="A183" s="50" t="s">
        <v>152</v>
      </c>
      <c r="B183" s="34"/>
      <c r="C183" s="33">
        <v>1.2</v>
      </c>
      <c r="D183" s="36"/>
      <c r="E183" s="38"/>
      <c r="F183" s="38"/>
      <c r="G183" s="38"/>
      <c r="H183" s="38"/>
      <c r="I183" s="38"/>
      <c r="J183" s="38"/>
      <c r="K183" s="38"/>
      <c r="L183" s="14"/>
      <c r="M183" s="14"/>
      <c r="N183" s="40"/>
      <c r="O183" s="40"/>
      <c r="P183" s="39"/>
      <c r="Q183" s="54"/>
      <c r="R183" s="55"/>
      <c r="S183" s="41"/>
      <c r="T183" s="144"/>
      <c r="U183" s="95"/>
      <c r="V183" s="133"/>
      <c r="W183" s="133"/>
      <c r="X183" s="105"/>
      <c r="Y183" s="107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</row>
    <row r="184" spans="1:40" s="23" customFormat="1" x14ac:dyDescent="0.3">
      <c r="A184" s="8" t="s">
        <v>148</v>
      </c>
      <c r="B184" s="34" t="s">
        <v>2</v>
      </c>
      <c r="C184" s="33">
        <v>1.2</v>
      </c>
      <c r="D184" s="36"/>
      <c r="E184" s="38"/>
      <c r="F184" s="38"/>
      <c r="G184" s="38"/>
      <c r="H184" s="47">
        <v>1606.37</v>
      </c>
      <c r="I184" s="38">
        <v>1589.2</v>
      </c>
      <c r="J184" s="38">
        <v>1656.15</v>
      </c>
      <c r="K184" s="38">
        <v>1605.09</v>
      </c>
      <c r="L184" s="14">
        <v>1656.15</v>
      </c>
      <c r="M184" s="14">
        <v>1605.09</v>
      </c>
      <c r="N184" s="40">
        <v>1757.55</v>
      </c>
      <c r="O184" s="40">
        <v>1637.19</v>
      </c>
      <c r="P184" s="38">
        <v>641</v>
      </c>
      <c r="Q184" s="54">
        <v>0</v>
      </c>
      <c r="R184" s="55">
        <v>21.26</v>
      </c>
      <c r="S184" s="40">
        <v>51.760000000000005</v>
      </c>
      <c r="T184" s="144"/>
      <c r="U184" s="95"/>
      <c r="V184" s="133"/>
      <c r="W184" s="133"/>
      <c r="X184" s="105"/>
      <c r="Y184" s="107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</row>
    <row r="185" spans="1:40" s="23" customFormat="1" x14ac:dyDescent="0.3">
      <c r="A185" s="50" t="s">
        <v>153</v>
      </c>
      <c r="B185" s="34"/>
      <c r="C185" s="33">
        <v>1.2</v>
      </c>
      <c r="D185" s="36"/>
      <c r="E185" s="38"/>
      <c r="F185" s="38"/>
      <c r="G185" s="38"/>
      <c r="H185" s="38"/>
      <c r="I185" s="38"/>
      <c r="J185" s="38"/>
      <c r="K185" s="38"/>
      <c r="L185" s="14"/>
      <c r="M185" s="14"/>
      <c r="N185" s="40"/>
      <c r="O185" s="40"/>
      <c r="P185" s="39"/>
      <c r="Q185" s="54"/>
      <c r="R185" s="55"/>
      <c r="S185" s="41"/>
      <c r="T185" s="144"/>
      <c r="U185" s="95"/>
      <c r="V185" s="133"/>
      <c r="W185" s="133"/>
      <c r="X185" s="105"/>
      <c r="Y185" s="107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</row>
    <row r="186" spans="1:40" s="23" customFormat="1" x14ac:dyDescent="0.3">
      <c r="A186" s="8" t="s">
        <v>148</v>
      </c>
      <c r="B186" s="34" t="s">
        <v>2</v>
      </c>
      <c r="C186" s="33">
        <v>1.2</v>
      </c>
      <c r="D186" s="36"/>
      <c r="E186" s="38"/>
      <c r="F186" s="38"/>
      <c r="G186" s="38"/>
      <c r="H186" s="47">
        <v>1606.37</v>
      </c>
      <c r="I186" s="38">
        <v>1589.2</v>
      </c>
      <c r="J186" s="38">
        <v>1656.15</v>
      </c>
      <c r="K186" s="38">
        <v>1605.09</v>
      </c>
      <c r="L186" s="14">
        <v>1656.15</v>
      </c>
      <c r="M186" s="14">
        <v>1605.09</v>
      </c>
      <c r="N186" s="40">
        <v>1757.55</v>
      </c>
      <c r="O186" s="40">
        <v>1637.19</v>
      </c>
      <c r="P186" s="38">
        <v>249.07300000000001</v>
      </c>
      <c r="Q186" s="54">
        <v>0</v>
      </c>
      <c r="R186" s="55">
        <v>12.5</v>
      </c>
      <c r="S186" s="40">
        <v>20.12</v>
      </c>
      <c r="T186" s="145"/>
      <c r="U186" s="95"/>
      <c r="V186" s="134"/>
      <c r="W186" s="134"/>
      <c r="X186" s="105"/>
      <c r="Y186" s="107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</row>
    <row r="187" spans="1:40" x14ac:dyDescent="0.3">
      <c r="A187" s="50" t="s">
        <v>14</v>
      </c>
      <c r="B187" s="20"/>
      <c r="C187" s="33">
        <v>1.2</v>
      </c>
      <c r="D187" s="36"/>
      <c r="E187" s="38"/>
      <c r="F187" s="38"/>
      <c r="G187" s="38"/>
      <c r="H187" s="38"/>
      <c r="I187" s="38"/>
      <c r="J187" s="38"/>
      <c r="K187" s="38"/>
      <c r="L187" s="41"/>
      <c r="M187" s="41"/>
      <c r="N187" s="41"/>
      <c r="O187" s="41"/>
      <c r="P187" s="39"/>
      <c r="Q187" s="54"/>
      <c r="R187" s="55"/>
      <c r="S187" s="41"/>
      <c r="T187" s="67"/>
      <c r="U187" s="92">
        <v>41</v>
      </c>
      <c r="V187" s="94"/>
      <c r="W187" s="94"/>
      <c r="X187" s="106" t="s">
        <v>344</v>
      </c>
      <c r="Y187" s="107" t="s">
        <v>374</v>
      </c>
    </row>
    <row r="188" spans="1:40" s="23" customFormat="1" ht="30" customHeight="1" x14ac:dyDescent="0.3">
      <c r="A188" s="8" t="s">
        <v>15</v>
      </c>
      <c r="B188" s="33" t="s">
        <v>13</v>
      </c>
      <c r="C188" s="33">
        <v>1.2</v>
      </c>
      <c r="D188" s="35">
        <v>3396.82</v>
      </c>
      <c r="E188" s="40">
        <v>2398.66</v>
      </c>
      <c r="F188" s="40">
        <v>3511.02</v>
      </c>
      <c r="G188" s="40">
        <v>2444.23</v>
      </c>
      <c r="H188" s="38">
        <v>3216.82</v>
      </c>
      <c r="I188" s="38">
        <v>2444.23</v>
      </c>
      <c r="J188" s="38">
        <v>3216.82</v>
      </c>
      <c r="K188" s="38">
        <v>2444.23</v>
      </c>
      <c r="L188" s="40">
        <v>3216.82</v>
      </c>
      <c r="M188" s="40">
        <v>2444.23</v>
      </c>
      <c r="N188" s="40">
        <v>3354.98</v>
      </c>
      <c r="O188" s="40">
        <v>2493.12</v>
      </c>
      <c r="P188" s="38">
        <v>3843.6</v>
      </c>
      <c r="Q188" s="40">
        <v>4017.81</v>
      </c>
      <c r="R188" s="40">
        <v>3020.8300000000004</v>
      </c>
      <c r="S188" s="40">
        <v>3116.58</v>
      </c>
      <c r="T188" s="68" t="s">
        <v>230</v>
      </c>
      <c r="U188" s="95"/>
      <c r="V188" s="89"/>
      <c r="W188" s="89"/>
      <c r="X188" s="108"/>
      <c r="Y188" s="107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</row>
    <row r="189" spans="1:40" s="23" customFormat="1" ht="18.75" customHeight="1" x14ac:dyDescent="0.3">
      <c r="A189" s="50" t="s">
        <v>183</v>
      </c>
      <c r="B189" s="33"/>
      <c r="C189" s="33">
        <v>1.2</v>
      </c>
      <c r="D189" s="36"/>
      <c r="E189" s="38"/>
      <c r="F189" s="38"/>
      <c r="G189" s="38"/>
      <c r="H189" s="38"/>
      <c r="I189" s="38"/>
      <c r="J189" s="38"/>
      <c r="K189" s="38"/>
      <c r="L189" s="42"/>
      <c r="M189" s="42"/>
      <c r="N189" s="41"/>
      <c r="O189" s="41"/>
      <c r="P189" s="38"/>
      <c r="Q189" s="54"/>
      <c r="R189" s="55"/>
      <c r="S189" s="41"/>
      <c r="T189" s="69"/>
      <c r="U189" s="92">
        <v>62.1</v>
      </c>
      <c r="V189" s="92"/>
      <c r="W189" s="92"/>
      <c r="X189" s="106" t="s">
        <v>343</v>
      </c>
      <c r="Y189" s="107" t="s">
        <v>376</v>
      </c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</row>
    <row r="190" spans="1:40" s="23" customFormat="1" ht="18" customHeight="1" x14ac:dyDescent="0.3">
      <c r="A190" s="50" t="s">
        <v>186</v>
      </c>
      <c r="B190" s="33"/>
      <c r="C190" s="33">
        <v>1.2</v>
      </c>
      <c r="D190" s="36"/>
      <c r="E190" s="38"/>
      <c r="F190" s="38"/>
      <c r="G190" s="38"/>
      <c r="H190" s="38"/>
      <c r="I190" s="38"/>
      <c r="J190" s="38"/>
      <c r="K190" s="38"/>
      <c r="L190" s="42"/>
      <c r="M190" s="42"/>
      <c r="N190" s="41"/>
      <c r="O190" s="41"/>
      <c r="P190" s="38"/>
      <c r="Q190" s="54"/>
      <c r="R190" s="55"/>
      <c r="S190" s="41"/>
      <c r="T190" s="69"/>
      <c r="U190" s="95"/>
      <c r="V190" s="92"/>
      <c r="W190" s="92"/>
      <c r="X190" s="105"/>
      <c r="Y190" s="107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</row>
    <row r="191" spans="1:40" s="23" customFormat="1" ht="102" customHeight="1" x14ac:dyDescent="0.3">
      <c r="A191" s="8" t="s">
        <v>182</v>
      </c>
      <c r="B191" s="33" t="s">
        <v>13</v>
      </c>
      <c r="C191" s="33">
        <v>1.2</v>
      </c>
      <c r="D191" s="36"/>
      <c r="E191" s="38"/>
      <c r="F191" s="38"/>
      <c r="G191" s="38"/>
      <c r="H191" s="38"/>
      <c r="I191" s="38"/>
      <c r="J191" s="38"/>
      <c r="K191" s="38"/>
      <c r="L191" s="14">
        <v>2201.8200000000002</v>
      </c>
      <c r="M191" s="14">
        <v>2201.8200000000002</v>
      </c>
      <c r="N191" s="40">
        <v>2342.14</v>
      </c>
      <c r="O191" s="40">
        <v>2267.87</v>
      </c>
      <c r="P191" s="38">
        <v>3562</v>
      </c>
      <c r="Q191" s="54">
        <v>0</v>
      </c>
      <c r="R191" s="55">
        <v>0</v>
      </c>
      <c r="S191" s="40">
        <v>113.38</v>
      </c>
      <c r="T191" s="68" t="s">
        <v>301</v>
      </c>
      <c r="U191" s="95"/>
      <c r="V191" s="92">
        <v>0</v>
      </c>
      <c r="W191" s="92">
        <v>198.5</v>
      </c>
      <c r="X191" s="105"/>
      <c r="Y191" s="107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</row>
    <row r="192" spans="1:40" s="23" customFormat="1" ht="18" customHeight="1" x14ac:dyDescent="0.3">
      <c r="A192" s="50" t="s">
        <v>187</v>
      </c>
      <c r="B192" s="33"/>
      <c r="C192" s="33">
        <v>1.2</v>
      </c>
      <c r="D192" s="36"/>
      <c r="E192" s="38"/>
      <c r="F192" s="38"/>
      <c r="G192" s="38"/>
      <c r="H192" s="38"/>
      <c r="I192" s="38"/>
      <c r="J192" s="38"/>
      <c r="K192" s="38"/>
      <c r="L192" s="42"/>
      <c r="M192" s="42"/>
      <c r="N192" s="41"/>
      <c r="O192" s="41"/>
      <c r="P192" s="38"/>
      <c r="Q192" s="54"/>
      <c r="R192" s="55"/>
      <c r="S192" s="40"/>
      <c r="T192" s="69"/>
      <c r="U192" s="95"/>
      <c r="V192" s="92"/>
      <c r="W192" s="92"/>
      <c r="X192" s="105"/>
      <c r="Y192" s="107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</row>
    <row r="193" spans="1:40" s="23" customFormat="1" ht="100.5" customHeight="1" x14ac:dyDescent="0.3">
      <c r="A193" s="8" t="s">
        <v>182</v>
      </c>
      <c r="B193" s="33" t="s">
        <v>13</v>
      </c>
      <c r="C193" s="33">
        <v>1.2</v>
      </c>
      <c r="D193" s="36"/>
      <c r="E193" s="38"/>
      <c r="F193" s="38"/>
      <c r="G193" s="38"/>
      <c r="H193" s="38"/>
      <c r="I193" s="38"/>
      <c r="J193" s="38"/>
      <c r="K193" s="38"/>
      <c r="L193" s="14">
        <v>2237.63</v>
      </c>
      <c r="M193" s="14">
        <v>2237.63</v>
      </c>
      <c r="N193" s="40">
        <v>2380.2600000000002</v>
      </c>
      <c r="O193" s="40">
        <v>2282.38</v>
      </c>
      <c r="P193" s="38">
        <v>661</v>
      </c>
      <c r="Q193" s="54">
        <v>0</v>
      </c>
      <c r="R193" s="55">
        <v>0</v>
      </c>
      <c r="S193" s="40">
        <v>27.729999999999997</v>
      </c>
      <c r="T193" s="68" t="s">
        <v>302</v>
      </c>
      <c r="U193" s="95"/>
      <c r="V193" s="92">
        <v>0</v>
      </c>
      <c r="W193" s="92" t="s">
        <v>321</v>
      </c>
      <c r="X193" s="105"/>
      <c r="Y193" s="107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</row>
    <row r="194" spans="1:40" ht="18" customHeight="1" x14ac:dyDescent="0.3">
      <c r="A194" s="21" t="s">
        <v>47</v>
      </c>
      <c r="B194" s="13"/>
      <c r="C194" s="33">
        <v>1.2</v>
      </c>
      <c r="D194" s="36"/>
      <c r="E194" s="38"/>
      <c r="F194" s="38"/>
      <c r="G194" s="38"/>
      <c r="H194" s="38"/>
      <c r="I194" s="38"/>
      <c r="J194" s="38"/>
      <c r="K194" s="38"/>
      <c r="L194" s="42"/>
      <c r="M194" s="42"/>
      <c r="N194" s="41"/>
      <c r="O194" s="41"/>
      <c r="P194" s="38"/>
      <c r="Q194" s="54"/>
      <c r="R194" s="55"/>
      <c r="S194" s="40"/>
      <c r="T194" s="67"/>
      <c r="U194" s="92">
        <v>61.4</v>
      </c>
      <c r="V194" s="92"/>
      <c r="W194" s="92"/>
      <c r="X194" s="106" t="s">
        <v>342</v>
      </c>
      <c r="Y194" s="107" t="s">
        <v>375</v>
      </c>
    </row>
    <row r="195" spans="1:40" s="23" customFormat="1" ht="62.25" customHeight="1" x14ac:dyDescent="0.3">
      <c r="A195" s="8" t="s">
        <v>46</v>
      </c>
      <c r="B195" s="34" t="s">
        <v>2</v>
      </c>
      <c r="C195" s="33">
        <v>1.2</v>
      </c>
      <c r="D195" s="36">
        <v>2127.9499999999998</v>
      </c>
      <c r="E195" s="38">
        <v>2127.9499999999998</v>
      </c>
      <c r="F195" s="38">
        <v>2215.29</v>
      </c>
      <c r="G195" s="38">
        <v>2168.38</v>
      </c>
      <c r="H195" s="38">
        <v>2215.29</v>
      </c>
      <c r="I195" s="38">
        <v>2168.38</v>
      </c>
      <c r="J195" s="38">
        <v>2232.79</v>
      </c>
      <c r="K195" s="38">
        <v>2190.0700000000002</v>
      </c>
      <c r="L195" s="40">
        <v>2232.79</v>
      </c>
      <c r="M195" s="40">
        <v>2190.0700000000002</v>
      </c>
      <c r="N195" s="40">
        <v>2587.0300000000002</v>
      </c>
      <c r="O195" s="40">
        <v>2255.77</v>
      </c>
      <c r="P195" s="38">
        <v>12355.28</v>
      </c>
      <c r="Q195" s="54">
        <v>301.67</v>
      </c>
      <c r="R195" s="55">
        <v>679.06000000000006</v>
      </c>
      <c r="S195" s="40">
        <v>2055.67</v>
      </c>
      <c r="T195" s="68" t="s">
        <v>231</v>
      </c>
      <c r="U195" s="95"/>
      <c r="V195" s="92">
        <v>1908.01</v>
      </c>
      <c r="W195" s="92">
        <v>2482.64</v>
      </c>
      <c r="X195" s="105"/>
      <c r="Y195" s="107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</row>
    <row r="196" spans="1:40" x14ac:dyDescent="0.3">
      <c r="A196" s="21" t="s">
        <v>48</v>
      </c>
      <c r="B196" s="18"/>
      <c r="C196" s="33">
        <v>1.2</v>
      </c>
      <c r="D196" s="36"/>
      <c r="E196" s="38"/>
      <c r="F196" s="38"/>
      <c r="G196" s="38"/>
      <c r="H196" s="38"/>
      <c r="I196" s="38"/>
      <c r="J196" s="38"/>
      <c r="K196" s="38"/>
      <c r="L196" s="42"/>
      <c r="M196" s="42"/>
      <c r="N196" s="41"/>
      <c r="O196" s="41"/>
      <c r="P196" s="39"/>
      <c r="Q196" s="54"/>
      <c r="R196" s="55"/>
      <c r="S196" s="41"/>
      <c r="T196" s="146" t="s">
        <v>303</v>
      </c>
      <c r="U196" s="92">
        <v>53.4</v>
      </c>
      <c r="V196" s="94"/>
      <c r="W196" s="94"/>
      <c r="X196" s="106" t="s">
        <v>341</v>
      </c>
      <c r="Y196" s="107" t="s">
        <v>377</v>
      </c>
    </row>
    <row r="197" spans="1:40" x14ac:dyDescent="0.3">
      <c r="A197" s="21" t="s">
        <v>155</v>
      </c>
      <c r="B197" s="20"/>
      <c r="C197" s="33">
        <v>1.2</v>
      </c>
      <c r="D197" s="36"/>
      <c r="E197" s="38"/>
      <c r="F197" s="38"/>
      <c r="G197" s="38"/>
      <c r="H197" s="38"/>
      <c r="I197" s="38"/>
      <c r="J197" s="38"/>
      <c r="K197" s="38"/>
      <c r="L197" s="42"/>
      <c r="M197" s="42"/>
      <c r="N197" s="41"/>
      <c r="O197" s="41"/>
      <c r="P197" s="39"/>
      <c r="Q197" s="54"/>
      <c r="R197" s="55"/>
      <c r="S197" s="41"/>
      <c r="T197" s="144"/>
      <c r="V197" s="94"/>
      <c r="W197" s="94"/>
    </row>
    <row r="198" spans="1:40" x14ac:dyDescent="0.25">
      <c r="A198" s="8" t="s">
        <v>154</v>
      </c>
      <c r="B198" s="34" t="s">
        <v>3</v>
      </c>
      <c r="C198" s="33">
        <v>1.2</v>
      </c>
      <c r="D198" s="48">
        <v>2094.8539999999998</v>
      </c>
      <c r="E198" s="40">
        <v>2094.8539999999998</v>
      </c>
      <c r="F198" s="40">
        <v>2166.4564</v>
      </c>
      <c r="G198" s="40">
        <v>2134.6553999999996</v>
      </c>
      <c r="H198" s="47">
        <v>2166.4564</v>
      </c>
      <c r="I198" s="38">
        <v>2134.6553999999996</v>
      </c>
      <c r="J198" s="38">
        <v>2233.7282</v>
      </c>
      <c r="K198" s="38">
        <v>2156.0015999999996</v>
      </c>
      <c r="L198" s="40">
        <v>2271.5879999999997</v>
      </c>
      <c r="M198" s="40">
        <v>2192.5439999999999</v>
      </c>
      <c r="N198" s="40">
        <v>2278.4639999999999</v>
      </c>
      <c r="O198" s="40">
        <v>2236.3919999999998</v>
      </c>
      <c r="P198" s="38">
        <v>984.8</v>
      </c>
      <c r="Q198" s="54">
        <v>11.370000000000001</v>
      </c>
      <c r="R198" s="55">
        <v>42.93</v>
      </c>
      <c r="S198" s="40">
        <v>51.86</v>
      </c>
      <c r="T198" s="144"/>
      <c r="V198" s="136">
        <v>564.98640906209027</v>
      </c>
      <c r="W198" s="136">
        <v>65.5</v>
      </c>
    </row>
    <row r="199" spans="1:40" x14ac:dyDescent="0.3">
      <c r="A199" s="50" t="s">
        <v>157</v>
      </c>
      <c r="B199" s="34"/>
      <c r="C199" s="33">
        <v>1.2</v>
      </c>
      <c r="D199" s="36"/>
      <c r="E199" s="38"/>
      <c r="F199" s="38"/>
      <c r="G199" s="38"/>
      <c r="H199" s="38"/>
      <c r="I199" s="38"/>
      <c r="J199" s="38"/>
      <c r="K199" s="38"/>
      <c r="L199" s="40"/>
      <c r="M199" s="40"/>
      <c r="N199" s="40"/>
      <c r="O199" s="40"/>
      <c r="P199" s="39"/>
      <c r="Q199" s="54"/>
      <c r="R199" s="55"/>
      <c r="S199" s="41"/>
      <c r="T199" s="144"/>
      <c r="V199" s="137"/>
      <c r="W199" s="137"/>
    </row>
    <row r="200" spans="1:40" x14ac:dyDescent="0.25">
      <c r="A200" s="8" t="s">
        <v>156</v>
      </c>
      <c r="B200" s="34" t="s">
        <v>3</v>
      </c>
      <c r="C200" s="33">
        <v>1.2</v>
      </c>
      <c r="D200" s="48">
        <v>2094.8539999999998</v>
      </c>
      <c r="E200" s="40">
        <v>2094.8539999999998</v>
      </c>
      <c r="F200" s="40">
        <v>2166.4564</v>
      </c>
      <c r="G200" s="40">
        <v>2134.6553999999996</v>
      </c>
      <c r="H200" s="47">
        <v>2166.4564</v>
      </c>
      <c r="I200" s="38">
        <v>2134.6553999999996</v>
      </c>
      <c r="J200" s="38">
        <v>2233.7282</v>
      </c>
      <c r="K200" s="38">
        <v>2156.0015999999996</v>
      </c>
      <c r="L200" s="40">
        <v>2271.5879999999997</v>
      </c>
      <c r="M200" s="40">
        <v>2192.5439999999999</v>
      </c>
      <c r="N200" s="40">
        <v>2278.4639999999999</v>
      </c>
      <c r="O200" s="40">
        <v>2236.3919999999998</v>
      </c>
      <c r="P200" s="38">
        <v>774</v>
      </c>
      <c r="Q200" s="54">
        <v>8.9</v>
      </c>
      <c r="R200" s="55">
        <v>33.61</v>
      </c>
      <c r="S200" s="40">
        <v>40.760000000000005</v>
      </c>
      <c r="T200" s="144"/>
      <c r="V200" s="137"/>
      <c r="W200" s="137"/>
    </row>
    <row r="201" spans="1:40" x14ac:dyDescent="0.3">
      <c r="A201" s="50" t="s">
        <v>158</v>
      </c>
      <c r="B201" s="34"/>
      <c r="C201" s="33">
        <v>1.2</v>
      </c>
      <c r="D201" s="36"/>
      <c r="E201" s="38"/>
      <c r="F201" s="38"/>
      <c r="G201" s="38"/>
      <c r="H201" s="38"/>
      <c r="I201" s="38"/>
      <c r="J201" s="38"/>
      <c r="K201" s="38"/>
      <c r="L201" s="40"/>
      <c r="M201" s="40"/>
      <c r="N201" s="40"/>
      <c r="O201" s="40"/>
      <c r="P201" s="39"/>
      <c r="Q201" s="54"/>
      <c r="R201" s="55"/>
      <c r="S201" s="41"/>
      <c r="T201" s="144"/>
      <c r="V201" s="137"/>
      <c r="W201" s="137"/>
    </row>
    <row r="202" spans="1:40" x14ac:dyDescent="0.25">
      <c r="A202" s="8" t="s">
        <v>156</v>
      </c>
      <c r="B202" s="34" t="s">
        <v>3</v>
      </c>
      <c r="C202" s="33">
        <v>1.2</v>
      </c>
      <c r="D202" s="48">
        <v>2094.8539999999998</v>
      </c>
      <c r="E202" s="40">
        <v>2094.8539999999998</v>
      </c>
      <c r="F202" s="40">
        <v>2166.4564</v>
      </c>
      <c r="G202" s="40">
        <v>2134.6553999999996</v>
      </c>
      <c r="H202" s="47">
        <v>2166.4564</v>
      </c>
      <c r="I202" s="38">
        <v>2134.6553999999996</v>
      </c>
      <c r="J202" s="38">
        <v>2233.7282</v>
      </c>
      <c r="K202" s="38">
        <v>2156.0015999999996</v>
      </c>
      <c r="L202" s="40">
        <v>2271.5879999999997</v>
      </c>
      <c r="M202" s="40">
        <v>2192.5439999999999</v>
      </c>
      <c r="N202" s="40">
        <v>2278.4639999999999</v>
      </c>
      <c r="O202" s="40">
        <v>2236.3919999999998</v>
      </c>
      <c r="P202" s="38">
        <v>606</v>
      </c>
      <c r="Q202" s="54">
        <v>7</v>
      </c>
      <c r="R202" s="55">
        <v>26.43</v>
      </c>
      <c r="S202" s="40">
        <v>31.919999999999998</v>
      </c>
      <c r="T202" s="144"/>
      <c r="V202" s="137"/>
      <c r="W202" s="137"/>
    </row>
    <row r="203" spans="1:40" x14ac:dyDescent="0.3">
      <c r="A203" s="50" t="s">
        <v>159</v>
      </c>
      <c r="B203" s="34"/>
      <c r="C203" s="33">
        <v>1.2</v>
      </c>
      <c r="D203" s="36"/>
      <c r="E203" s="38"/>
      <c r="F203" s="38"/>
      <c r="G203" s="38"/>
      <c r="H203" s="38"/>
      <c r="I203" s="38"/>
      <c r="J203" s="38"/>
      <c r="K203" s="38"/>
      <c r="L203" s="40"/>
      <c r="M203" s="40"/>
      <c r="N203" s="40"/>
      <c r="O203" s="40"/>
      <c r="P203" s="39"/>
      <c r="Q203" s="54"/>
      <c r="R203" s="55"/>
      <c r="S203" s="41"/>
      <c r="T203" s="144"/>
      <c r="V203" s="137"/>
      <c r="W203" s="137"/>
    </row>
    <row r="204" spans="1:40" x14ac:dyDescent="0.25">
      <c r="A204" s="8" t="s">
        <v>156</v>
      </c>
      <c r="B204" s="34" t="s">
        <v>3</v>
      </c>
      <c r="C204" s="33">
        <v>1.2</v>
      </c>
      <c r="D204" s="48">
        <v>2094.8539999999998</v>
      </c>
      <c r="E204" s="40">
        <v>2094.8539999999998</v>
      </c>
      <c r="F204" s="40">
        <v>2166.4564</v>
      </c>
      <c r="G204" s="40">
        <v>2134.6553999999996</v>
      </c>
      <c r="H204" s="47">
        <v>2166.4564</v>
      </c>
      <c r="I204" s="38">
        <v>2134.6553999999996</v>
      </c>
      <c r="J204" s="38">
        <v>2233.7282</v>
      </c>
      <c r="K204" s="38">
        <v>2156.0015999999996</v>
      </c>
      <c r="L204" s="40">
        <v>2271.5879999999997</v>
      </c>
      <c r="M204" s="40">
        <v>2192.5439999999999</v>
      </c>
      <c r="N204" s="40">
        <v>2278.4639999999999</v>
      </c>
      <c r="O204" s="40">
        <v>2236.3919999999998</v>
      </c>
      <c r="P204" s="38">
        <v>1562.87</v>
      </c>
      <c r="Q204" s="54">
        <v>16.04</v>
      </c>
      <c r="R204" s="55">
        <v>60.58</v>
      </c>
      <c r="S204" s="40">
        <v>82.32</v>
      </c>
      <c r="T204" s="145"/>
      <c r="V204" s="137"/>
      <c r="W204" s="137"/>
    </row>
    <row r="205" spans="1:40" s="84" customFormat="1" x14ac:dyDescent="0.3">
      <c r="A205" s="62" t="s">
        <v>16</v>
      </c>
      <c r="B205" s="1"/>
      <c r="C205" s="33">
        <v>1.2</v>
      </c>
      <c r="D205" s="36"/>
      <c r="E205" s="38"/>
      <c r="F205" s="38"/>
      <c r="G205" s="38"/>
      <c r="H205" s="38"/>
      <c r="I205" s="38"/>
      <c r="J205" s="38"/>
      <c r="K205" s="38"/>
      <c r="L205" s="43"/>
      <c r="M205" s="43"/>
      <c r="N205" s="43"/>
      <c r="O205" s="43"/>
      <c r="P205" s="63"/>
      <c r="Q205" s="55"/>
      <c r="R205" s="55"/>
      <c r="S205" s="43"/>
      <c r="T205" s="67"/>
      <c r="U205" s="89">
        <v>64.2</v>
      </c>
      <c r="V205" s="121"/>
      <c r="W205" s="121"/>
      <c r="X205" s="106" t="s">
        <v>340</v>
      </c>
      <c r="Y205" s="109" t="s">
        <v>378</v>
      </c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</row>
    <row r="206" spans="1:40" ht="15.75" customHeight="1" x14ac:dyDescent="0.3">
      <c r="A206" s="59" t="s">
        <v>104</v>
      </c>
      <c r="B206" s="114"/>
      <c r="C206" s="114">
        <v>1.2</v>
      </c>
      <c r="D206" s="115"/>
      <c r="E206" s="116"/>
      <c r="F206" s="116"/>
      <c r="G206" s="116"/>
      <c r="H206" s="116"/>
      <c r="I206" s="116"/>
      <c r="J206" s="116"/>
      <c r="K206" s="116"/>
      <c r="L206" s="43"/>
      <c r="M206" s="43"/>
      <c r="N206" s="43"/>
      <c r="O206" s="43"/>
      <c r="P206" s="116"/>
      <c r="Q206" s="79"/>
      <c r="R206" s="80"/>
      <c r="S206" s="43"/>
      <c r="T206" s="139" t="s">
        <v>255</v>
      </c>
      <c r="U206" s="117"/>
      <c r="V206" s="118"/>
      <c r="W206" s="118"/>
      <c r="X206" s="119"/>
      <c r="Y206" s="120"/>
    </row>
    <row r="207" spans="1:40" s="23" customFormat="1" x14ac:dyDescent="0.3">
      <c r="A207" s="4" t="s">
        <v>105</v>
      </c>
      <c r="B207" s="33" t="s">
        <v>3</v>
      </c>
      <c r="C207" s="33">
        <v>1.2</v>
      </c>
      <c r="D207" s="36">
        <v>3046.819</v>
      </c>
      <c r="E207" s="38">
        <v>2514.9812000000002</v>
      </c>
      <c r="F207" s="38">
        <v>2956.3</v>
      </c>
      <c r="G207" s="38">
        <v>2562.7600000000002</v>
      </c>
      <c r="H207" s="38">
        <v>2956.3</v>
      </c>
      <c r="I207" s="38">
        <v>2562.7600000000002</v>
      </c>
      <c r="J207" s="40">
        <v>3923.5826000000002</v>
      </c>
      <c r="K207" s="40">
        <v>2562.7593999999999</v>
      </c>
      <c r="L207" s="40">
        <v>3990.0839999999998</v>
      </c>
      <c r="M207" s="40">
        <v>2606.1959999999999</v>
      </c>
      <c r="N207" s="40">
        <v>4147.0320000000002</v>
      </c>
      <c r="O207" s="40">
        <v>2606.1959999999999</v>
      </c>
      <c r="P207" s="38">
        <v>348.74</v>
      </c>
      <c r="Q207" s="54">
        <v>210.17</v>
      </c>
      <c r="R207" s="55">
        <v>283.25</v>
      </c>
      <c r="S207" s="40">
        <v>421.73</v>
      </c>
      <c r="T207" s="140"/>
      <c r="U207" s="95"/>
      <c r="V207" s="92">
        <v>123</v>
      </c>
      <c r="W207" s="92">
        <v>125.19</v>
      </c>
      <c r="X207" s="105"/>
      <c r="Y207" s="107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</row>
    <row r="208" spans="1:40" x14ac:dyDescent="0.3">
      <c r="A208" s="9" t="s">
        <v>106</v>
      </c>
      <c r="B208" s="33"/>
      <c r="C208" s="33">
        <v>1.2</v>
      </c>
      <c r="D208" s="36"/>
      <c r="E208" s="38"/>
      <c r="F208" s="38"/>
      <c r="G208" s="38"/>
      <c r="H208" s="38"/>
      <c r="I208" s="38"/>
      <c r="J208" s="38"/>
      <c r="K208" s="38"/>
      <c r="L208" s="41"/>
      <c r="M208" s="41"/>
      <c r="N208" s="41"/>
      <c r="O208" s="41"/>
      <c r="P208" s="39"/>
      <c r="Q208" s="54"/>
      <c r="R208" s="55"/>
      <c r="S208" s="41"/>
      <c r="T208" s="140"/>
      <c r="V208" s="94"/>
      <c r="W208" s="94"/>
    </row>
    <row r="209" spans="1:40" s="23" customFormat="1" x14ac:dyDescent="0.3">
      <c r="A209" s="4" t="s">
        <v>107</v>
      </c>
      <c r="B209" s="34" t="s">
        <v>3</v>
      </c>
      <c r="C209" s="33">
        <v>1.2</v>
      </c>
      <c r="D209" s="36">
        <v>2592.81</v>
      </c>
      <c r="E209" s="38">
        <v>2443.19</v>
      </c>
      <c r="F209" s="38">
        <v>2645.11</v>
      </c>
      <c r="G209" s="38">
        <v>2489.61</v>
      </c>
      <c r="H209" s="38">
        <v>2645.11</v>
      </c>
      <c r="I209" s="38">
        <v>2489.61</v>
      </c>
      <c r="J209" s="40">
        <v>2816.0463999999997</v>
      </c>
      <c r="K209" s="40">
        <v>2489.6111999999998</v>
      </c>
      <c r="L209" s="40">
        <v>2863.7759999999998</v>
      </c>
      <c r="M209" s="40">
        <v>2531.808</v>
      </c>
      <c r="N209" s="40">
        <v>2943.828</v>
      </c>
      <c r="O209" s="40">
        <v>2531.808</v>
      </c>
      <c r="P209" s="38">
        <v>509.47</v>
      </c>
      <c r="Q209" s="54">
        <v>117.25</v>
      </c>
      <c r="R209" s="55">
        <v>103.39</v>
      </c>
      <c r="S209" s="40">
        <v>155.51000000000002</v>
      </c>
      <c r="T209" s="140"/>
      <c r="U209" s="95"/>
      <c r="V209" s="92">
        <v>82</v>
      </c>
      <c r="W209" s="92">
        <v>83.45</v>
      </c>
      <c r="X209" s="105"/>
      <c r="Y209" s="107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</row>
    <row r="210" spans="1:40" x14ac:dyDescent="0.3">
      <c r="A210" s="9" t="s">
        <v>108</v>
      </c>
      <c r="B210" s="6"/>
      <c r="C210" s="33">
        <v>1.2</v>
      </c>
      <c r="D210" s="36"/>
      <c r="E210" s="38"/>
      <c r="F210" s="38"/>
      <c r="G210" s="38"/>
      <c r="H210" s="38"/>
      <c r="I210" s="38"/>
      <c r="J210" s="38"/>
      <c r="K210" s="38"/>
      <c r="L210" s="41"/>
      <c r="M210" s="41"/>
      <c r="N210" s="41"/>
      <c r="O210" s="41"/>
      <c r="P210" s="39"/>
      <c r="Q210" s="54"/>
      <c r="R210" s="55"/>
      <c r="S210" s="41"/>
      <c r="T210" s="140"/>
      <c r="V210" s="94"/>
      <c r="W210" s="94"/>
    </row>
    <row r="211" spans="1:40" s="23" customFormat="1" x14ac:dyDescent="0.3">
      <c r="A211" s="4" t="s">
        <v>210</v>
      </c>
      <c r="B211" s="33" t="s">
        <v>3</v>
      </c>
      <c r="C211" s="33">
        <v>1.2</v>
      </c>
      <c r="D211" s="36">
        <v>2762.42</v>
      </c>
      <c r="E211" s="38">
        <v>2512.8000000000002</v>
      </c>
      <c r="F211" s="38">
        <v>2668.27</v>
      </c>
      <c r="G211" s="38">
        <v>2560.5500000000002</v>
      </c>
      <c r="H211" s="38">
        <v>2668.27</v>
      </c>
      <c r="I211" s="38">
        <v>2560.5500000000002</v>
      </c>
      <c r="J211" s="40">
        <v>2873.9254000000001</v>
      </c>
      <c r="K211" s="40">
        <v>2560.5527999999999</v>
      </c>
      <c r="L211" s="40">
        <v>2922.636</v>
      </c>
      <c r="M211" s="40">
        <v>2603.9519999999998</v>
      </c>
      <c r="N211" s="40">
        <v>3005.808</v>
      </c>
      <c r="O211" s="40">
        <v>2603.9519999999998</v>
      </c>
      <c r="P211" s="38">
        <v>512.6</v>
      </c>
      <c r="Q211" s="54">
        <v>150.34</v>
      </c>
      <c r="R211" s="55">
        <v>107.52</v>
      </c>
      <c r="S211" s="40">
        <v>151.36000000000001</v>
      </c>
      <c r="T211" s="140"/>
      <c r="U211" s="95"/>
      <c r="V211" s="92">
        <v>0</v>
      </c>
      <c r="W211" s="92">
        <v>0</v>
      </c>
      <c r="X211" s="105"/>
      <c r="Y211" s="107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</row>
    <row r="212" spans="1:40" x14ac:dyDescent="0.3">
      <c r="A212" s="9" t="s">
        <v>109</v>
      </c>
      <c r="B212" s="33"/>
      <c r="C212" s="33">
        <v>1.2</v>
      </c>
      <c r="D212" s="36"/>
      <c r="E212" s="38"/>
      <c r="F212" s="38"/>
      <c r="G212" s="38"/>
      <c r="H212" s="38"/>
      <c r="I212" s="38"/>
      <c r="J212" s="38"/>
      <c r="K212" s="38"/>
      <c r="L212" s="41"/>
      <c r="M212" s="41"/>
      <c r="N212" s="41"/>
      <c r="O212" s="41"/>
      <c r="P212" s="39"/>
      <c r="Q212" s="54"/>
      <c r="R212" s="55"/>
      <c r="S212" s="41"/>
      <c r="T212" s="140"/>
      <c r="V212" s="94"/>
      <c r="W212" s="94"/>
    </row>
    <row r="213" spans="1:40" s="23" customFormat="1" ht="27.6" x14ac:dyDescent="0.3">
      <c r="A213" s="4" t="s">
        <v>110</v>
      </c>
      <c r="B213" s="33" t="s">
        <v>3</v>
      </c>
      <c r="C213" s="33">
        <v>1.2</v>
      </c>
      <c r="D213" s="36">
        <v>2974.6973999999996</v>
      </c>
      <c r="E213" s="38">
        <v>2499.1809999999996</v>
      </c>
      <c r="F213" s="38">
        <v>2856.75</v>
      </c>
      <c r="G213" s="38">
        <v>2546.66</v>
      </c>
      <c r="H213" s="38">
        <v>2856.75</v>
      </c>
      <c r="I213" s="38">
        <v>2546.66</v>
      </c>
      <c r="J213" s="40">
        <v>3446.4259999999995</v>
      </c>
      <c r="K213" s="40">
        <v>2546.6641999999997</v>
      </c>
      <c r="L213" s="40">
        <v>3504.8399999999997</v>
      </c>
      <c r="M213" s="40">
        <v>2589.828</v>
      </c>
      <c r="N213" s="40">
        <v>3641.172</v>
      </c>
      <c r="O213" s="40">
        <v>2589.828</v>
      </c>
      <c r="P213" s="38">
        <v>417.48</v>
      </c>
      <c r="Q213" s="54">
        <v>177.09</v>
      </c>
      <c r="R213" s="55">
        <v>209.24</v>
      </c>
      <c r="S213" s="40">
        <v>338.65</v>
      </c>
      <c r="T213" s="140"/>
      <c r="U213" s="95"/>
      <c r="V213" s="92">
        <v>125</v>
      </c>
      <c r="W213" s="92">
        <v>127.22</v>
      </c>
      <c r="X213" s="105"/>
      <c r="Y213" s="107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</row>
    <row r="214" spans="1:40" s="23" customFormat="1" x14ac:dyDescent="0.3">
      <c r="A214" s="4" t="s">
        <v>111</v>
      </c>
      <c r="B214" s="33" t="s">
        <v>3</v>
      </c>
      <c r="C214" s="33">
        <v>1.2</v>
      </c>
      <c r="D214" s="36">
        <v>3150.6943999999999</v>
      </c>
      <c r="E214" s="38">
        <v>2499.1809999999996</v>
      </c>
      <c r="F214" s="38">
        <v>3185.59</v>
      </c>
      <c r="G214" s="38">
        <v>2546.66</v>
      </c>
      <c r="H214" s="38">
        <v>3185.59</v>
      </c>
      <c r="I214" s="38">
        <v>2546.66</v>
      </c>
      <c r="J214" s="40">
        <v>4363.9231999999993</v>
      </c>
      <c r="K214" s="40">
        <v>2546.6641999999997</v>
      </c>
      <c r="L214" s="40">
        <v>4437.8879999999999</v>
      </c>
      <c r="M214" s="40">
        <v>2589.828</v>
      </c>
      <c r="N214" s="40">
        <v>4607.7719999999999</v>
      </c>
      <c r="O214" s="40">
        <v>2589.828</v>
      </c>
      <c r="P214" s="38">
        <v>372.55</v>
      </c>
      <c r="Q214" s="54">
        <v>280.95</v>
      </c>
      <c r="R214" s="55">
        <v>392.16</v>
      </c>
      <c r="S214" s="40">
        <v>596.35</v>
      </c>
      <c r="T214" s="140"/>
      <c r="U214" s="95"/>
      <c r="V214" s="92">
        <v>112</v>
      </c>
      <c r="W214" s="92">
        <v>114</v>
      </c>
      <c r="X214" s="105"/>
      <c r="Y214" s="107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</row>
    <row r="215" spans="1:40" x14ac:dyDescent="0.3">
      <c r="A215" s="9" t="s">
        <v>112</v>
      </c>
      <c r="B215" s="33"/>
      <c r="C215" s="33">
        <v>1.2</v>
      </c>
      <c r="D215" s="36"/>
      <c r="E215" s="38"/>
      <c r="F215" s="38"/>
      <c r="G215" s="38"/>
      <c r="H215" s="38"/>
      <c r="I215" s="38"/>
      <c r="J215" s="38"/>
      <c r="K215" s="38"/>
      <c r="L215" s="41"/>
      <c r="M215" s="41"/>
      <c r="N215" s="41"/>
      <c r="O215" s="41"/>
      <c r="P215" s="39"/>
      <c r="Q215" s="54"/>
      <c r="R215" s="55"/>
      <c r="S215" s="41"/>
      <c r="T215" s="140"/>
      <c r="V215" s="94"/>
      <c r="W215" s="94"/>
    </row>
    <row r="216" spans="1:40" s="23" customFormat="1" x14ac:dyDescent="0.3">
      <c r="A216" s="4" t="s">
        <v>113</v>
      </c>
      <c r="B216" s="33" t="s">
        <v>3</v>
      </c>
      <c r="C216" s="33">
        <v>1.2</v>
      </c>
      <c r="D216" s="36">
        <v>3022.7469999999998</v>
      </c>
      <c r="E216" s="38">
        <v>2494.4137999999998</v>
      </c>
      <c r="F216" s="38">
        <v>2969.67</v>
      </c>
      <c r="G216" s="38">
        <v>2541.8000000000002</v>
      </c>
      <c r="H216" s="38">
        <v>2969.67</v>
      </c>
      <c r="I216" s="38">
        <v>2541.8000000000002</v>
      </c>
      <c r="J216" s="38">
        <v>3863.4615999999996</v>
      </c>
      <c r="K216" s="38">
        <v>2541.8026</v>
      </c>
      <c r="L216" s="40">
        <v>3928.9439999999995</v>
      </c>
      <c r="M216" s="40">
        <v>2584.884</v>
      </c>
      <c r="N216" s="40">
        <v>4079.8919999999998</v>
      </c>
      <c r="O216" s="40">
        <v>2584.884</v>
      </c>
      <c r="P216" s="38">
        <v>446.86</v>
      </c>
      <c r="Q216" s="54">
        <v>273.85000000000002</v>
      </c>
      <c r="R216" s="55">
        <v>339.79</v>
      </c>
      <c r="S216" s="40">
        <v>524.59</v>
      </c>
      <c r="T216" s="140"/>
      <c r="U216" s="95"/>
      <c r="V216" s="92">
        <v>143</v>
      </c>
      <c r="W216" s="92">
        <v>145.55000000000001</v>
      </c>
      <c r="X216" s="105"/>
      <c r="Y216" s="107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</row>
    <row r="217" spans="1:40" x14ac:dyDescent="0.3">
      <c r="A217" s="50" t="s">
        <v>114</v>
      </c>
      <c r="B217" s="33"/>
      <c r="C217" s="33">
        <v>1.2</v>
      </c>
      <c r="D217" s="36"/>
      <c r="E217" s="38"/>
      <c r="F217" s="38"/>
      <c r="G217" s="38"/>
      <c r="H217" s="38"/>
      <c r="I217" s="38"/>
      <c r="J217" s="38"/>
      <c r="K217" s="38"/>
      <c r="L217" s="41"/>
      <c r="M217" s="41"/>
      <c r="N217" s="41"/>
      <c r="O217" s="41"/>
      <c r="P217" s="39"/>
      <c r="Q217" s="54"/>
      <c r="R217" s="55"/>
      <c r="S217" s="41"/>
      <c r="T217" s="140"/>
      <c r="V217" s="94"/>
      <c r="W217" s="94"/>
    </row>
    <row r="218" spans="1:40" s="23" customFormat="1" x14ac:dyDescent="0.3">
      <c r="A218" s="4" t="s">
        <v>107</v>
      </c>
      <c r="B218" s="34" t="s">
        <v>3</v>
      </c>
      <c r="C218" s="33">
        <v>1.2</v>
      </c>
      <c r="D218" s="36">
        <v>2734.58</v>
      </c>
      <c r="E218" s="38">
        <v>2493.85</v>
      </c>
      <c r="F218" s="38">
        <v>2794.72</v>
      </c>
      <c r="G218" s="38">
        <v>2541.23</v>
      </c>
      <c r="H218" s="38">
        <v>2794.72</v>
      </c>
      <c r="I218" s="38">
        <v>2541.23</v>
      </c>
      <c r="J218" s="40">
        <v>2912.9951999999998</v>
      </c>
      <c r="K218" s="40">
        <v>2541.2243999999996</v>
      </c>
      <c r="L218" s="40">
        <v>2962.3679999999999</v>
      </c>
      <c r="M218" s="40">
        <v>2584.2959999999998</v>
      </c>
      <c r="N218" s="40">
        <v>3050.22</v>
      </c>
      <c r="O218" s="40">
        <v>2584.2959999999998</v>
      </c>
      <c r="P218" s="38">
        <v>351.32</v>
      </c>
      <c r="Q218" s="54">
        <v>112.97</v>
      </c>
      <c r="R218" s="55">
        <v>113.99</v>
      </c>
      <c r="S218" s="40">
        <v>121.71</v>
      </c>
      <c r="T218" s="140"/>
      <c r="U218" s="95"/>
      <c r="V218" s="92">
        <v>0</v>
      </c>
      <c r="W218" s="92">
        <v>0</v>
      </c>
      <c r="X218" s="105"/>
      <c r="Y218" s="107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</row>
    <row r="219" spans="1:40" x14ac:dyDescent="0.3">
      <c r="A219" s="9" t="s">
        <v>115</v>
      </c>
      <c r="B219" s="33"/>
      <c r="C219" s="33">
        <v>1.2</v>
      </c>
      <c r="D219" s="36"/>
      <c r="E219" s="38"/>
      <c r="F219" s="38"/>
      <c r="G219" s="38"/>
      <c r="H219" s="38"/>
      <c r="I219" s="38"/>
      <c r="J219" s="38"/>
      <c r="K219" s="38"/>
      <c r="L219" s="41"/>
      <c r="M219" s="41"/>
      <c r="N219" s="41"/>
      <c r="O219" s="41"/>
      <c r="P219" s="39"/>
      <c r="Q219" s="54"/>
      <c r="R219" s="55"/>
      <c r="S219" s="41"/>
      <c r="T219" s="140"/>
      <c r="V219" s="94"/>
      <c r="W219" s="94"/>
    </row>
    <row r="220" spans="1:40" s="23" customFormat="1" x14ac:dyDescent="0.3">
      <c r="A220" s="4" t="s">
        <v>116</v>
      </c>
      <c r="B220" s="33" t="s">
        <v>3</v>
      </c>
      <c r="C220" s="33">
        <v>1.2</v>
      </c>
      <c r="D220" s="36">
        <v>3037.57</v>
      </c>
      <c r="E220" s="38">
        <v>2494.41</v>
      </c>
      <c r="F220" s="38">
        <v>3128.05</v>
      </c>
      <c r="G220" s="38">
        <v>2541.8000000000002</v>
      </c>
      <c r="H220" s="38">
        <v>3128.05</v>
      </c>
      <c r="I220" s="38">
        <v>2541.8000000000002</v>
      </c>
      <c r="J220" s="40">
        <v>3945.9435999999996</v>
      </c>
      <c r="K220" s="40">
        <v>2541.8026</v>
      </c>
      <c r="L220" s="40">
        <v>4012.8239999999996</v>
      </c>
      <c r="M220" s="40">
        <v>2584.884</v>
      </c>
      <c r="N220" s="40">
        <v>4172.1480000000001</v>
      </c>
      <c r="O220" s="40">
        <v>2584.884</v>
      </c>
      <c r="P220" s="38">
        <v>405.65</v>
      </c>
      <c r="Q220" s="54">
        <v>337.89</v>
      </c>
      <c r="R220" s="55">
        <v>408.43</v>
      </c>
      <c r="S220" s="40">
        <v>505.78</v>
      </c>
      <c r="T220" s="140"/>
      <c r="U220" s="95"/>
      <c r="V220" s="92">
        <v>0</v>
      </c>
      <c r="W220" s="92">
        <v>0</v>
      </c>
      <c r="X220" s="105"/>
      <c r="Y220" s="107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</row>
    <row r="221" spans="1:40" s="23" customFormat="1" x14ac:dyDescent="0.3">
      <c r="A221" s="4" t="s">
        <v>117</v>
      </c>
      <c r="B221" s="33" t="s">
        <v>3</v>
      </c>
      <c r="C221" s="33">
        <v>1.2</v>
      </c>
      <c r="D221" s="36">
        <v>2879.1881999999996</v>
      </c>
      <c r="E221" s="38">
        <v>2494.4137999999998</v>
      </c>
      <c r="F221" s="38">
        <v>2808.87</v>
      </c>
      <c r="G221" s="38">
        <v>2541.8000000000002</v>
      </c>
      <c r="H221" s="38">
        <v>2808.87</v>
      </c>
      <c r="I221" s="38">
        <v>2541.8000000000002</v>
      </c>
      <c r="J221" s="40">
        <v>3398.3409999999994</v>
      </c>
      <c r="K221" s="40">
        <v>2541.8026</v>
      </c>
      <c r="L221" s="40">
        <v>3455.9399999999996</v>
      </c>
      <c r="M221" s="40">
        <v>2584.884</v>
      </c>
      <c r="N221" s="40">
        <v>3592.7759999999998</v>
      </c>
      <c r="O221" s="40">
        <v>2584.884</v>
      </c>
      <c r="P221" s="38">
        <v>603.14</v>
      </c>
      <c r="Q221" s="54">
        <v>217.07</v>
      </c>
      <c r="R221" s="55">
        <v>276.48</v>
      </c>
      <c r="S221" s="40">
        <v>467.28000000000003</v>
      </c>
      <c r="T221" s="140"/>
      <c r="U221" s="95"/>
      <c r="V221" s="92">
        <v>155</v>
      </c>
      <c r="W221" s="92">
        <v>157.76</v>
      </c>
      <c r="X221" s="105"/>
      <c r="Y221" s="107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</row>
    <row r="222" spans="1:40" x14ac:dyDescent="0.3">
      <c r="A222" s="50" t="s">
        <v>118</v>
      </c>
      <c r="B222" s="33"/>
      <c r="C222" s="33">
        <v>1.2</v>
      </c>
      <c r="D222" s="36"/>
      <c r="E222" s="38"/>
      <c r="F222" s="38"/>
      <c r="G222" s="38"/>
      <c r="H222" s="38"/>
      <c r="I222" s="38"/>
      <c r="J222" s="38"/>
      <c r="K222" s="38"/>
      <c r="L222" s="41"/>
      <c r="M222" s="41"/>
      <c r="N222" s="41"/>
      <c r="O222" s="41"/>
      <c r="P222" s="39"/>
      <c r="Q222" s="54"/>
      <c r="R222" s="55"/>
      <c r="S222" s="41"/>
      <c r="T222" s="140"/>
      <c r="V222" s="94"/>
      <c r="W222" s="94"/>
    </row>
    <row r="223" spans="1:40" s="23" customFormat="1" x14ac:dyDescent="0.3">
      <c r="A223" s="4" t="s">
        <v>119</v>
      </c>
      <c r="B223" s="33" t="s">
        <v>3</v>
      </c>
      <c r="C223" s="33">
        <v>1.2</v>
      </c>
      <c r="D223" s="36">
        <v>2867.4</v>
      </c>
      <c r="E223" s="38">
        <v>2488.4</v>
      </c>
      <c r="F223" s="38">
        <v>2919.43</v>
      </c>
      <c r="G223" s="38">
        <v>2535.6799999999998</v>
      </c>
      <c r="H223" s="38">
        <v>2919.43</v>
      </c>
      <c r="I223" s="38">
        <v>2535.6799999999998</v>
      </c>
      <c r="J223" s="40">
        <v>3898.3659999999995</v>
      </c>
      <c r="K223" s="40">
        <v>2535.6783999999998</v>
      </c>
      <c r="L223" s="40">
        <v>3964.4399999999996</v>
      </c>
      <c r="M223" s="40">
        <v>2578.6559999999999</v>
      </c>
      <c r="N223" s="40">
        <v>4120.3559999999998</v>
      </c>
      <c r="O223" s="40">
        <v>2578.6559999999999</v>
      </c>
      <c r="P223" s="38">
        <v>395.78</v>
      </c>
      <c r="Q223" s="54">
        <v>226.82</v>
      </c>
      <c r="R223" s="55">
        <v>326.41000000000003</v>
      </c>
      <c r="S223" s="40">
        <v>479.09</v>
      </c>
      <c r="T223" s="140"/>
      <c r="U223" s="95"/>
      <c r="V223" s="92">
        <v>85.64</v>
      </c>
      <c r="W223" s="92">
        <v>87.16</v>
      </c>
      <c r="X223" s="105"/>
      <c r="Y223" s="107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</row>
    <row r="224" spans="1:40" s="23" customFormat="1" x14ac:dyDescent="0.3">
      <c r="A224" s="4" t="s">
        <v>120</v>
      </c>
      <c r="B224" s="33" t="s">
        <v>3</v>
      </c>
      <c r="C224" s="33">
        <v>1.2</v>
      </c>
      <c r="D224" s="36">
        <v>2729.93</v>
      </c>
      <c r="E224" s="38">
        <v>2488.3957999999998</v>
      </c>
      <c r="F224" s="38">
        <v>2717.3</v>
      </c>
      <c r="G224" s="38">
        <v>2535.6799999999998</v>
      </c>
      <c r="H224" s="38">
        <v>2717.3</v>
      </c>
      <c r="I224" s="38">
        <v>2535.6799999999998</v>
      </c>
      <c r="J224" s="40">
        <v>3109.9962</v>
      </c>
      <c r="K224" s="40">
        <v>2535.6783999999998</v>
      </c>
      <c r="L224" s="40">
        <v>3162.7080000000001</v>
      </c>
      <c r="M224" s="40">
        <v>2578.6559999999999</v>
      </c>
      <c r="N224" s="40">
        <v>3290.1239999999998</v>
      </c>
      <c r="O224" s="40">
        <v>2578.6559999999999</v>
      </c>
      <c r="P224" s="38">
        <v>1070.74</v>
      </c>
      <c r="Q224" s="54">
        <v>247.27</v>
      </c>
      <c r="R224" s="55">
        <v>336.77</v>
      </c>
      <c r="S224" s="40">
        <v>569.86</v>
      </c>
      <c r="T224" s="140"/>
      <c r="U224" s="95"/>
      <c r="V224" s="92">
        <v>269</v>
      </c>
      <c r="W224" s="92">
        <v>273.77999999999997</v>
      </c>
      <c r="X224" s="105"/>
      <c r="Y224" s="107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</row>
    <row r="225" spans="1:40" x14ac:dyDescent="0.3">
      <c r="A225" s="21" t="s">
        <v>171</v>
      </c>
      <c r="B225" s="34"/>
      <c r="C225" s="33">
        <v>1.2</v>
      </c>
      <c r="D225" s="36"/>
      <c r="E225" s="38"/>
      <c r="F225" s="38"/>
      <c r="G225" s="38"/>
      <c r="H225" s="38"/>
      <c r="I225" s="38"/>
      <c r="J225" s="38"/>
      <c r="K225" s="38"/>
      <c r="L225" s="42"/>
      <c r="M225" s="42"/>
      <c r="N225" s="41"/>
      <c r="O225" s="41"/>
      <c r="P225" s="39"/>
      <c r="Q225" s="54"/>
      <c r="R225" s="55"/>
      <c r="S225" s="41"/>
      <c r="T225" s="140"/>
      <c r="V225" s="92">
        <v>156</v>
      </c>
      <c r="W225" s="92">
        <v>158.78</v>
      </c>
    </row>
    <row r="226" spans="1:40" x14ac:dyDescent="0.3">
      <c r="A226" s="4" t="s">
        <v>107</v>
      </c>
      <c r="B226" s="34" t="s">
        <v>3</v>
      </c>
      <c r="C226" s="33">
        <v>1.2</v>
      </c>
      <c r="D226" s="36"/>
      <c r="E226" s="38"/>
      <c r="F226" s="38"/>
      <c r="G226" s="38"/>
      <c r="H226" s="38"/>
      <c r="I226" s="38"/>
      <c r="J226" s="38">
        <v>2374.4431999999997</v>
      </c>
      <c r="K226" s="38">
        <v>2171.2471999999998</v>
      </c>
      <c r="L226" s="40">
        <v>2414.6880000000001</v>
      </c>
      <c r="M226" s="40">
        <v>2208.0479999999998</v>
      </c>
      <c r="N226" s="40">
        <v>2481.4919999999997</v>
      </c>
      <c r="O226" s="40">
        <v>2252.2079999999996</v>
      </c>
      <c r="P226" s="38">
        <v>932.63</v>
      </c>
      <c r="Q226" s="54">
        <v>0</v>
      </c>
      <c r="R226" s="55">
        <v>68.83</v>
      </c>
      <c r="S226" s="40">
        <v>168.14000000000001</v>
      </c>
      <c r="T226" s="141"/>
      <c r="V226" s="92"/>
      <c r="W226" s="92"/>
    </row>
    <row r="227" spans="1:40" s="23" customFormat="1" ht="27" customHeight="1" x14ac:dyDescent="0.3">
      <c r="A227" s="9" t="s">
        <v>161</v>
      </c>
      <c r="B227" s="33"/>
      <c r="C227" s="33">
        <v>1.2</v>
      </c>
      <c r="D227" s="36"/>
      <c r="E227" s="38"/>
      <c r="F227" s="38"/>
      <c r="G227" s="38"/>
      <c r="H227" s="38"/>
      <c r="I227" s="38"/>
      <c r="J227" s="38"/>
      <c r="K227" s="38"/>
      <c r="L227" s="41"/>
      <c r="M227" s="41"/>
      <c r="N227" s="41"/>
      <c r="O227" s="41"/>
      <c r="P227" s="39"/>
      <c r="Q227" s="54"/>
      <c r="R227" s="55"/>
      <c r="S227" s="41"/>
      <c r="T227" s="139" t="s">
        <v>304</v>
      </c>
      <c r="U227" s="95"/>
      <c r="V227" s="94"/>
      <c r="W227" s="94"/>
      <c r="X227" s="105"/>
      <c r="Y227" s="107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</row>
    <row r="228" spans="1:40" ht="32.25" customHeight="1" x14ac:dyDescent="0.3">
      <c r="A228" s="13" t="s">
        <v>160</v>
      </c>
      <c r="B228" s="34" t="s">
        <v>2</v>
      </c>
      <c r="C228" s="33">
        <v>1.2</v>
      </c>
      <c r="D228" s="36">
        <v>2110.7800000000002</v>
      </c>
      <c r="E228" s="38">
        <v>2110.7800000000002</v>
      </c>
      <c r="F228" s="38">
        <v>2175.16</v>
      </c>
      <c r="G228" s="38">
        <v>2150.88</v>
      </c>
      <c r="H228" s="38">
        <v>2150.88</v>
      </c>
      <c r="I228" s="38">
        <v>2150.88</v>
      </c>
      <c r="J228" s="38">
        <v>2183.0500000000002</v>
      </c>
      <c r="K228" s="38">
        <v>2172.39</v>
      </c>
      <c r="L228" s="40">
        <v>2183.0500000000002</v>
      </c>
      <c r="M228" s="40">
        <v>2172.39</v>
      </c>
      <c r="N228" s="40">
        <v>2258.6799999999998</v>
      </c>
      <c r="O228" s="40">
        <v>2215.83</v>
      </c>
      <c r="P228" s="38">
        <v>2448</v>
      </c>
      <c r="Q228" s="54">
        <v>25.47</v>
      </c>
      <c r="R228" s="55">
        <v>11.19</v>
      </c>
      <c r="S228" s="40">
        <v>59.870000000000005</v>
      </c>
      <c r="T228" s="141"/>
      <c r="V228" s="92">
        <v>1996.74</v>
      </c>
      <c r="W228" s="92">
        <v>147.09</v>
      </c>
    </row>
    <row r="229" spans="1:40" ht="27.6" x14ac:dyDescent="0.3">
      <c r="A229" s="10" t="s">
        <v>17</v>
      </c>
      <c r="B229" s="27"/>
      <c r="C229" s="33">
        <v>1.2</v>
      </c>
      <c r="D229" s="36"/>
      <c r="E229" s="38"/>
      <c r="F229" s="38"/>
      <c r="G229" s="38"/>
      <c r="H229" s="38"/>
      <c r="I229" s="38"/>
      <c r="J229" s="38"/>
      <c r="K229" s="38"/>
      <c r="L229" s="41"/>
      <c r="M229" s="41"/>
      <c r="N229" s="41"/>
      <c r="O229" s="41"/>
      <c r="P229" s="39"/>
      <c r="Q229" s="54"/>
      <c r="R229" s="55"/>
      <c r="S229" s="41"/>
      <c r="T229" s="67"/>
      <c r="U229" s="92">
        <v>52.2</v>
      </c>
      <c r="V229" s="94"/>
      <c r="W229" s="94"/>
      <c r="X229" s="106" t="s">
        <v>339</v>
      </c>
      <c r="Y229" s="2" t="s">
        <v>329</v>
      </c>
    </row>
    <row r="230" spans="1:40" ht="27.6" x14ac:dyDescent="0.3">
      <c r="A230" s="50" t="s">
        <v>379</v>
      </c>
      <c r="B230" s="27"/>
      <c r="C230" s="33">
        <v>1.2</v>
      </c>
      <c r="D230" s="36"/>
      <c r="E230" s="38"/>
      <c r="F230" s="38"/>
      <c r="G230" s="38"/>
      <c r="H230" s="38"/>
      <c r="I230" s="38"/>
      <c r="J230" s="38"/>
      <c r="K230" s="38"/>
      <c r="L230" s="41"/>
      <c r="M230" s="41"/>
      <c r="N230" s="41"/>
      <c r="O230" s="41"/>
      <c r="P230" s="39"/>
      <c r="Q230" s="54"/>
      <c r="R230" s="55"/>
      <c r="S230" s="41"/>
      <c r="T230" s="67"/>
      <c r="V230" s="94"/>
      <c r="W230" s="94"/>
    </row>
    <row r="231" spans="1:40" ht="55.2" x14ac:dyDescent="0.3">
      <c r="A231" s="8" t="s">
        <v>121</v>
      </c>
      <c r="B231" s="34" t="s">
        <v>3</v>
      </c>
      <c r="C231" s="33">
        <v>1.2</v>
      </c>
      <c r="D231" s="36">
        <v>3853.0304000000001</v>
      </c>
      <c r="E231" s="38">
        <v>2429.7143999999998</v>
      </c>
      <c r="F231" s="38">
        <v>3356.43</v>
      </c>
      <c r="G231" s="38">
        <v>2475.8759999999997</v>
      </c>
      <c r="H231" s="38">
        <v>3960.5873999999994</v>
      </c>
      <c r="I231" s="38">
        <v>2475.8759999999997</v>
      </c>
      <c r="J231" s="38">
        <v>3960.5873999999994</v>
      </c>
      <c r="K231" s="38">
        <v>2475.8759999999997</v>
      </c>
      <c r="L231" s="40">
        <v>4027.7159999999994</v>
      </c>
      <c r="M231" s="40">
        <v>2517.8399999999997</v>
      </c>
      <c r="N231" s="40">
        <v>4027.7159999999994</v>
      </c>
      <c r="O231" s="40">
        <v>2517.8399999999997</v>
      </c>
      <c r="P231" s="38">
        <v>14168.099999999999</v>
      </c>
      <c r="Q231" s="54">
        <v>17405.469999999998</v>
      </c>
      <c r="R231" s="55">
        <v>17826.72</v>
      </c>
      <c r="S231" s="40">
        <v>17826.72</v>
      </c>
      <c r="T231" s="66" t="s">
        <v>305</v>
      </c>
      <c r="V231" s="92">
        <v>3952.0076228579233</v>
      </c>
      <c r="W231" s="92">
        <v>5598.13</v>
      </c>
    </row>
    <row r="232" spans="1:40" s="23" customFormat="1" ht="55.2" x14ac:dyDescent="0.3">
      <c r="A232" s="8" t="s">
        <v>18</v>
      </c>
      <c r="B232" s="33" t="s">
        <v>13</v>
      </c>
      <c r="C232" s="33">
        <v>1.2</v>
      </c>
      <c r="D232" s="36">
        <v>2731.79</v>
      </c>
      <c r="E232" s="38">
        <v>2429.71</v>
      </c>
      <c r="F232" s="38">
        <v>2808.01</v>
      </c>
      <c r="G232" s="38">
        <v>2475.87</v>
      </c>
      <c r="H232" s="38">
        <v>2808.0057689566538</v>
      </c>
      <c r="I232" s="38">
        <v>2475.87</v>
      </c>
      <c r="J232" s="38">
        <v>2850.2031903478496</v>
      </c>
      <c r="K232" s="38">
        <v>2475.87</v>
      </c>
      <c r="L232" s="40">
        <v>2850.2</v>
      </c>
      <c r="M232" s="40">
        <v>2475.87</v>
      </c>
      <c r="N232" s="40">
        <v>2907.21</v>
      </c>
      <c r="O232" s="40">
        <v>2475.87</v>
      </c>
      <c r="P232" s="38">
        <v>7096</v>
      </c>
      <c r="Q232" s="54">
        <v>2234.9699999999998</v>
      </c>
      <c r="R232" s="55">
        <v>2485.17</v>
      </c>
      <c r="S232" s="40">
        <v>2829.63</v>
      </c>
      <c r="T232" s="66" t="s">
        <v>306</v>
      </c>
      <c r="U232" s="95"/>
      <c r="V232" s="92">
        <v>1092.8990778575999</v>
      </c>
      <c r="W232" s="92">
        <v>1654.7</v>
      </c>
      <c r="X232" s="105"/>
      <c r="Y232" s="107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</row>
    <row r="233" spans="1:40" x14ac:dyDescent="0.3">
      <c r="A233" s="10" t="s">
        <v>19</v>
      </c>
      <c r="B233" s="20"/>
      <c r="C233" s="33">
        <v>1.2</v>
      </c>
      <c r="D233" s="36"/>
      <c r="E233" s="38"/>
      <c r="F233" s="38"/>
      <c r="G233" s="38"/>
      <c r="H233" s="38"/>
      <c r="I233" s="38"/>
      <c r="J233" s="38"/>
      <c r="K233" s="38"/>
      <c r="L233" s="41"/>
      <c r="M233" s="41"/>
      <c r="N233" s="41"/>
      <c r="O233" s="41"/>
      <c r="P233" s="39"/>
      <c r="Q233" s="54"/>
      <c r="R233" s="55"/>
      <c r="S233" s="41"/>
      <c r="T233" s="67"/>
      <c r="U233" s="92">
        <v>50.6</v>
      </c>
      <c r="V233" s="94"/>
      <c r="W233" s="94"/>
      <c r="X233" s="106" t="s">
        <v>338</v>
      </c>
      <c r="Y233" s="107" t="s">
        <v>382</v>
      </c>
    </row>
    <row r="234" spans="1:40" x14ac:dyDescent="0.3">
      <c r="A234" s="10" t="s">
        <v>127</v>
      </c>
      <c r="B234" s="20"/>
      <c r="C234" s="33">
        <v>1.2</v>
      </c>
      <c r="D234" s="36"/>
      <c r="E234" s="38"/>
      <c r="F234" s="38"/>
      <c r="G234" s="38"/>
      <c r="H234" s="38"/>
      <c r="I234" s="38"/>
      <c r="J234" s="38"/>
      <c r="K234" s="38"/>
      <c r="L234" s="41"/>
      <c r="M234" s="41"/>
      <c r="N234" s="41"/>
      <c r="O234" s="41"/>
      <c r="P234" s="39"/>
      <c r="Q234" s="54"/>
      <c r="R234" s="55"/>
      <c r="S234" s="41"/>
      <c r="T234" s="67"/>
      <c r="V234" s="94"/>
      <c r="W234" s="94"/>
    </row>
    <row r="235" spans="1:40" ht="82.8" x14ac:dyDescent="0.3">
      <c r="A235" s="13" t="s">
        <v>122</v>
      </c>
      <c r="B235" s="34" t="s">
        <v>3</v>
      </c>
      <c r="C235" s="33">
        <v>1.2</v>
      </c>
      <c r="D235" s="36"/>
      <c r="E235" s="38"/>
      <c r="F235" s="38">
        <v>1854.56</v>
      </c>
      <c r="G235" s="38">
        <v>1825.9</v>
      </c>
      <c r="H235" s="38">
        <v>1854.56</v>
      </c>
      <c r="I235" s="38">
        <v>1825.9</v>
      </c>
      <c r="J235" s="38">
        <v>1943.04</v>
      </c>
      <c r="K235" s="38">
        <v>1844.15</v>
      </c>
      <c r="L235" s="40">
        <v>1975.9680000000001</v>
      </c>
      <c r="M235" s="40">
        <v>1875.4079999999999</v>
      </c>
      <c r="N235" s="40">
        <v>2002.1399999999999</v>
      </c>
      <c r="O235" s="40">
        <v>1900.164</v>
      </c>
      <c r="P235" s="38">
        <v>2300</v>
      </c>
      <c r="Q235" s="54">
        <v>23.94</v>
      </c>
      <c r="R235" s="55">
        <v>114.52</v>
      </c>
      <c r="S235" s="40">
        <v>193.89999999999998</v>
      </c>
      <c r="T235" s="66" t="s">
        <v>253</v>
      </c>
      <c r="V235" s="92">
        <v>347.53</v>
      </c>
      <c r="W235" s="92">
        <v>335.95</v>
      </c>
    </row>
    <row r="236" spans="1:40" x14ac:dyDescent="0.3">
      <c r="A236" s="10" t="s">
        <v>123</v>
      </c>
      <c r="B236" s="20"/>
      <c r="C236" s="33">
        <v>1.2</v>
      </c>
      <c r="D236" s="36"/>
      <c r="E236" s="38"/>
      <c r="F236" s="38"/>
      <c r="G236" s="38"/>
      <c r="H236" s="38"/>
      <c r="I236" s="38"/>
      <c r="J236" s="38"/>
      <c r="K236" s="38"/>
      <c r="L236" s="41"/>
      <c r="M236" s="41"/>
      <c r="N236" s="41"/>
      <c r="O236" s="41"/>
      <c r="P236" s="39"/>
      <c r="Q236" s="54"/>
      <c r="R236" s="55"/>
      <c r="S236" s="41"/>
      <c r="T236" s="67"/>
      <c r="V236" s="94"/>
      <c r="W236" s="94"/>
    </row>
    <row r="237" spans="1:40" ht="64.5" customHeight="1" x14ac:dyDescent="0.3">
      <c r="A237" s="4" t="s">
        <v>124</v>
      </c>
      <c r="B237" s="34" t="s">
        <v>2</v>
      </c>
      <c r="C237" s="33">
        <v>1.2</v>
      </c>
      <c r="D237" s="36">
        <v>2630.85</v>
      </c>
      <c r="E237" s="38">
        <v>1787.82</v>
      </c>
      <c r="F237" s="38">
        <v>2718.79</v>
      </c>
      <c r="G237" s="38">
        <v>1821.79</v>
      </c>
      <c r="H237" s="38">
        <v>2533.2800000000002</v>
      </c>
      <c r="I237" s="38">
        <v>1821.79</v>
      </c>
      <c r="J237" s="38">
        <v>2533.2800000000002</v>
      </c>
      <c r="K237" s="38">
        <v>1858.23</v>
      </c>
      <c r="L237" s="40">
        <v>2533.2800000000002</v>
      </c>
      <c r="M237" s="40">
        <v>1858.23</v>
      </c>
      <c r="N237" s="40">
        <v>2546.54</v>
      </c>
      <c r="O237" s="40">
        <v>1867.89</v>
      </c>
      <c r="P237" s="38">
        <v>241.67</v>
      </c>
      <c r="Q237" s="54">
        <v>112.6</v>
      </c>
      <c r="R237" s="55">
        <v>93.56</v>
      </c>
      <c r="S237" s="40">
        <v>163.51000000000002</v>
      </c>
      <c r="T237" s="66" t="s">
        <v>307</v>
      </c>
      <c r="V237" s="92">
        <v>147.4</v>
      </c>
      <c r="W237" s="92">
        <v>206.95</v>
      </c>
    </row>
    <row r="238" spans="1:40" ht="82.8" x14ac:dyDescent="0.3">
      <c r="A238" s="8" t="s">
        <v>122</v>
      </c>
      <c r="B238" s="34" t="s">
        <v>3</v>
      </c>
      <c r="C238" s="33">
        <v>1.2</v>
      </c>
      <c r="D238" s="36">
        <v>3742.13</v>
      </c>
      <c r="E238" s="38">
        <v>2422.4299999999998</v>
      </c>
      <c r="F238" s="38">
        <v>3784.74</v>
      </c>
      <c r="G238" s="38">
        <v>2468.4699999999998</v>
      </c>
      <c r="H238" s="38">
        <v>3784.74</v>
      </c>
      <c r="I238" s="38">
        <v>2468.4699999999998</v>
      </c>
      <c r="J238" s="38">
        <v>3878.41</v>
      </c>
      <c r="K238" s="38">
        <v>2468.4699999999998</v>
      </c>
      <c r="L238" s="40">
        <v>3944.1479999999997</v>
      </c>
      <c r="M238" s="40">
        <v>2510.3040000000001</v>
      </c>
      <c r="N238" s="40">
        <v>4002.96</v>
      </c>
      <c r="O238" s="40">
        <v>2510.3040000000001</v>
      </c>
      <c r="P238" s="38">
        <v>1997.5</v>
      </c>
      <c r="Q238" s="54">
        <v>2231.5</v>
      </c>
      <c r="R238" s="55">
        <v>2296.14</v>
      </c>
      <c r="S238" s="40">
        <v>2428.71</v>
      </c>
      <c r="T238" s="66" t="s">
        <v>254</v>
      </c>
      <c r="V238" s="92">
        <v>630.20000000000005</v>
      </c>
      <c r="W238" s="92">
        <v>448.12</v>
      </c>
    </row>
    <row r="239" spans="1:40" x14ac:dyDescent="0.3">
      <c r="A239" s="50" t="s">
        <v>126</v>
      </c>
      <c r="B239" s="34"/>
      <c r="C239" s="33">
        <v>1.2</v>
      </c>
      <c r="D239" s="36"/>
      <c r="E239" s="38"/>
      <c r="F239" s="38"/>
      <c r="G239" s="38"/>
      <c r="H239" s="38"/>
      <c r="I239" s="38"/>
      <c r="J239" s="38"/>
      <c r="K239" s="38"/>
      <c r="L239" s="41"/>
      <c r="M239" s="41"/>
      <c r="N239" s="41"/>
      <c r="O239" s="41"/>
      <c r="P239" s="39"/>
      <c r="Q239" s="54"/>
      <c r="R239" s="55"/>
      <c r="S239" s="41"/>
      <c r="T239" s="67"/>
      <c r="V239" s="94"/>
      <c r="W239" s="94"/>
    </row>
    <row r="240" spans="1:40" ht="82.8" x14ac:dyDescent="0.3">
      <c r="A240" s="8" t="s">
        <v>125</v>
      </c>
      <c r="B240" s="34" t="s">
        <v>3</v>
      </c>
      <c r="C240" s="33">
        <v>1.2</v>
      </c>
      <c r="D240" s="36">
        <v>2671.59</v>
      </c>
      <c r="E240" s="38">
        <v>2439.86</v>
      </c>
      <c r="F240" s="38">
        <v>2751.58</v>
      </c>
      <c r="G240" s="38">
        <v>2486.2199999999998</v>
      </c>
      <c r="H240" s="38">
        <v>2751.58</v>
      </c>
      <c r="I240" s="38">
        <v>2486.2199999999998</v>
      </c>
      <c r="J240" s="38">
        <v>2839.62</v>
      </c>
      <c r="K240" s="38">
        <v>2486.2199999999998</v>
      </c>
      <c r="L240" s="40">
        <v>2887.752</v>
      </c>
      <c r="M240" s="40">
        <v>2528.3639999999996</v>
      </c>
      <c r="N240" s="40">
        <v>3007.7879999999996</v>
      </c>
      <c r="O240" s="40">
        <v>2528.3639999999996</v>
      </c>
      <c r="P240" s="38">
        <v>709.4</v>
      </c>
      <c r="Q240" s="54">
        <v>147.97999999999999</v>
      </c>
      <c r="R240" s="55">
        <v>182.21</v>
      </c>
      <c r="S240" s="40">
        <v>242.87</v>
      </c>
      <c r="T240" s="66" t="s">
        <v>308</v>
      </c>
      <c r="V240" s="92">
        <v>715.68</v>
      </c>
      <c r="W240" s="92">
        <v>5055.8999999999996</v>
      </c>
    </row>
    <row r="241" spans="1:40" x14ac:dyDescent="0.3">
      <c r="A241" s="21" t="s">
        <v>35</v>
      </c>
      <c r="B241" s="18"/>
      <c r="C241" s="33">
        <v>1.2</v>
      </c>
      <c r="D241" s="36"/>
      <c r="E241" s="38"/>
      <c r="F241" s="38"/>
      <c r="G241" s="38"/>
      <c r="H241" s="38"/>
      <c r="I241" s="38"/>
      <c r="J241" s="38"/>
      <c r="K241" s="38"/>
      <c r="L241" s="42"/>
      <c r="M241" s="42"/>
      <c r="N241" s="41"/>
      <c r="O241" s="41"/>
      <c r="P241" s="39"/>
      <c r="Q241" s="54"/>
      <c r="R241" s="55"/>
      <c r="S241" s="41"/>
      <c r="T241" s="67"/>
      <c r="U241" s="92">
        <v>69.3</v>
      </c>
      <c r="V241" s="94"/>
      <c r="W241" s="94"/>
      <c r="Y241" s="107" t="s">
        <v>331</v>
      </c>
    </row>
    <row r="242" spans="1:40" ht="27.6" x14ac:dyDescent="0.25">
      <c r="A242" s="8" t="s">
        <v>36</v>
      </c>
      <c r="B242" s="34" t="s">
        <v>3</v>
      </c>
      <c r="C242" s="33">
        <v>1.2</v>
      </c>
      <c r="D242" s="37">
        <v>1589.9556</v>
      </c>
      <c r="E242" s="38">
        <v>1589.9556</v>
      </c>
      <c r="F242" s="38">
        <v>1639.0672</v>
      </c>
      <c r="G242" s="38">
        <v>1620.1753999999999</v>
      </c>
      <c r="H242" s="38">
        <v>1639.0672</v>
      </c>
      <c r="I242" s="38">
        <v>1620.1753999999999</v>
      </c>
      <c r="J242" s="38">
        <v>1810.5211999999999</v>
      </c>
      <c r="K242" s="38">
        <v>1663.9179999999999</v>
      </c>
      <c r="L242" s="40">
        <v>1841.2079999999999</v>
      </c>
      <c r="M242" s="40">
        <v>1692.12</v>
      </c>
      <c r="N242" s="40">
        <v>1890.4439999999997</v>
      </c>
      <c r="O242" s="40">
        <v>1742.88</v>
      </c>
      <c r="P242" s="38">
        <v>78994.899999999994</v>
      </c>
      <c r="Q242" s="40">
        <v>524.30999999999995</v>
      </c>
      <c r="R242" s="40">
        <v>4683.5</v>
      </c>
      <c r="S242" s="40">
        <v>9771.3300000000017</v>
      </c>
      <c r="T242" s="66" t="s">
        <v>227</v>
      </c>
      <c r="V242" s="89">
        <v>1012.952494631781</v>
      </c>
      <c r="W242" s="89">
        <f>48.04+56.97+2119.1+680.4</f>
        <v>2904.5099999999998</v>
      </c>
    </row>
    <row r="243" spans="1:40" ht="82.8" x14ac:dyDescent="0.3">
      <c r="A243" s="8" t="s">
        <v>199</v>
      </c>
      <c r="B243" s="34" t="s">
        <v>3</v>
      </c>
      <c r="C243" s="33">
        <v>1.2</v>
      </c>
      <c r="D243" s="36">
        <v>1719.6847999999998</v>
      </c>
      <c r="E243" s="38">
        <v>1719.6847999999998</v>
      </c>
      <c r="F243" s="38">
        <v>1774.4721999999999</v>
      </c>
      <c r="G243" s="38">
        <v>1752.3589999999999</v>
      </c>
      <c r="H243" s="38"/>
      <c r="I243" s="38"/>
      <c r="J243" s="38"/>
      <c r="K243" s="38"/>
      <c r="L243" s="14">
        <v>1839.6719999999998</v>
      </c>
      <c r="M243" s="14">
        <v>1839.6719999999998</v>
      </c>
      <c r="N243" s="40">
        <v>1904.5439999999999</v>
      </c>
      <c r="O243" s="40">
        <v>1839.6719999999998</v>
      </c>
      <c r="P243" s="38">
        <v>77639.45</v>
      </c>
      <c r="Q243" s="40">
        <v>617.76</v>
      </c>
      <c r="R243" s="55">
        <v>0</v>
      </c>
      <c r="S243" s="40">
        <v>1798.8000000000002</v>
      </c>
      <c r="T243" s="66" t="s">
        <v>254</v>
      </c>
      <c r="V243" s="89">
        <v>1320.3</v>
      </c>
      <c r="W243" s="89" t="s">
        <v>321</v>
      </c>
    </row>
    <row r="244" spans="1:40" ht="27.6" x14ac:dyDescent="0.3">
      <c r="A244" s="21" t="s">
        <v>20</v>
      </c>
      <c r="B244" s="13"/>
      <c r="C244" s="33">
        <v>1.2</v>
      </c>
      <c r="D244" s="36"/>
      <c r="E244" s="38"/>
      <c r="F244" s="38"/>
      <c r="G244" s="38"/>
      <c r="H244" s="38"/>
      <c r="I244" s="38"/>
      <c r="J244" s="38"/>
      <c r="K244" s="38"/>
      <c r="L244" s="42"/>
      <c r="M244" s="42"/>
      <c r="N244" s="41"/>
      <c r="O244" s="41"/>
      <c r="P244" s="38"/>
      <c r="Q244" s="54"/>
      <c r="R244" s="55"/>
      <c r="S244" s="40"/>
      <c r="T244" s="67"/>
      <c r="U244" s="92">
        <v>67.5</v>
      </c>
      <c r="V244" s="92"/>
      <c r="W244" s="92"/>
      <c r="X244" s="106" t="s">
        <v>337</v>
      </c>
      <c r="Y244" s="2" t="s">
        <v>329</v>
      </c>
    </row>
    <row r="245" spans="1:40" s="23" customFormat="1" ht="27.6" x14ac:dyDescent="0.3">
      <c r="A245" s="8" t="s">
        <v>37</v>
      </c>
      <c r="B245" s="34" t="s">
        <v>3</v>
      </c>
      <c r="C245" s="33">
        <v>1.2</v>
      </c>
      <c r="D245" s="36">
        <v>1696.4741999999999</v>
      </c>
      <c r="E245" s="38">
        <v>1696.4741999999999</v>
      </c>
      <c r="F245" s="38">
        <v>1747.4384</v>
      </c>
      <c r="G245" s="38">
        <v>1728.6999999999998</v>
      </c>
      <c r="H245" s="38">
        <v>1747.4384</v>
      </c>
      <c r="I245" s="38">
        <v>1728.6999999999998</v>
      </c>
      <c r="J245" s="38">
        <v>1938.5039999999999</v>
      </c>
      <c r="K245" s="38">
        <v>1760.0407999999998</v>
      </c>
      <c r="L245" s="40">
        <v>1905.3959999999997</v>
      </c>
      <c r="M245" s="40">
        <v>1789.8719999999998</v>
      </c>
      <c r="N245" s="40">
        <v>1935.528</v>
      </c>
      <c r="O245" s="40">
        <v>1825.6694399999999</v>
      </c>
      <c r="P245" s="38">
        <v>154143.60999999999</v>
      </c>
      <c r="Q245" s="54">
        <v>1480.33</v>
      </c>
      <c r="R245" s="55">
        <v>11080.16</v>
      </c>
      <c r="S245" s="40">
        <v>14527.51</v>
      </c>
      <c r="T245" s="68" t="s">
        <v>227</v>
      </c>
      <c r="U245" s="95"/>
      <c r="V245" s="92">
        <v>19505.21</v>
      </c>
      <c r="W245" s="92">
        <v>24028.29</v>
      </c>
      <c r="X245" s="105"/>
      <c r="Y245" s="107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</row>
    <row r="246" spans="1:40" s="128" customFormat="1" ht="41.4" x14ac:dyDescent="0.3">
      <c r="A246" s="8" t="s">
        <v>38</v>
      </c>
      <c r="B246" s="34" t="s">
        <v>3</v>
      </c>
      <c r="C246" s="33">
        <v>1.2</v>
      </c>
      <c r="D246" s="36">
        <v>1322.1192000000001</v>
      </c>
      <c r="E246" s="38">
        <v>1322.1192000000001</v>
      </c>
      <c r="F246" s="38">
        <v>1374.5465999999999</v>
      </c>
      <c r="G246" s="38">
        <v>1347.2413999999999</v>
      </c>
      <c r="H246" s="38">
        <v>1401.6275999999998</v>
      </c>
      <c r="I246" s="38">
        <v>1374.3224</v>
      </c>
      <c r="J246" s="38">
        <v>1443.671</v>
      </c>
      <c r="K246" s="38">
        <v>1415.5515999999998</v>
      </c>
      <c r="L246" s="40">
        <v>1468.14</v>
      </c>
      <c r="M246" s="40">
        <v>1439.5439999999999</v>
      </c>
      <c r="N246" s="40">
        <v>1506.9359999999999</v>
      </c>
      <c r="O246" s="40">
        <v>1468.3319999999999</v>
      </c>
      <c r="P246" s="38">
        <v>12180.83</v>
      </c>
      <c r="Q246" s="55">
        <v>135.71</v>
      </c>
      <c r="R246" s="55">
        <v>320.69</v>
      </c>
      <c r="S246" s="40">
        <v>333.81</v>
      </c>
      <c r="T246" s="68" t="s">
        <v>229</v>
      </c>
      <c r="U246" s="95"/>
      <c r="V246" s="89">
        <v>806.52</v>
      </c>
      <c r="W246" s="89">
        <v>285.61</v>
      </c>
      <c r="X246" s="105"/>
      <c r="Y246" s="109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</row>
    <row r="247" spans="1:40" s="23" customFormat="1" ht="41.4" x14ac:dyDescent="0.3">
      <c r="A247" s="122" t="s">
        <v>196</v>
      </c>
      <c r="B247" s="85" t="s">
        <v>3</v>
      </c>
      <c r="C247" s="114">
        <v>1.2</v>
      </c>
      <c r="D247" s="115">
        <v>1396.2703999999999</v>
      </c>
      <c r="E247" s="116">
        <v>1396.2703999999999</v>
      </c>
      <c r="F247" s="116">
        <v>1438.3845999999999</v>
      </c>
      <c r="G247" s="116">
        <v>1422.8085999999998</v>
      </c>
      <c r="H247" s="116"/>
      <c r="I247" s="116"/>
      <c r="J247" s="116"/>
      <c r="K247" s="116"/>
      <c r="L247" s="123">
        <v>1623.252</v>
      </c>
      <c r="M247" s="123">
        <v>1623.252</v>
      </c>
      <c r="N247" s="124">
        <v>1845.3359999999998</v>
      </c>
      <c r="O247" s="124">
        <v>1655.712</v>
      </c>
      <c r="P247" s="116">
        <v>50021.21</v>
      </c>
      <c r="Q247" s="79">
        <v>371.09</v>
      </c>
      <c r="R247" s="80">
        <v>0</v>
      </c>
      <c r="S247" s="124">
        <v>3387.58</v>
      </c>
      <c r="T247" s="72" t="s">
        <v>228</v>
      </c>
      <c r="U247" s="125"/>
      <c r="V247" s="118">
        <v>3111.44</v>
      </c>
      <c r="W247" s="118">
        <v>2963.6</v>
      </c>
      <c r="X247" s="126"/>
      <c r="Y247" s="120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</row>
    <row r="248" spans="1:40" x14ac:dyDescent="0.3">
      <c r="A248" s="21" t="s">
        <v>39</v>
      </c>
      <c r="B248" s="13"/>
      <c r="C248" s="33">
        <v>1.2</v>
      </c>
      <c r="D248" s="36"/>
      <c r="E248" s="38"/>
      <c r="F248" s="38"/>
      <c r="G248" s="38"/>
      <c r="H248" s="38"/>
      <c r="I248" s="38"/>
      <c r="J248" s="38"/>
      <c r="K248" s="38"/>
      <c r="L248" s="42"/>
      <c r="M248" s="42"/>
      <c r="N248" s="41"/>
      <c r="O248" s="41"/>
      <c r="P248" s="39"/>
      <c r="Q248" s="54"/>
      <c r="R248" s="55"/>
      <c r="S248" s="41"/>
      <c r="T248" s="67"/>
      <c r="U248" s="92">
        <v>70.7</v>
      </c>
      <c r="V248" s="94"/>
      <c r="W248" s="94"/>
      <c r="Y248" s="107" t="s">
        <v>332</v>
      </c>
    </row>
    <row r="249" spans="1:40" ht="127.5" customHeight="1" x14ac:dyDescent="0.25">
      <c r="A249" s="8" t="s">
        <v>40</v>
      </c>
      <c r="B249" s="34" t="s">
        <v>3</v>
      </c>
      <c r="C249" s="33">
        <v>1.2</v>
      </c>
      <c r="D249" s="37">
        <v>1843.3015999999998</v>
      </c>
      <c r="E249" s="38">
        <v>1843.3015999999998</v>
      </c>
      <c r="F249" s="38">
        <v>1920.0015999999998</v>
      </c>
      <c r="G249" s="38">
        <v>1878.3239999999998</v>
      </c>
      <c r="H249" s="38">
        <v>1955.9207999999999</v>
      </c>
      <c r="I249" s="38">
        <v>1878.3239999999998</v>
      </c>
      <c r="J249" s="40">
        <v>2019.8414</v>
      </c>
      <c r="K249" s="40">
        <v>1897.1096</v>
      </c>
      <c r="L249" s="40">
        <v>2054.076</v>
      </c>
      <c r="M249" s="40">
        <v>1929.2639999999999</v>
      </c>
      <c r="N249" s="40">
        <v>2135.0639999999999</v>
      </c>
      <c r="O249" s="40">
        <v>1967.8439999999998</v>
      </c>
      <c r="P249" s="38">
        <v>86497.39</v>
      </c>
      <c r="Q249" s="40">
        <v>1291.42</v>
      </c>
      <c r="R249" s="40">
        <v>7177.56</v>
      </c>
      <c r="S249" s="40">
        <v>10306.66</v>
      </c>
      <c r="T249" s="66" t="s">
        <v>310</v>
      </c>
      <c r="V249" s="89">
        <v>7824.52</v>
      </c>
      <c r="W249" s="89">
        <f>305.1+994.67+1407.7</f>
        <v>2707.4700000000003</v>
      </c>
    </row>
    <row r="250" spans="1:40" s="23" customFormat="1" ht="110.25" customHeight="1" x14ac:dyDescent="0.25">
      <c r="A250" s="8" t="s">
        <v>41</v>
      </c>
      <c r="B250" s="34" t="s">
        <v>3</v>
      </c>
      <c r="C250" s="33">
        <v>1.2</v>
      </c>
      <c r="D250" s="37">
        <v>1744.807</v>
      </c>
      <c r="E250" s="38">
        <v>1744.807</v>
      </c>
      <c r="F250" s="38">
        <v>1785.5524</v>
      </c>
      <c r="G250" s="38">
        <v>1777.9531999999999</v>
      </c>
      <c r="H250" s="38">
        <v>1785.5524</v>
      </c>
      <c r="I250" s="38">
        <v>1777.9531999999999</v>
      </c>
      <c r="J250" s="38">
        <v>1836.3396</v>
      </c>
      <c r="K250" s="38">
        <v>1795.7357999999999</v>
      </c>
      <c r="L250" s="40">
        <v>1867.4639999999999</v>
      </c>
      <c r="M250" s="40">
        <v>1826.1719999999998</v>
      </c>
      <c r="N250" s="40">
        <v>1878.9359999999999</v>
      </c>
      <c r="O250" s="40">
        <v>1862.6999999999998</v>
      </c>
      <c r="P250" s="38">
        <v>83400</v>
      </c>
      <c r="Q250" s="40">
        <v>240.89</v>
      </c>
      <c r="R250" s="40">
        <v>1553.23</v>
      </c>
      <c r="S250" s="40">
        <v>2123.48</v>
      </c>
      <c r="T250" s="68" t="s">
        <v>234</v>
      </c>
      <c r="U250" s="95"/>
      <c r="V250" s="89">
        <v>6787.5190110801814</v>
      </c>
      <c r="W250" s="89">
        <f>457.2+4170.8</f>
        <v>4628</v>
      </c>
      <c r="X250" s="105"/>
      <c r="Y250" s="107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</row>
    <row r="251" spans="1:40" x14ac:dyDescent="0.3">
      <c r="A251" s="21" t="s">
        <v>42</v>
      </c>
      <c r="B251" s="18"/>
      <c r="C251" s="33">
        <v>1.2</v>
      </c>
      <c r="D251" s="36"/>
      <c r="E251" s="38"/>
      <c r="F251" s="38"/>
      <c r="G251" s="38"/>
      <c r="H251" s="38"/>
      <c r="I251" s="38"/>
      <c r="J251" s="38"/>
      <c r="K251" s="38"/>
      <c r="L251" s="42"/>
      <c r="M251" s="42"/>
      <c r="N251" s="41"/>
      <c r="O251" s="41"/>
      <c r="P251" s="39"/>
      <c r="Q251" s="54"/>
      <c r="R251" s="55"/>
      <c r="S251" s="41"/>
      <c r="T251" s="67"/>
      <c r="U251" s="89">
        <v>57</v>
      </c>
      <c r="V251" s="94"/>
      <c r="W251" s="94"/>
      <c r="X251" s="106" t="s">
        <v>334</v>
      </c>
      <c r="Y251" s="107" t="s">
        <v>333</v>
      </c>
    </row>
    <row r="252" spans="1:40" s="23" customFormat="1" ht="81.75" customHeight="1" x14ac:dyDescent="0.3">
      <c r="A252" s="8" t="s">
        <v>43</v>
      </c>
      <c r="B252" s="34" t="s">
        <v>3</v>
      </c>
      <c r="C252" s="33">
        <v>1.2</v>
      </c>
      <c r="D252" s="36">
        <v>1655.5753999999999</v>
      </c>
      <c r="E252" s="38">
        <v>1655.5753999999999</v>
      </c>
      <c r="F252" s="38">
        <v>1702.9287999999999</v>
      </c>
      <c r="G252" s="38">
        <v>1687.0342000000001</v>
      </c>
      <c r="H252" s="40">
        <v>1702.9287999999999</v>
      </c>
      <c r="I252" s="40">
        <v>1429.69</v>
      </c>
      <c r="J252" s="40">
        <v>1752.3471999999999</v>
      </c>
      <c r="K252" s="40">
        <v>1703.9081999999999</v>
      </c>
      <c r="L252" s="40">
        <v>1782.048</v>
      </c>
      <c r="M252" s="40">
        <v>1732.788</v>
      </c>
      <c r="N252" s="40">
        <v>1814.664</v>
      </c>
      <c r="O252" s="40">
        <v>1767.4439999999997</v>
      </c>
      <c r="P252" s="38">
        <v>53746.44</v>
      </c>
      <c r="Q252" s="40">
        <v>318.06</v>
      </c>
      <c r="R252" s="40">
        <v>1359.24</v>
      </c>
      <c r="S252" s="40">
        <v>2167.13</v>
      </c>
      <c r="T252" s="68" t="s">
        <v>311</v>
      </c>
      <c r="U252" s="95"/>
      <c r="V252" s="89">
        <v>1625.0349999999999</v>
      </c>
      <c r="W252" s="89">
        <f>883.14+3741.5</f>
        <v>4624.6400000000003</v>
      </c>
      <c r="X252" s="105"/>
      <c r="Y252" s="107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</row>
    <row r="253" spans="1:40" s="23" customFormat="1" ht="34.5" customHeight="1" x14ac:dyDescent="0.3">
      <c r="A253" s="21" t="s">
        <v>203</v>
      </c>
      <c r="B253" s="34"/>
      <c r="C253" s="33">
        <v>1.2</v>
      </c>
      <c r="D253" s="36"/>
      <c r="E253" s="38"/>
      <c r="F253" s="38"/>
      <c r="G253" s="38"/>
      <c r="H253" s="38"/>
      <c r="I253" s="38"/>
      <c r="J253" s="38"/>
      <c r="K253" s="38"/>
      <c r="L253" s="42"/>
      <c r="M253" s="42"/>
      <c r="N253" s="41"/>
      <c r="O253" s="41"/>
      <c r="P253" s="38"/>
      <c r="Q253" s="54"/>
      <c r="R253" s="55"/>
      <c r="S253" s="40"/>
      <c r="T253" s="69"/>
      <c r="U253" s="89">
        <v>51.1</v>
      </c>
      <c r="V253" s="92"/>
      <c r="W253" s="92"/>
      <c r="X253" s="105"/>
      <c r="Y253" s="2" t="s">
        <v>329</v>
      </c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</row>
    <row r="254" spans="1:40" s="23" customFormat="1" ht="109.5" customHeight="1" x14ac:dyDescent="0.3">
      <c r="A254" s="8" t="s">
        <v>204</v>
      </c>
      <c r="B254" s="33" t="s">
        <v>2</v>
      </c>
      <c r="C254" s="33">
        <v>1.2</v>
      </c>
      <c r="D254" s="36"/>
      <c r="E254" s="38"/>
      <c r="F254" s="38"/>
      <c r="G254" s="38"/>
      <c r="H254" s="38"/>
      <c r="I254" s="38"/>
      <c r="J254" s="38"/>
      <c r="K254" s="38"/>
      <c r="L254" s="14">
        <v>1984.11</v>
      </c>
      <c r="M254" s="14">
        <v>1984.11</v>
      </c>
      <c r="N254" s="40">
        <v>2046.44</v>
      </c>
      <c r="O254" s="40">
        <v>2023.8</v>
      </c>
      <c r="P254" s="38">
        <v>11278.32</v>
      </c>
      <c r="Q254" s="54">
        <v>0</v>
      </c>
      <c r="R254" s="55">
        <v>0</v>
      </c>
      <c r="S254" s="40">
        <v>109.43</v>
      </c>
      <c r="T254" s="68" t="s">
        <v>312</v>
      </c>
      <c r="U254" s="95"/>
      <c r="V254" s="92">
        <v>276.03647211095716</v>
      </c>
      <c r="W254" s="92">
        <v>1329.6999999999998</v>
      </c>
      <c r="X254" s="105"/>
      <c r="Y254" s="107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</row>
    <row r="255" spans="1:40" ht="30" customHeight="1" x14ac:dyDescent="0.3">
      <c r="A255" s="21" t="s">
        <v>21</v>
      </c>
      <c r="B255" s="7"/>
      <c r="C255" s="33">
        <v>1.2</v>
      </c>
      <c r="D255" s="36"/>
      <c r="E255" s="38"/>
      <c r="F255" s="38"/>
      <c r="G255" s="38"/>
      <c r="H255" s="38"/>
      <c r="I255" s="38"/>
      <c r="J255" s="38"/>
      <c r="K255" s="38"/>
      <c r="L255" s="42"/>
      <c r="M255" s="42"/>
      <c r="N255" s="41"/>
      <c r="O255" s="41"/>
      <c r="P255" s="39"/>
      <c r="Q255" s="54"/>
      <c r="R255" s="55"/>
      <c r="S255" s="41"/>
      <c r="T255" s="67"/>
      <c r="U255" s="92">
        <v>71.400000000000006</v>
      </c>
      <c r="V255" s="94"/>
      <c r="W255" s="94"/>
      <c r="X255" s="106" t="s">
        <v>336</v>
      </c>
      <c r="Y255" s="2" t="s">
        <v>329</v>
      </c>
    </row>
    <row r="256" spans="1:40" x14ac:dyDescent="0.25">
      <c r="A256" s="8" t="s">
        <v>34</v>
      </c>
      <c r="B256" s="33" t="s">
        <v>2</v>
      </c>
      <c r="C256" s="33">
        <v>1.2</v>
      </c>
      <c r="D256" s="64">
        <v>1675.65</v>
      </c>
      <c r="E256" s="40">
        <v>1675.65</v>
      </c>
      <c r="F256" s="40">
        <v>1732.62</v>
      </c>
      <c r="G256" s="40">
        <v>1707.49</v>
      </c>
      <c r="H256" s="38">
        <v>1732.62</v>
      </c>
      <c r="I256" s="38">
        <v>1707.49</v>
      </c>
      <c r="J256" s="38">
        <v>1777.44</v>
      </c>
      <c r="K256" s="38">
        <v>1755.3</v>
      </c>
      <c r="L256" s="40">
        <v>1777.44</v>
      </c>
      <c r="M256" s="40">
        <v>1755.3</v>
      </c>
      <c r="N256" s="40">
        <v>1844.3</v>
      </c>
      <c r="O256" s="40">
        <v>1807.96</v>
      </c>
      <c r="P256" s="38">
        <v>3500</v>
      </c>
      <c r="Q256" s="54">
        <v>37.69</v>
      </c>
      <c r="R256" s="55">
        <v>83.47</v>
      </c>
      <c r="S256" s="40">
        <v>98.79</v>
      </c>
      <c r="T256" s="67"/>
      <c r="V256" s="92">
        <v>32.68</v>
      </c>
      <c r="W256" s="92">
        <v>20.420000000000002</v>
      </c>
    </row>
    <row r="257" spans="1:52" ht="27.6" x14ac:dyDescent="0.3">
      <c r="A257" s="13" t="s">
        <v>22</v>
      </c>
      <c r="B257" s="34" t="s">
        <v>3</v>
      </c>
      <c r="C257" s="33">
        <v>1.2</v>
      </c>
      <c r="D257" s="36"/>
      <c r="E257" s="38"/>
      <c r="F257" s="38"/>
      <c r="G257" s="38"/>
      <c r="H257" s="38">
        <v>1717.3602000000001</v>
      </c>
      <c r="I257" s="38">
        <v>1717.3602000000001</v>
      </c>
      <c r="J257" s="38">
        <v>1839.2895999999998</v>
      </c>
      <c r="K257" s="38">
        <v>1751.7099999999998</v>
      </c>
      <c r="L257" s="14">
        <v>1870.4639999999999</v>
      </c>
      <c r="M257" s="14">
        <v>1781.3999999999999</v>
      </c>
      <c r="N257" s="40">
        <v>1963.98</v>
      </c>
      <c r="O257" s="40">
        <v>1781.3999999999999</v>
      </c>
      <c r="P257" s="38">
        <v>1573313.85</v>
      </c>
      <c r="Q257" s="54">
        <v>0</v>
      </c>
      <c r="R257" s="55">
        <v>47610.16</v>
      </c>
      <c r="S257" s="40">
        <v>169317.79</v>
      </c>
      <c r="T257" s="66" t="s">
        <v>313</v>
      </c>
      <c r="V257" s="135">
        <v>523154.4</v>
      </c>
      <c r="W257" s="135">
        <v>234587.3</v>
      </c>
    </row>
    <row r="258" spans="1:52" ht="27.6" x14ac:dyDescent="0.3">
      <c r="A258" s="4" t="s">
        <v>52</v>
      </c>
      <c r="B258" s="34" t="s">
        <v>3</v>
      </c>
      <c r="C258" s="33">
        <v>1.2</v>
      </c>
      <c r="D258" s="36"/>
      <c r="E258" s="38"/>
      <c r="F258" s="38"/>
      <c r="G258" s="38"/>
      <c r="H258" s="38">
        <v>1717.3602000000001</v>
      </c>
      <c r="I258" s="38">
        <v>1641.1793999999998</v>
      </c>
      <c r="J258" s="38">
        <v>1839.2895999999998</v>
      </c>
      <c r="K258" s="38">
        <v>1685.4884</v>
      </c>
      <c r="L258" s="14">
        <v>1870.4639999999999</v>
      </c>
      <c r="M258" s="14">
        <v>1714.056</v>
      </c>
      <c r="N258" s="40">
        <v>1963.98</v>
      </c>
      <c r="O258" s="40">
        <v>1781.3999999999999</v>
      </c>
      <c r="P258" s="38">
        <v>269519.86</v>
      </c>
      <c r="Q258" s="54">
        <v>0</v>
      </c>
      <c r="R258" s="55">
        <v>24998.35</v>
      </c>
      <c r="S258" s="40">
        <v>37648.46</v>
      </c>
      <c r="T258" s="73" t="s">
        <v>258</v>
      </c>
      <c r="V258" s="156"/>
      <c r="W258" s="156"/>
    </row>
    <row r="259" spans="1:52" ht="27.6" x14ac:dyDescent="0.3">
      <c r="A259" s="9" t="s">
        <v>175</v>
      </c>
      <c r="B259" s="34"/>
      <c r="C259" s="33">
        <v>1.2</v>
      </c>
      <c r="D259" s="36"/>
      <c r="E259" s="38"/>
      <c r="F259" s="38"/>
      <c r="G259" s="38"/>
      <c r="H259" s="38"/>
      <c r="I259" s="38"/>
      <c r="J259" s="38"/>
      <c r="K259" s="38"/>
      <c r="L259" s="42"/>
      <c r="M259" s="42"/>
      <c r="N259" s="41"/>
      <c r="O259" s="41"/>
      <c r="P259" s="39"/>
      <c r="Q259" s="54"/>
      <c r="R259" s="55"/>
      <c r="S259" s="41"/>
      <c r="T259" s="67"/>
      <c r="U259" s="92">
        <v>32.299999999999997</v>
      </c>
      <c r="V259" s="94"/>
      <c r="W259" s="94"/>
      <c r="Y259" s="2" t="s">
        <v>329</v>
      </c>
    </row>
    <row r="260" spans="1:52" x14ac:dyDescent="0.3">
      <c r="A260" s="9" t="s">
        <v>176</v>
      </c>
      <c r="B260" s="34"/>
      <c r="C260" s="33">
        <v>1.2</v>
      </c>
      <c r="D260" s="36"/>
      <c r="E260" s="38"/>
      <c r="F260" s="38"/>
      <c r="G260" s="38"/>
      <c r="H260" s="38"/>
      <c r="I260" s="38"/>
      <c r="J260" s="38"/>
      <c r="K260" s="38"/>
      <c r="L260" s="42"/>
      <c r="M260" s="42"/>
      <c r="N260" s="41"/>
      <c r="O260" s="41"/>
      <c r="P260" s="39"/>
      <c r="Q260" s="54"/>
      <c r="R260" s="55"/>
      <c r="S260" s="41"/>
      <c r="T260" s="67"/>
      <c r="V260" s="94"/>
      <c r="W260" s="94"/>
    </row>
    <row r="261" spans="1:52" ht="96.6" x14ac:dyDescent="0.3">
      <c r="A261" s="4" t="s">
        <v>177</v>
      </c>
      <c r="B261" s="34" t="s">
        <v>3</v>
      </c>
      <c r="C261" s="33">
        <v>1.2</v>
      </c>
      <c r="D261" s="36"/>
      <c r="E261" s="38"/>
      <c r="F261" s="38"/>
      <c r="G261" s="38"/>
      <c r="H261" s="38"/>
      <c r="I261" s="38"/>
      <c r="J261" s="38">
        <v>4962.1949999999997</v>
      </c>
      <c r="K261" s="38">
        <v>3185.1385999999998</v>
      </c>
      <c r="L261" s="40">
        <v>5046.3</v>
      </c>
      <c r="M261" s="40">
        <v>3239.1239999999998</v>
      </c>
      <c r="N261" s="40">
        <v>5127.54</v>
      </c>
      <c r="O261" s="40">
        <v>3239.1239999999998</v>
      </c>
      <c r="P261" s="38">
        <v>528.02</v>
      </c>
      <c r="Q261" s="54">
        <v>0</v>
      </c>
      <c r="R261" s="55">
        <v>285.23</v>
      </c>
      <c r="S261" s="40">
        <v>810.51</v>
      </c>
      <c r="T261" s="68" t="s">
        <v>314</v>
      </c>
      <c r="V261" s="92">
        <v>2384.38</v>
      </c>
      <c r="W261" s="92" t="s">
        <v>321</v>
      </c>
    </row>
    <row r="262" spans="1:52" x14ac:dyDescent="0.3">
      <c r="A262" s="9" t="s">
        <v>223</v>
      </c>
      <c r="B262" s="34"/>
      <c r="C262" s="33">
        <v>1.2</v>
      </c>
      <c r="D262" s="36"/>
      <c r="E262" s="38"/>
      <c r="F262" s="38"/>
      <c r="G262" s="38"/>
      <c r="H262" s="38"/>
      <c r="I262" s="38"/>
      <c r="J262" s="38"/>
      <c r="K262" s="38"/>
      <c r="L262" s="41"/>
      <c r="M262" s="41"/>
      <c r="N262" s="41"/>
      <c r="O262" s="41"/>
      <c r="P262" s="39"/>
      <c r="Q262" s="54"/>
      <c r="R262" s="55"/>
      <c r="S262" s="40"/>
      <c r="T262" s="67"/>
      <c r="U262" s="92">
        <v>59</v>
      </c>
      <c r="V262" s="94"/>
      <c r="W262" s="94"/>
      <c r="X262" s="106" t="s">
        <v>335</v>
      </c>
      <c r="Y262" s="107" t="s">
        <v>380</v>
      </c>
    </row>
    <row r="263" spans="1:52" s="84" customFormat="1" ht="41.4" x14ac:dyDescent="0.3">
      <c r="A263" s="4" t="s">
        <v>221</v>
      </c>
      <c r="B263" s="34" t="s">
        <v>3</v>
      </c>
      <c r="C263" s="33">
        <v>1.2</v>
      </c>
      <c r="D263" s="36"/>
      <c r="E263" s="38"/>
      <c r="F263" s="38"/>
      <c r="G263" s="38"/>
      <c r="H263" s="38"/>
      <c r="I263" s="38"/>
      <c r="J263" s="38"/>
      <c r="K263" s="38"/>
      <c r="L263" s="40">
        <v>579.52800000000002</v>
      </c>
      <c r="M263" s="40">
        <v>579.52800000000002</v>
      </c>
      <c r="N263" s="40">
        <v>684.20399999999995</v>
      </c>
      <c r="O263" s="40">
        <v>579.52800000000002</v>
      </c>
      <c r="P263" s="38">
        <v>206097</v>
      </c>
      <c r="Q263" s="55">
        <v>0</v>
      </c>
      <c r="R263" s="55">
        <v>0</v>
      </c>
      <c r="S263" s="40">
        <v>7704.79</v>
      </c>
      <c r="T263" s="68" t="s">
        <v>315</v>
      </c>
      <c r="U263" s="88"/>
      <c r="V263" s="89">
        <v>5150.3599999999997</v>
      </c>
      <c r="W263" s="89">
        <v>2453.33</v>
      </c>
      <c r="X263" s="104"/>
      <c r="Y263" s="109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</row>
    <row r="264" spans="1:52" ht="15.6" x14ac:dyDescent="0.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9"/>
      <c r="M264" s="29"/>
      <c r="N264" s="29"/>
      <c r="O264" s="29"/>
      <c r="P264" s="30"/>
      <c r="Q264" s="30"/>
      <c r="R264" s="30"/>
      <c r="S264" s="31"/>
      <c r="U264" s="117"/>
      <c r="V264" s="100"/>
      <c r="W264" s="100"/>
      <c r="X264" s="119"/>
      <c r="Y264" s="120"/>
    </row>
    <row r="265" spans="1:52" ht="15.6" x14ac:dyDescent="0.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9"/>
      <c r="M265" s="29"/>
      <c r="N265" s="29"/>
      <c r="O265" s="29"/>
      <c r="P265" s="30"/>
      <c r="Q265" s="30"/>
      <c r="R265" s="30"/>
      <c r="S265" s="29"/>
      <c r="V265" s="100"/>
      <c r="W265" s="100"/>
    </row>
    <row r="266" spans="1:52" ht="15.6" x14ac:dyDescent="0.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9"/>
      <c r="M266" s="29"/>
      <c r="N266" s="29"/>
      <c r="O266" s="29"/>
      <c r="P266" s="30"/>
      <c r="Q266" s="30"/>
      <c r="R266" s="30"/>
      <c r="S266" s="29"/>
      <c r="V266" s="100"/>
      <c r="W266" s="100"/>
    </row>
    <row r="267" spans="1:52" ht="15.6" x14ac:dyDescent="0.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9"/>
      <c r="M267" s="29"/>
      <c r="N267" s="29"/>
      <c r="O267" s="29"/>
      <c r="P267" s="30"/>
      <c r="Q267" s="30"/>
      <c r="R267" s="30"/>
      <c r="S267" s="29"/>
      <c r="V267" s="100"/>
      <c r="W267" s="100"/>
    </row>
    <row r="268" spans="1:52" ht="15.6" x14ac:dyDescent="0.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9"/>
      <c r="M268" s="29"/>
      <c r="N268" s="29"/>
      <c r="O268" s="29"/>
      <c r="P268" s="30"/>
      <c r="Q268" s="30"/>
      <c r="R268" s="30"/>
      <c r="S268" s="29"/>
      <c r="V268" s="100"/>
      <c r="W268" s="100"/>
    </row>
    <row r="269" spans="1:52" ht="15.6" x14ac:dyDescent="0.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9"/>
      <c r="M269" s="29"/>
      <c r="N269" s="29"/>
      <c r="O269" s="29"/>
      <c r="P269" s="30"/>
      <c r="Q269" s="30"/>
      <c r="R269" s="30"/>
      <c r="S269" s="29"/>
      <c r="V269" s="100"/>
      <c r="W269" s="100"/>
    </row>
    <row r="270" spans="1:52" s="15" customFormat="1" ht="15.6" x14ac:dyDescent="0.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9"/>
      <c r="M270" s="29"/>
      <c r="N270" s="29"/>
      <c r="O270" s="29"/>
      <c r="P270" s="30"/>
      <c r="Q270" s="30"/>
      <c r="R270" s="30"/>
      <c r="S270" s="29"/>
      <c r="U270" s="88"/>
      <c r="V270" s="100"/>
      <c r="W270" s="100"/>
      <c r="X270" s="104"/>
      <c r="Y270" s="107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</row>
    <row r="271" spans="1:52" s="15" customFormat="1" ht="15.6" x14ac:dyDescent="0.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9"/>
      <c r="M271" s="29"/>
      <c r="N271" s="29"/>
      <c r="O271" s="29"/>
      <c r="P271" s="30"/>
      <c r="Q271" s="30"/>
      <c r="R271" s="30"/>
      <c r="S271" s="29"/>
      <c r="U271" s="88"/>
      <c r="V271" s="100"/>
      <c r="W271" s="100"/>
      <c r="X271" s="104"/>
      <c r="Y271" s="107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</row>
    <row r="272" spans="1:52" s="15" customFormat="1" ht="15.6" x14ac:dyDescent="0.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9"/>
      <c r="M272" s="29"/>
      <c r="N272" s="29"/>
      <c r="O272" s="29"/>
      <c r="P272" s="30"/>
      <c r="Q272" s="30"/>
      <c r="R272" s="30"/>
      <c r="S272" s="29"/>
      <c r="U272" s="88"/>
      <c r="V272" s="100"/>
      <c r="W272" s="100"/>
      <c r="X272" s="104"/>
      <c r="Y272" s="107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</row>
    <row r="273" spans="1:52" s="15" customFormat="1" ht="15.6" x14ac:dyDescent="0.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9"/>
      <c r="M273" s="29"/>
      <c r="N273" s="29"/>
      <c r="O273" s="29"/>
      <c r="P273" s="30"/>
      <c r="Q273" s="30"/>
      <c r="R273" s="30"/>
      <c r="S273" s="29"/>
      <c r="U273" s="88"/>
      <c r="V273" s="100"/>
      <c r="W273" s="100"/>
      <c r="X273" s="104"/>
      <c r="Y273" s="107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</row>
    <row r="274" spans="1:52" s="15" customFormat="1" ht="15.6" x14ac:dyDescent="0.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9"/>
      <c r="M274" s="29"/>
      <c r="N274" s="29"/>
      <c r="O274" s="29"/>
      <c r="P274" s="30"/>
      <c r="Q274" s="30"/>
      <c r="R274" s="30"/>
      <c r="S274" s="29"/>
      <c r="U274" s="88"/>
      <c r="V274" s="100"/>
      <c r="W274" s="100"/>
      <c r="X274" s="104"/>
      <c r="Y274" s="107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</row>
    <row r="275" spans="1:52" s="15" customFormat="1" ht="15.6" x14ac:dyDescent="0.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9"/>
      <c r="M275" s="29"/>
      <c r="N275" s="29"/>
      <c r="O275" s="29"/>
      <c r="P275" s="30"/>
      <c r="Q275" s="30"/>
      <c r="R275" s="30"/>
      <c r="S275" s="29"/>
      <c r="U275" s="88"/>
      <c r="V275" s="100"/>
      <c r="W275" s="100"/>
      <c r="X275" s="104"/>
      <c r="Y275" s="107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</row>
    <row r="276" spans="1:52" s="15" customFormat="1" ht="15.6" x14ac:dyDescent="0.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9"/>
      <c r="M276" s="29"/>
      <c r="N276" s="29"/>
      <c r="O276" s="29"/>
      <c r="P276" s="30"/>
      <c r="Q276" s="30"/>
      <c r="R276" s="30"/>
      <c r="S276" s="29"/>
      <c r="U276" s="88"/>
      <c r="V276" s="100"/>
      <c r="W276" s="100"/>
      <c r="X276" s="104"/>
      <c r="Y276" s="107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</row>
    <row r="277" spans="1:52" s="15" customFormat="1" ht="15.6" x14ac:dyDescent="0.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9"/>
      <c r="M277" s="29"/>
      <c r="N277" s="29"/>
      <c r="O277" s="29"/>
      <c r="P277" s="30"/>
      <c r="Q277" s="30"/>
      <c r="R277" s="30"/>
      <c r="S277" s="29"/>
      <c r="U277" s="88"/>
      <c r="V277" s="100"/>
      <c r="W277" s="100"/>
      <c r="X277" s="104"/>
      <c r="Y277" s="107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</row>
    <row r="278" spans="1:52" s="15" customFormat="1" ht="15.6" x14ac:dyDescent="0.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9"/>
      <c r="M278" s="29"/>
      <c r="N278" s="29"/>
      <c r="O278" s="29"/>
      <c r="P278" s="30"/>
      <c r="Q278" s="30"/>
      <c r="R278" s="30"/>
      <c r="S278" s="29"/>
      <c r="U278" s="88"/>
      <c r="V278" s="100"/>
      <c r="W278" s="100"/>
      <c r="X278" s="104"/>
      <c r="Y278" s="107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</row>
    <row r="279" spans="1:52" s="15" customFormat="1" ht="15.6" x14ac:dyDescent="0.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9"/>
      <c r="M279" s="29"/>
      <c r="N279" s="29"/>
      <c r="O279" s="29"/>
      <c r="P279" s="30"/>
      <c r="Q279" s="30"/>
      <c r="R279" s="30"/>
      <c r="S279" s="29"/>
      <c r="U279" s="88"/>
      <c r="V279" s="100"/>
      <c r="W279" s="100"/>
      <c r="X279" s="104"/>
      <c r="Y279" s="107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</row>
    <row r="280" spans="1:52" s="15" customFormat="1" ht="15.6" x14ac:dyDescent="0.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9"/>
      <c r="M280" s="29"/>
      <c r="N280" s="29"/>
      <c r="O280" s="29"/>
      <c r="P280" s="30"/>
      <c r="Q280" s="30"/>
      <c r="R280" s="30"/>
      <c r="S280" s="29"/>
      <c r="U280" s="88"/>
      <c r="V280" s="100"/>
      <c r="W280" s="100"/>
      <c r="X280" s="104"/>
      <c r="Y280" s="107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</row>
    <row r="281" spans="1:52" s="15" customFormat="1" ht="15.6" x14ac:dyDescent="0.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9"/>
      <c r="M281" s="29"/>
      <c r="N281" s="29"/>
      <c r="O281" s="29"/>
      <c r="P281" s="30"/>
      <c r="Q281" s="30"/>
      <c r="R281" s="30"/>
      <c r="S281" s="29"/>
      <c r="U281" s="88"/>
      <c r="V281" s="100"/>
      <c r="W281" s="100"/>
      <c r="X281" s="104"/>
      <c r="Y281" s="107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</row>
    <row r="282" spans="1:52" s="15" customFormat="1" ht="15.6" x14ac:dyDescent="0.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9"/>
      <c r="M282" s="29"/>
      <c r="N282" s="29"/>
      <c r="O282" s="29"/>
      <c r="P282" s="30"/>
      <c r="Q282" s="30"/>
      <c r="R282" s="30"/>
      <c r="S282" s="29"/>
      <c r="U282" s="88"/>
      <c r="V282" s="100"/>
      <c r="W282" s="100"/>
      <c r="X282" s="104"/>
      <c r="Y282" s="107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</row>
    <row r="283" spans="1:52" s="15" customFormat="1" ht="15.6" x14ac:dyDescent="0.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9"/>
      <c r="M283" s="29"/>
      <c r="N283" s="29"/>
      <c r="O283" s="29"/>
      <c r="P283" s="30"/>
      <c r="Q283" s="30"/>
      <c r="R283" s="30"/>
      <c r="S283" s="29"/>
      <c r="U283" s="88"/>
      <c r="V283" s="100"/>
      <c r="W283" s="100"/>
      <c r="X283" s="104"/>
      <c r="Y283" s="107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</row>
    <row r="284" spans="1:52" s="15" customFormat="1" ht="15.6" x14ac:dyDescent="0.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9"/>
      <c r="M284" s="29"/>
      <c r="N284" s="29"/>
      <c r="O284" s="29"/>
      <c r="P284" s="30"/>
      <c r="Q284" s="30"/>
      <c r="R284" s="30"/>
      <c r="S284" s="29"/>
      <c r="U284" s="88"/>
      <c r="V284" s="100"/>
      <c r="W284" s="100"/>
      <c r="X284" s="104"/>
      <c r="Y284" s="107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</row>
    <row r="285" spans="1:52" s="15" customFormat="1" ht="15.6" x14ac:dyDescent="0.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9"/>
      <c r="M285" s="29"/>
      <c r="N285" s="29"/>
      <c r="O285" s="29"/>
      <c r="P285" s="30"/>
      <c r="Q285" s="30"/>
      <c r="R285" s="30"/>
      <c r="S285" s="29"/>
      <c r="U285" s="88"/>
      <c r="V285" s="100"/>
      <c r="W285" s="100"/>
      <c r="X285" s="104"/>
      <c r="Y285" s="107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</row>
    <row r="286" spans="1:52" s="15" customFormat="1" ht="15.6" x14ac:dyDescent="0.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9"/>
      <c r="M286" s="29"/>
      <c r="N286" s="29"/>
      <c r="O286" s="29"/>
      <c r="P286" s="30"/>
      <c r="Q286" s="30"/>
      <c r="R286" s="30"/>
      <c r="S286" s="29"/>
      <c r="U286" s="88"/>
      <c r="V286" s="100"/>
      <c r="W286" s="100"/>
      <c r="X286" s="104"/>
      <c r="Y286" s="107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</row>
    <row r="287" spans="1:52" s="15" customFormat="1" ht="15.6" x14ac:dyDescent="0.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9"/>
      <c r="M287" s="29"/>
      <c r="N287" s="29"/>
      <c r="O287" s="29"/>
      <c r="P287" s="30"/>
      <c r="Q287" s="30"/>
      <c r="R287" s="30"/>
      <c r="S287" s="29"/>
      <c r="U287" s="88"/>
      <c r="V287" s="100"/>
      <c r="W287" s="100"/>
      <c r="X287" s="104"/>
      <c r="Y287" s="107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</row>
    <row r="288" spans="1:52" s="15" customFormat="1" ht="15.6" x14ac:dyDescent="0.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9"/>
      <c r="M288" s="29"/>
      <c r="N288" s="29"/>
      <c r="O288" s="29"/>
      <c r="P288" s="30"/>
      <c r="Q288" s="30"/>
      <c r="R288" s="30"/>
      <c r="S288" s="29"/>
      <c r="U288" s="88"/>
      <c r="V288" s="100"/>
      <c r="W288" s="100"/>
      <c r="X288" s="104"/>
      <c r="Y288" s="107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</row>
    <row r="289" spans="1:52" s="15" customFormat="1" ht="15.6" x14ac:dyDescent="0.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9"/>
      <c r="M289" s="29"/>
      <c r="N289" s="29"/>
      <c r="O289" s="29"/>
      <c r="P289" s="30"/>
      <c r="Q289" s="30"/>
      <c r="R289" s="30"/>
      <c r="S289" s="29"/>
      <c r="U289" s="88"/>
      <c r="V289" s="100"/>
      <c r="W289" s="100"/>
      <c r="X289" s="104"/>
      <c r="Y289" s="107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</row>
    <row r="290" spans="1:52" s="15" customFormat="1" ht="15.6" x14ac:dyDescent="0.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9"/>
      <c r="M290" s="29"/>
      <c r="N290" s="29"/>
      <c r="O290" s="29"/>
      <c r="P290" s="30"/>
      <c r="Q290" s="30"/>
      <c r="R290" s="30"/>
      <c r="S290" s="29"/>
      <c r="U290" s="88"/>
      <c r="V290" s="100"/>
      <c r="W290" s="100"/>
      <c r="X290" s="104"/>
      <c r="Y290" s="107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</row>
    <row r="291" spans="1:52" s="15" customFormat="1" ht="15.6" x14ac:dyDescent="0.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9"/>
      <c r="M291" s="29"/>
      <c r="N291" s="29"/>
      <c r="O291" s="29"/>
      <c r="P291" s="30"/>
      <c r="Q291" s="30"/>
      <c r="R291" s="30"/>
      <c r="S291" s="29"/>
      <c r="U291" s="88"/>
      <c r="V291" s="100"/>
      <c r="W291" s="100"/>
      <c r="X291" s="104"/>
      <c r="Y291" s="107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</row>
    <row r="292" spans="1:52" s="15" customFormat="1" ht="15.6" x14ac:dyDescent="0.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9"/>
      <c r="M292" s="29"/>
      <c r="N292" s="29"/>
      <c r="O292" s="29"/>
      <c r="P292" s="30"/>
      <c r="Q292" s="30"/>
      <c r="R292" s="30"/>
      <c r="S292" s="29"/>
      <c r="U292" s="88"/>
      <c r="V292" s="100"/>
      <c r="W292" s="100"/>
      <c r="X292" s="104"/>
      <c r="Y292" s="107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</row>
    <row r="293" spans="1:52" s="15" customFormat="1" ht="15.6" x14ac:dyDescent="0.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9"/>
      <c r="M293" s="29"/>
      <c r="N293" s="29"/>
      <c r="O293" s="29"/>
      <c r="P293" s="30"/>
      <c r="Q293" s="30"/>
      <c r="R293" s="30"/>
      <c r="S293" s="29"/>
      <c r="U293" s="88"/>
      <c r="V293" s="100"/>
      <c r="W293" s="100"/>
      <c r="X293" s="104"/>
      <c r="Y293" s="107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</row>
    <row r="294" spans="1:52" s="15" customFormat="1" ht="15.6" x14ac:dyDescent="0.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9"/>
      <c r="M294" s="29"/>
      <c r="N294" s="29"/>
      <c r="O294" s="29"/>
      <c r="P294" s="30"/>
      <c r="Q294" s="30"/>
      <c r="R294" s="30"/>
      <c r="S294" s="29"/>
      <c r="U294" s="88"/>
      <c r="V294" s="100"/>
      <c r="W294" s="100"/>
      <c r="X294" s="104"/>
      <c r="Y294" s="107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</row>
    <row r="295" spans="1:52" s="15" customFormat="1" ht="15.6" x14ac:dyDescent="0.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9"/>
      <c r="M295" s="29"/>
      <c r="N295" s="29"/>
      <c r="O295" s="29"/>
      <c r="P295" s="30"/>
      <c r="Q295" s="30"/>
      <c r="R295" s="30"/>
      <c r="S295" s="29"/>
      <c r="U295" s="88"/>
      <c r="V295" s="100"/>
      <c r="W295" s="100"/>
      <c r="X295" s="104"/>
      <c r="Y295" s="107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</row>
    <row r="296" spans="1:52" s="15" customFormat="1" ht="15.6" x14ac:dyDescent="0.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9"/>
      <c r="M296" s="29"/>
      <c r="N296" s="29"/>
      <c r="O296" s="29"/>
      <c r="P296" s="30"/>
      <c r="Q296" s="30"/>
      <c r="R296" s="30"/>
      <c r="S296" s="29"/>
      <c r="U296" s="88"/>
      <c r="V296" s="100"/>
      <c r="W296" s="100"/>
      <c r="X296" s="104"/>
      <c r="Y296" s="107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</row>
    <row r="297" spans="1:52" s="15" customFormat="1" ht="15.6" x14ac:dyDescent="0.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9"/>
      <c r="M297" s="29"/>
      <c r="N297" s="29"/>
      <c r="O297" s="29"/>
      <c r="P297" s="30"/>
      <c r="Q297" s="30"/>
      <c r="R297" s="30"/>
      <c r="S297" s="29"/>
      <c r="U297" s="88"/>
      <c r="V297" s="100"/>
      <c r="W297" s="100"/>
      <c r="X297" s="104"/>
      <c r="Y297" s="107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</row>
    <row r="298" spans="1:52" s="15" customFormat="1" ht="15.6" x14ac:dyDescent="0.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9"/>
      <c r="M298" s="29"/>
      <c r="N298" s="29"/>
      <c r="O298" s="29"/>
      <c r="P298" s="30"/>
      <c r="Q298" s="30"/>
      <c r="R298" s="30"/>
      <c r="S298" s="29"/>
      <c r="U298" s="88"/>
      <c r="V298" s="100"/>
      <c r="W298" s="100"/>
      <c r="X298" s="104"/>
      <c r="Y298" s="107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</row>
    <row r="299" spans="1:52" s="15" customFormat="1" ht="15.6" x14ac:dyDescent="0.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9"/>
      <c r="M299" s="29"/>
      <c r="N299" s="29"/>
      <c r="O299" s="29"/>
      <c r="P299" s="30"/>
      <c r="Q299" s="30"/>
      <c r="R299" s="30"/>
      <c r="S299" s="29"/>
      <c r="U299" s="88"/>
      <c r="V299" s="100"/>
      <c r="W299" s="100"/>
      <c r="X299" s="104"/>
      <c r="Y299" s="107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</row>
    <row r="300" spans="1:52" s="15" customFormat="1" ht="15.6" x14ac:dyDescent="0.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9"/>
      <c r="M300" s="29"/>
      <c r="N300" s="29"/>
      <c r="O300" s="29"/>
      <c r="P300" s="30"/>
      <c r="Q300" s="30"/>
      <c r="R300" s="30"/>
      <c r="S300" s="29"/>
      <c r="U300" s="88"/>
      <c r="V300" s="100"/>
      <c r="W300" s="100"/>
      <c r="X300" s="104"/>
      <c r="Y300" s="107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</row>
    <row r="301" spans="1:52" s="15" customFormat="1" ht="15.6" x14ac:dyDescent="0.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9"/>
      <c r="M301" s="29"/>
      <c r="N301" s="29"/>
      <c r="O301" s="29"/>
      <c r="P301" s="30"/>
      <c r="Q301" s="30"/>
      <c r="R301" s="30"/>
      <c r="S301" s="29"/>
      <c r="U301" s="88"/>
      <c r="V301" s="100"/>
      <c r="W301" s="100"/>
      <c r="X301" s="104"/>
      <c r="Y301" s="107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</row>
    <row r="302" spans="1:52" s="15" customFormat="1" ht="15.6" x14ac:dyDescent="0.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9"/>
      <c r="M302" s="29"/>
      <c r="N302" s="29"/>
      <c r="O302" s="29"/>
      <c r="P302" s="30"/>
      <c r="Q302" s="30"/>
      <c r="R302" s="30"/>
      <c r="S302" s="29"/>
      <c r="U302" s="88"/>
      <c r="V302" s="100"/>
      <c r="W302" s="100"/>
      <c r="X302" s="104"/>
      <c r="Y302" s="107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</row>
    <row r="303" spans="1:52" s="15" customFormat="1" ht="15.6" x14ac:dyDescent="0.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9"/>
      <c r="M303" s="29"/>
      <c r="N303" s="29"/>
      <c r="O303" s="29"/>
      <c r="P303" s="30"/>
      <c r="Q303" s="30"/>
      <c r="R303" s="30"/>
      <c r="S303" s="29"/>
      <c r="U303" s="88"/>
      <c r="V303" s="100"/>
      <c r="W303" s="100"/>
      <c r="X303" s="104"/>
      <c r="Y303" s="107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</row>
    <row r="304" spans="1:52" s="15" customFormat="1" ht="15.6" x14ac:dyDescent="0.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9"/>
      <c r="M304" s="29"/>
      <c r="N304" s="29"/>
      <c r="O304" s="29"/>
      <c r="P304" s="30"/>
      <c r="Q304" s="30"/>
      <c r="R304" s="30"/>
      <c r="S304" s="29"/>
      <c r="U304" s="88"/>
      <c r="V304" s="100"/>
      <c r="W304" s="100"/>
      <c r="X304" s="104"/>
      <c r="Y304" s="107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</row>
    <row r="305" spans="1:52" s="15" customFormat="1" ht="15.6" x14ac:dyDescent="0.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9"/>
      <c r="M305" s="29"/>
      <c r="N305" s="29"/>
      <c r="O305" s="29"/>
      <c r="P305" s="30"/>
      <c r="Q305" s="30"/>
      <c r="R305" s="30"/>
      <c r="S305" s="29"/>
      <c r="U305" s="88"/>
      <c r="V305" s="100"/>
      <c r="W305" s="100"/>
      <c r="X305" s="104"/>
      <c r="Y305" s="107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</row>
    <row r="306" spans="1:52" s="15" customFormat="1" ht="15.6" x14ac:dyDescent="0.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9"/>
      <c r="M306" s="29"/>
      <c r="N306" s="29"/>
      <c r="O306" s="29"/>
      <c r="P306" s="30"/>
      <c r="Q306" s="30"/>
      <c r="R306" s="30"/>
      <c r="S306" s="29"/>
      <c r="U306" s="88"/>
      <c r="V306" s="100"/>
      <c r="W306" s="100"/>
      <c r="X306" s="104"/>
      <c r="Y306" s="107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</row>
    <row r="307" spans="1:52" s="15" customFormat="1" ht="15.6" x14ac:dyDescent="0.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9"/>
      <c r="M307" s="29"/>
      <c r="N307" s="29"/>
      <c r="O307" s="29"/>
      <c r="P307" s="30"/>
      <c r="Q307" s="30"/>
      <c r="R307" s="30"/>
      <c r="S307" s="29"/>
      <c r="U307" s="88"/>
      <c r="V307" s="100"/>
      <c r="W307" s="100"/>
      <c r="X307" s="104"/>
      <c r="Y307" s="107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</row>
    <row r="308" spans="1:52" s="15" customFormat="1" ht="15.6" x14ac:dyDescent="0.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9"/>
      <c r="M308" s="29"/>
      <c r="N308" s="29"/>
      <c r="O308" s="29"/>
      <c r="P308" s="30"/>
      <c r="Q308" s="30"/>
      <c r="R308" s="30"/>
      <c r="S308" s="29"/>
      <c r="U308" s="88"/>
      <c r="V308" s="100"/>
      <c r="W308" s="100"/>
      <c r="X308" s="104"/>
      <c r="Y308" s="107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</row>
    <row r="309" spans="1:52" s="15" customFormat="1" ht="15.6" x14ac:dyDescent="0.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9"/>
      <c r="M309" s="29"/>
      <c r="N309" s="29"/>
      <c r="O309" s="29"/>
      <c r="P309" s="30"/>
      <c r="Q309" s="30"/>
      <c r="R309" s="30"/>
      <c r="S309" s="29"/>
      <c r="U309" s="88"/>
      <c r="V309" s="100"/>
      <c r="W309" s="100"/>
      <c r="X309" s="104"/>
      <c r="Y309" s="107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</row>
    <row r="310" spans="1:52" s="15" customFormat="1" ht="15.6" x14ac:dyDescent="0.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9"/>
      <c r="M310" s="29"/>
      <c r="N310" s="29"/>
      <c r="O310" s="29"/>
      <c r="P310" s="30"/>
      <c r="Q310" s="30"/>
      <c r="R310" s="30"/>
      <c r="S310" s="29"/>
      <c r="U310" s="88"/>
      <c r="V310" s="100"/>
      <c r="W310" s="100"/>
      <c r="X310" s="104"/>
      <c r="Y310" s="107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</row>
    <row r="311" spans="1:52" s="15" customFormat="1" ht="15.6" x14ac:dyDescent="0.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9"/>
      <c r="M311" s="29"/>
      <c r="N311" s="29"/>
      <c r="O311" s="29"/>
      <c r="P311" s="30"/>
      <c r="Q311" s="30"/>
      <c r="R311" s="30"/>
      <c r="S311" s="29"/>
      <c r="U311" s="88"/>
      <c r="V311" s="100"/>
      <c r="W311" s="100"/>
      <c r="X311" s="104"/>
      <c r="Y311" s="107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</row>
    <row r="312" spans="1:52" s="15" customFormat="1" ht="15.6" x14ac:dyDescent="0.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9"/>
      <c r="M312" s="29"/>
      <c r="N312" s="29"/>
      <c r="O312" s="29"/>
      <c r="P312" s="30"/>
      <c r="Q312" s="30"/>
      <c r="R312" s="30"/>
      <c r="S312" s="29"/>
      <c r="U312" s="88"/>
      <c r="V312" s="100"/>
      <c r="W312" s="100"/>
      <c r="X312" s="104"/>
      <c r="Y312" s="107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</row>
    <row r="313" spans="1:52" s="15" customFormat="1" ht="15.6" x14ac:dyDescent="0.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9"/>
      <c r="M313" s="29"/>
      <c r="N313" s="29"/>
      <c r="O313" s="29"/>
      <c r="P313" s="30"/>
      <c r="Q313" s="30"/>
      <c r="R313" s="30"/>
      <c r="S313" s="29"/>
      <c r="U313" s="88"/>
      <c r="V313" s="100"/>
      <c r="W313" s="100"/>
      <c r="X313" s="104"/>
      <c r="Y313" s="107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</row>
    <row r="314" spans="1:52" s="15" customFormat="1" ht="15.6" x14ac:dyDescent="0.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9"/>
      <c r="M314" s="29"/>
      <c r="N314" s="29"/>
      <c r="O314" s="29"/>
      <c r="P314" s="30"/>
      <c r="Q314" s="30"/>
      <c r="R314" s="30"/>
      <c r="S314" s="29"/>
      <c r="U314" s="88"/>
      <c r="V314" s="100"/>
      <c r="W314" s="100"/>
      <c r="X314" s="104"/>
      <c r="Y314" s="107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</row>
    <row r="315" spans="1:52" s="15" customFormat="1" ht="15.6" x14ac:dyDescent="0.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9"/>
      <c r="M315" s="29"/>
      <c r="N315" s="29"/>
      <c r="O315" s="29"/>
      <c r="P315" s="30"/>
      <c r="Q315" s="30"/>
      <c r="R315" s="30"/>
      <c r="S315" s="29"/>
      <c r="U315" s="88"/>
      <c r="V315" s="100"/>
      <c r="W315" s="100"/>
      <c r="X315" s="104"/>
      <c r="Y315" s="107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</row>
    <row r="316" spans="1:52" s="15" customFormat="1" ht="15.6" x14ac:dyDescent="0.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9"/>
      <c r="M316" s="29"/>
      <c r="N316" s="29"/>
      <c r="O316" s="29"/>
      <c r="P316" s="30"/>
      <c r="Q316" s="30"/>
      <c r="R316" s="30"/>
      <c r="S316" s="29"/>
      <c r="U316" s="88"/>
      <c r="V316" s="100"/>
      <c r="W316" s="100"/>
      <c r="X316" s="104"/>
      <c r="Y316" s="107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</row>
    <row r="317" spans="1:52" s="15" customFormat="1" ht="15.6" x14ac:dyDescent="0.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9"/>
      <c r="M317" s="29"/>
      <c r="N317" s="29"/>
      <c r="O317" s="29"/>
      <c r="P317" s="30"/>
      <c r="Q317" s="30"/>
      <c r="R317" s="30"/>
      <c r="S317" s="29"/>
      <c r="U317" s="88"/>
      <c r="V317" s="100"/>
      <c r="W317" s="100"/>
      <c r="X317" s="104"/>
      <c r="Y317" s="107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</row>
    <row r="318" spans="1:52" s="15" customFormat="1" ht="15.6" x14ac:dyDescent="0.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9"/>
      <c r="M318" s="29"/>
      <c r="N318" s="29"/>
      <c r="O318" s="29"/>
      <c r="P318" s="31"/>
      <c r="Q318" s="31"/>
      <c r="R318" s="31"/>
      <c r="S318" s="29"/>
      <c r="U318" s="88"/>
      <c r="V318" s="101"/>
      <c r="W318" s="101"/>
      <c r="X318" s="104"/>
      <c r="Y318" s="107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</row>
    <row r="319" spans="1:52" s="15" customFormat="1" ht="15.6" x14ac:dyDescent="0.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9"/>
      <c r="M319" s="29"/>
      <c r="N319" s="29"/>
      <c r="O319" s="29"/>
      <c r="P319" s="31"/>
      <c r="Q319" s="31"/>
      <c r="R319" s="31"/>
      <c r="S319" s="29"/>
      <c r="U319" s="88"/>
      <c r="V319" s="101"/>
      <c r="W319" s="101"/>
      <c r="X319" s="104"/>
      <c r="Y319" s="107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</row>
    <row r="320" spans="1:52" s="15" customFormat="1" ht="15.6" x14ac:dyDescent="0.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9"/>
      <c r="M320" s="29"/>
      <c r="N320" s="29"/>
      <c r="O320" s="29"/>
      <c r="P320" s="31"/>
      <c r="Q320" s="31"/>
      <c r="R320" s="31"/>
      <c r="S320" s="29"/>
      <c r="U320" s="88"/>
      <c r="V320" s="101"/>
      <c r="W320" s="101"/>
      <c r="X320" s="104"/>
      <c r="Y320" s="107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</row>
    <row r="321" spans="1:52" s="15" customFormat="1" ht="15.6" x14ac:dyDescent="0.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9"/>
      <c r="M321" s="29"/>
      <c r="N321" s="29"/>
      <c r="O321" s="29"/>
      <c r="P321" s="31"/>
      <c r="Q321" s="31"/>
      <c r="R321" s="31"/>
      <c r="S321" s="29"/>
      <c r="U321" s="88"/>
      <c r="V321" s="101"/>
      <c r="W321" s="101"/>
      <c r="X321" s="104"/>
      <c r="Y321" s="107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</row>
    <row r="322" spans="1:52" s="15" customFormat="1" ht="15.6" x14ac:dyDescent="0.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9"/>
      <c r="M322" s="29"/>
      <c r="N322" s="29"/>
      <c r="O322" s="29"/>
      <c r="P322" s="31"/>
      <c r="Q322" s="31"/>
      <c r="R322" s="31"/>
      <c r="S322" s="29"/>
      <c r="U322" s="88"/>
      <c r="V322" s="101"/>
      <c r="W322" s="101"/>
      <c r="X322" s="104"/>
      <c r="Y322" s="107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</row>
    <row r="323" spans="1:52" s="15" customFormat="1" ht="15.6" x14ac:dyDescent="0.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9"/>
      <c r="M323" s="29"/>
      <c r="N323" s="29"/>
      <c r="O323" s="29"/>
      <c r="P323" s="31"/>
      <c r="Q323" s="31"/>
      <c r="R323" s="31"/>
      <c r="S323" s="29"/>
      <c r="U323" s="88"/>
      <c r="V323" s="101"/>
      <c r="W323" s="101"/>
      <c r="X323" s="104"/>
      <c r="Y323" s="107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</row>
    <row r="324" spans="1:52" s="15" customFormat="1" ht="15.6" x14ac:dyDescent="0.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9"/>
      <c r="M324" s="29"/>
      <c r="N324" s="29"/>
      <c r="O324" s="29"/>
      <c r="P324" s="31"/>
      <c r="Q324" s="31"/>
      <c r="R324" s="31"/>
      <c r="S324" s="29"/>
      <c r="U324" s="88"/>
      <c r="V324" s="101"/>
      <c r="W324" s="101"/>
      <c r="X324" s="104"/>
      <c r="Y324" s="107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</row>
    <row r="325" spans="1:52" s="15" customFormat="1" ht="15.6" x14ac:dyDescent="0.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9"/>
      <c r="M325" s="29"/>
      <c r="N325" s="29"/>
      <c r="O325" s="29"/>
      <c r="P325" s="31"/>
      <c r="Q325" s="31"/>
      <c r="R325" s="31"/>
      <c r="S325" s="29"/>
      <c r="U325" s="88"/>
      <c r="V325" s="101"/>
      <c r="W325" s="101"/>
      <c r="X325" s="104"/>
      <c r="Y325" s="107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</row>
    <row r="326" spans="1:52" s="15" customFormat="1" ht="15.6" x14ac:dyDescent="0.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9"/>
      <c r="M326" s="29"/>
      <c r="N326" s="29"/>
      <c r="O326" s="29"/>
      <c r="P326" s="31"/>
      <c r="Q326" s="31"/>
      <c r="R326" s="31"/>
      <c r="S326" s="29"/>
      <c r="U326" s="88"/>
      <c r="V326" s="101"/>
      <c r="W326" s="101"/>
      <c r="X326" s="104"/>
      <c r="Y326" s="107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</row>
    <row r="327" spans="1:52" s="15" customFormat="1" ht="15.6" x14ac:dyDescent="0.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9"/>
      <c r="M327" s="29"/>
      <c r="N327" s="29"/>
      <c r="O327" s="29"/>
      <c r="P327" s="31"/>
      <c r="Q327" s="31"/>
      <c r="R327" s="31"/>
      <c r="S327" s="29"/>
      <c r="U327" s="88"/>
      <c r="V327" s="101"/>
      <c r="W327" s="101"/>
      <c r="X327" s="104"/>
      <c r="Y327" s="107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</row>
    <row r="328" spans="1:52" s="15" customFormat="1" ht="15.6" x14ac:dyDescent="0.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9"/>
      <c r="M328" s="29"/>
      <c r="N328" s="29"/>
      <c r="O328" s="29"/>
      <c r="P328" s="31"/>
      <c r="Q328" s="31"/>
      <c r="R328" s="31"/>
      <c r="S328" s="29"/>
      <c r="U328" s="88"/>
      <c r="V328" s="101"/>
      <c r="W328" s="101"/>
      <c r="X328" s="104"/>
      <c r="Y328" s="107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</row>
    <row r="329" spans="1:52" s="15" customFormat="1" ht="15.6" x14ac:dyDescent="0.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9"/>
      <c r="M329" s="29"/>
      <c r="N329" s="29"/>
      <c r="O329" s="29"/>
      <c r="P329" s="31"/>
      <c r="Q329" s="31"/>
      <c r="R329" s="31"/>
      <c r="S329" s="29"/>
      <c r="U329" s="88"/>
      <c r="V329" s="101"/>
      <c r="W329" s="101"/>
      <c r="X329" s="104"/>
      <c r="Y329" s="107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</row>
    <row r="330" spans="1:52" s="15" customFormat="1" ht="15.6" x14ac:dyDescent="0.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9"/>
      <c r="M330" s="29"/>
      <c r="N330" s="29"/>
      <c r="O330" s="29"/>
      <c r="P330" s="31"/>
      <c r="Q330" s="31"/>
      <c r="R330" s="31"/>
      <c r="S330" s="29"/>
      <c r="U330" s="88"/>
      <c r="V330" s="101"/>
      <c r="W330" s="101"/>
      <c r="X330" s="104"/>
      <c r="Y330" s="107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</row>
    <row r="331" spans="1:52" s="15" customFormat="1" ht="15.6" x14ac:dyDescent="0.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9"/>
      <c r="M331" s="29"/>
      <c r="N331" s="29"/>
      <c r="O331" s="29"/>
      <c r="P331" s="31"/>
      <c r="Q331" s="31"/>
      <c r="R331" s="31"/>
      <c r="S331" s="29"/>
      <c r="U331" s="88"/>
      <c r="V331" s="101"/>
      <c r="W331" s="101"/>
      <c r="X331" s="104"/>
      <c r="Y331" s="107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</row>
    <row r="332" spans="1:52" s="15" customFormat="1" ht="15.6" x14ac:dyDescent="0.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9"/>
      <c r="M332" s="29"/>
      <c r="N332" s="29"/>
      <c r="O332" s="29"/>
      <c r="P332" s="31"/>
      <c r="Q332" s="31"/>
      <c r="R332" s="31"/>
      <c r="S332" s="29"/>
      <c r="U332" s="88"/>
      <c r="V332" s="101"/>
      <c r="W332" s="101"/>
      <c r="X332" s="104"/>
      <c r="Y332" s="107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</row>
    <row r="333" spans="1:52" s="15" customFormat="1" ht="15.6" x14ac:dyDescent="0.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9"/>
      <c r="M333" s="29"/>
      <c r="N333" s="29"/>
      <c r="O333" s="29"/>
      <c r="P333" s="31"/>
      <c r="Q333" s="31"/>
      <c r="R333" s="31"/>
      <c r="S333" s="29"/>
      <c r="U333" s="88"/>
      <c r="V333" s="101"/>
      <c r="W333" s="101"/>
      <c r="X333" s="104"/>
      <c r="Y333" s="107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</row>
    <row r="334" spans="1:52" s="15" customFormat="1" ht="15.6" x14ac:dyDescent="0.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9"/>
      <c r="M334" s="29"/>
      <c r="N334" s="29"/>
      <c r="O334" s="29"/>
      <c r="P334" s="31"/>
      <c r="Q334" s="31"/>
      <c r="R334" s="31"/>
      <c r="S334" s="29"/>
      <c r="U334" s="88"/>
      <c r="V334" s="101"/>
      <c r="W334" s="101"/>
      <c r="X334" s="104"/>
      <c r="Y334" s="107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</row>
    <row r="335" spans="1:52" s="15" customFormat="1" ht="15.6" x14ac:dyDescent="0.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9"/>
      <c r="M335" s="29"/>
      <c r="N335" s="29"/>
      <c r="O335" s="29"/>
      <c r="P335" s="31"/>
      <c r="Q335" s="31"/>
      <c r="R335" s="31"/>
      <c r="S335" s="29"/>
      <c r="U335" s="88"/>
      <c r="V335" s="101"/>
      <c r="W335" s="101"/>
      <c r="X335" s="104"/>
      <c r="Y335" s="107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</row>
    <row r="336" spans="1:52" s="15" customFormat="1" ht="15.6" x14ac:dyDescent="0.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9"/>
      <c r="M336" s="29"/>
      <c r="N336" s="29"/>
      <c r="O336" s="29"/>
      <c r="P336" s="31"/>
      <c r="Q336" s="31"/>
      <c r="R336" s="31"/>
      <c r="S336" s="29"/>
      <c r="U336" s="88"/>
      <c r="V336" s="101"/>
      <c r="W336" s="101"/>
      <c r="X336" s="104"/>
      <c r="Y336" s="107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</row>
    <row r="337" spans="1:52" s="15" customFormat="1" ht="15.6" x14ac:dyDescent="0.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9"/>
      <c r="M337" s="29"/>
      <c r="N337" s="29"/>
      <c r="O337" s="29"/>
      <c r="P337" s="31"/>
      <c r="Q337" s="31"/>
      <c r="R337" s="31"/>
      <c r="S337" s="29"/>
      <c r="U337" s="88"/>
      <c r="V337" s="101"/>
      <c r="W337" s="101"/>
      <c r="X337" s="104"/>
      <c r="Y337" s="107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</row>
    <row r="338" spans="1:52" s="15" customFormat="1" ht="15.6" x14ac:dyDescent="0.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9"/>
      <c r="M338" s="29"/>
      <c r="N338" s="29"/>
      <c r="O338" s="29"/>
      <c r="P338" s="31"/>
      <c r="Q338" s="31"/>
      <c r="R338" s="31"/>
      <c r="S338" s="29"/>
      <c r="U338" s="88"/>
      <c r="V338" s="101"/>
      <c r="W338" s="101"/>
      <c r="X338" s="104"/>
      <c r="Y338" s="107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</row>
    <row r="339" spans="1:52" s="15" customFormat="1" ht="15.6" x14ac:dyDescent="0.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9"/>
      <c r="M339" s="29"/>
      <c r="N339" s="29"/>
      <c r="O339" s="29"/>
      <c r="P339" s="31"/>
      <c r="Q339" s="31"/>
      <c r="R339" s="31"/>
      <c r="S339" s="29"/>
      <c r="U339" s="88"/>
      <c r="V339" s="101"/>
      <c r="W339" s="101"/>
      <c r="X339" s="104"/>
      <c r="Y339" s="107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</row>
    <row r="340" spans="1:52" s="15" customFormat="1" ht="15.6" x14ac:dyDescent="0.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9"/>
      <c r="M340" s="29"/>
      <c r="N340" s="29"/>
      <c r="O340" s="29"/>
      <c r="P340" s="31"/>
      <c r="Q340" s="31"/>
      <c r="R340" s="31"/>
      <c r="S340" s="29"/>
      <c r="U340" s="88"/>
      <c r="V340" s="101"/>
      <c r="W340" s="101"/>
      <c r="X340" s="104"/>
      <c r="Y340" s="107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</row>
    <row r="341" spans="1:52" s="15" customFormat="1" ht="15.6" x14ac:dyDescent="0.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9"/>
      <c r="M341" s="29"/>
      <c r="N341" s="29"/>
      <c r="O341" s="29"/>
      <c r="P341" s="31"/>
      <c r="Q341" s="31"/>
      <c r="R341" s="31"/>
      <c r="S341" s="29"/>
      <c r="U341" s="88"/>
      <c r="V341" s="101"/>
      <c r="W341" s="101"/>
      <c r="X341" s="104"/>
      <c r="Y341" s="107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</row>
    <row r="342" spans="1:52" s="15" customFormat="1" ht="15.6" x14ac:dyDescent="0.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9"/>
      <c r="M342" s="29"/>
      <c r="N342" s="29"/>
      <c r="O342" s="29"/>
      <c r="P342" s="31"/>
      <c r="Q342" s="31"/>
      <c r="R342" s="31"/>
      <c r="S342" s="29"/>
      <c r="U342" s="88"/>
      <c r="V342" s="101"/>
      <c r="W342" s="101"/>
      <c r="X342" s="104"/>
      <c r="Y342" s="107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</row>
    <row r="343" spans="1:52" s="15" customFormat="1" ht="15.6" x14ac:dyDescent="0.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9"/>
      <c r="M343" s="29"/>
      <c r="N343" s="29"/>
      <c r="O343" s="29"/>
      <c r="P343" s="31"/>
      <c r="Q343" s="31"/>
      <c r="R343" s="31"/>
      <c r="S343" s="29"/>
      <c r="U343" s="88"/>
      <c r="V343" s="101"/>
      <c r="W343" s="101"/>
      <c r="X343" s="104"/>
      <c r="Y343" s="107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</row>
    <row r="344" spans="1:52" s="15" customFormat="1" ht="15.6" x14ac:dyDescent="0.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9"/>
      <c r="M344" s="29"/>
      <c r="N344" s="29"/>
      <c r="O344" s="29"/>
      <c r="P344" s="31"/>
      <c r="Q344" s="31"/>
      <c r="R344" s="31"/>
      <c r="S344" s="29"/>
      <c r="U344" s="88"/>
      <c r="V344" s="101"/>
      <c r="W344" s="101"/>
      <c r="X344" s="104"/>
      <c r="Y344" s="107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</row>
    <row r="345" spans="1:52" s="15" customFormat="1" ht="15.6" x14ac:dyDescent="0.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9"/>
      <c r="M345" s="29"/>
      <c r="N345" s="29"/>
      <c r="O345" s="29"/>
      <c r="P345" s="31"/>
      <c r="Q345" s="31"/>
      <c r="R345" s="31"/>
      <c r="S345" s="29"/>
      <c r="U345" s="88"/>
      <c r="V345" s="101"/>
      <c r="W345" s="101"/>
      <c r="X345" s="104"/>
      <c r="Y345" s="107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</row>
    <row r="346" spans="1:52" s="15" customFormat="1" ht="15.6" x14ac:dyDescent="0.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9"/>
      <c r="M346" s="29"/>
      <c r="N346" s="29"/>
      <c r="O346" s="29"/>
      <c r="P346" s="31"/>
      <c r="Q346" s="31"/>
      <c r="R346" s="31"/>
      <c r="S346" s="29"/>
      <c r="U346" s="88"/>
      <c r="V346" s="101"/>
      <c r="W346" s="101"/>
      <c r="X346" s="104"/>
      <c r="Y346" s="107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</row>
    <row r="347" spans="1:52" s="15" customFormat="1" ht="15.6" x14ac:dyDescent="0.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9"/>
      <c r="M347" s="29"/>
      <c r="N347" s="29"/>
      <c r="O347" s="29"/>
      <c r="P347" s="31"/>
      <c r="Q347" s="31"/>
      <c r="R347" s="31"/>
      <c r="S347" s="29"/>
      <c r="U347" s="88"/>
      <c r="V347" s="101"/>
      <c r="W347" s="101"/>
      <c r="X347" s="104"/>
      <c r="Y347" s="107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</row>
    <row r="348" spans="1:52" s="15" customFormat="1" ht="15.6" x14ac:dyDescent="0.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9"/>
      <c r="M348" s="29"/>
      <c r="N348" s="29"/>
      <c r="O348" s="29"/>
      <c r="P348" s="31"/>
      <c r="Q348" s="31"/>
      <c r="R348" s="31"/>
      <c r="S348" s="29"/>
      <c r="U348" s="88"/>
      <c r="V348" s="101"/>
      <c r="W348" s="101"/>
      <c r="X348" s="104"/>
      <c r="Y348" s="107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</row>
    <row r="349" spans="1:52" s="15" customFormat="1" ht="15.6" x14ac:dyDescent="0.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9"/>
      <c r="M349" s="29"/>
      <c r="N349" s="29"/>
      <c r="O349" s="29"/>
      <c r="P349" s="31"/>
      <c r="Q349" s="31"/>
      <c r="R349" s="31"/>
      <c r="S349" s="29"/>
      <c r="U349" s="88"/>
      <c r="V349" s="101"/>
      <c r="W349" s="101"/>
      <c r="X349" s="104"/>
      <c r="Y349" s="107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</row>
    <row r="350" spans="1:52" s="15" customFormat="1" ht="15.6" x14ac:dyDescent="0.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9"/>
      <c r="M350" s="29"/>
      <c r="N350" s="29"/>
      <c r="O350" s="29"/>
      <c r="P350" s="31"/>
      <c r="Q350" s="31"/>
      <c r="R350" s="31"/>
      <c r="S350" s="29"/>
      <c r="U350" s="88"/>
      <c r="V350" s="101"/>
      <c r="W350" s="101"/>
      <c r="X350" s="104"/>
      <c r="Y350" s="107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</row>
    <row r="351" spans="1:52" s="15" customFormat="1" ht="15.6" x14ac:dyDescent="0.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9"/>
      <c r="M351" s="29"/>
      <c r="N351" s="29"/>
      <c r="O351" s="29"/>
      <c r="P351" s="31"/>
      <c r="Q351" s="31"/>
      <c r="R351" s="31"/>
      <c r="S351" s="29"/>
      <c r="U351" s="88"/>
      <c r="V351" s="101"/>
      <c r="W351" s="101"/>
      <c r="X351" s="104"/>
      <c r="Y351" s="107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</row>
    <row r="352" spans="1:52" s="15" customFormat="1" ht="15.6" x14ac:dyDescent="0.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9"/>
      <c r="M352" s="29"/>
      <c r="N352" s="29"/>
      <c r="O352" s="29"/>
      <c r="P352" s="31"/>
      <c r="Q352" s="31"/>
      <c r="R352" s="31"/>
      <c r="S352" s="29"/>
      <c r="U352" s="88"/>
      <c r="V352" s="101"/>
      <c r="W352" s="101"/>
      <c r="X352" s="104"/>
      <c r="Y352" s="107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</row>
    <row r="353" spans="1:52" s="15" customFormat="1" ht="15.6" x14ac:dyDescent="0.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9"/>
      <c r="M353" s="29"/>
      <c r="N353" s="29"/>
      <c r="O353" s="29"/>
      <c r="P353" s="31"/>
      <c r="Q353" s="31"/>
      <c r="R353" s="31"/>
      <c r="S353" s="29"/>
      <c r="U353" s="88"/>
      <c r="V353" s="101"/>
      <c r="W353" s="101"/>
      <c r="X353" s="104"/>
      <c r="Y353" s="107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</row>
    <row r="354" spans="1:52" s="15" customFormat="1" ht="15.6" x14ac:dyDescent="0.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9"/>
      <c r="M354" s="29"/>
      <c r="N354" s="29"/>
      <c r="O354" s="29"/>
      <c r="P354" s="31"/>
      <c r="Q354" s="31"/>
      <c r="R354" s="31"/>
      <c r="S354" s="29"/>
      <c r="U354" s="88"/>
      <c r="V354" s="101"/>
      <c r="W354" s="101"/>
      <c r="X354" s="104"/>
      <c r="Y354" s="107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</row>
    <row r="355" spans="1:52" s="15" customFormat="1" ht="15.6" x14ac:dyDescent="0.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9"/>
      <c r="M355" s="29"/>
      <c r="N355" s="29"/>
      <c r="O355" s="29"/>
      <c r="P355" s="31"/>
      <c r="Q355" s="31"/>
      <c r="R355" s="31"/>
      <c r="S355" s="29"/>
      <c r="U355" s="88"/>
      <c r="V355" s="101"/>
      <c r="W355" s="101"/>
      <c r="X355" s="104"/>
      <c r="Y355" s="107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</row>
    <row r="356" spans="1:52" s="15" customFormat="1" ht="15.6" x14ac:dyDescent="0.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9"/>
      <c r="M356" s="29"/>
      <c r="N356" s="29"/>
      <c r="O356" s="29"/>
      <c r="P356" s="31"/>
      <c r="Q356" s="31"/>
      <c r="R356" s="31"/>
      <c r="S356" s="29"/>
      <c r="U356" s="88"/>
      <c r="V356" s="101"/>
      <c r="W356" s="101"/>
      <c r="X356" s="104"/>
      <c r="Y356" s="107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</row>
    <row r="357" spans="1:52" s="15" customFormat="1" ht="15.6" x14ac:dyDescent="0.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9"/>
      <c r="M357" s="29"/>
      <c r="N357" s="29"/>
      <c r="O357" s="29"/>
      <c r="P357" s="31"/>
      <c r="Q357" s="31"/>
      <c r="R357" s="31"/>
      <c r="S357" s="29"/>
      <c r="U357" s="88"/>
      <c r="V357" s="101"/>
      <c r="W357" s="101"/>
      <c r="X357" s="104"/>
      <c r="Y357" s="107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</row>
    <row r="358" spans="1:52" s="15" customFormat="1" ht="15.6" x14ac:dyDescent="0.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9"/>
      <c r="M358" s="29"/>
      <c r="N358" s="29"/>
      <c r="O358" s="29"/>
      <c r="P358" s="31"/>
      <c r="Q358" s="31"/>
      <c r="R358" s="31"/>
      <c r="S358" s="29"/>
      <c r="U358" s="88"/>
      <c r="V358" s="101"/>
      <c r="W358" s="101"/>
      <c r="X358" s="104"/>
      <c r="Y358" s="107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</row>
    <row r="359" spans="1:52" s="15" customFormat="1" ht="15.6" x14ac:dyDescent="0.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9"/>
      <c r="M359" s="29"/>
      <c r="N359" s="29"/>
      <c r="O359" s="29"/>
      <c r="P359" s="31"/>
      <c r="Q359" s="31"/>
      <c r="R359" s="31"/>
      <c r="S359" s="29"/>
      <c r="U359" s="88"/>
      <c r="V359" s="101"/>
      <c r="W359" s="101"/>
      <c r="X359" s="104"/>
      <c r="Y359" s="107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</row>
    <row r="360" spans="1:52" s="15" customFormat="1" ht="15.6" x14ac:dyDescent="0.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9"/>
      <c r="M360" s="29"/>
      <c r="N360" s="29"/>
      <c r="O360" s="29"/>
      <c r="P360" s="31"/>
      <c r="Q360" s="31"/>
      <c r="R360" s="31"/>
      <c r="S360" s="29"/>
      <c r="U360" s="88"/>
      <c r="V360" s="101"/>
      <c r="W360" s="101"/>
      <c r="X360" s="104"/>
      <c r="Y360" s="107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</row>
    <row r="361" spans="1:52" s="15" customFormat="1" ht="15.6" x14ac:dyDescent="0.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9"/>
      <c r="M361" s="29"/>
      <c r="N361" s="29"/>
      <c r="O361" s="29"/>
      <c r="P361" s="31"/>
      <c r="Q361" s="31"/>
      <c r="R361" s="31"/>
      <c r="S361" s="29"/>
      <c r="U361" s="88"/>
      <c r="V361" s="101"/>
      <c r="W361" s="101"/>
      <c r="X361" s="104"/>
      <c r="Y361" s="107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</row>
    <row r="362" spans="1:52" s="15" customFormat="1" ht="15.6" x14ac:dyDescent="0.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9"/>
      <c r="M362" s="29"/>
      <c r="N362" s="29"/>
      <c r="O362" s="29"/>
      <c r="P362" s="31"/>
      <c r="Q362" s="31"/>
      <c r="R362" s="31"/>
      <c r="S362" s="29"/>
      <c r="U362" s="88"/>
      <c r="V362" s="101"/>
      <c r="W362" s="101"/>
      <c r="X362" s="104"/>
      <c r="Y362" s="107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</row>
    <row r="363" spans="1:52" s="15" customFormat="1" ht="15.6" x14ac:dyDescent="0.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9"/>
      <c r="M363" s="29"/>
      <c r="N363" s="29"/>
      <c r="O363" s="29"/>
      <c r="P363" s="31"/>
      <c r="Q363" s="31"/>
      <c r="R363" s="31"/>
      <c r="S363" s="29"/>
      <c r="U363" s="88"/>
      <c r="V363" s="101"/>
      <c r="W363" s="101"/>
      <c r="X363" s="104"/>
      <c r="Y363" s="107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</row>
    <row r="364" spans="1:52" s="15" customFormat="1" ht="15.6" x14ac:dyDescent="0.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9"/>
      <c r="M364" s="29"/>
      <c r="N364" s="29"/>
      <c r="O364" s="29"/>
      <c r="P364" s="31"/>
      <c r="Q364" s="31"/>
      <c r="R364" s="31"/>
      <c r="S364" s="29"/>
      <c r="U364" s="88"/>
      <c r="V364" s="101"/>
      <c r="W364" s="101"/>
      <c r="X364" s="104"/>
      <c r="Y364" s="107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</row>
    <row r="365" spans="1:52" s="15" customFormat="1" ht="15.6" x14ac:dyDescent="0.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9"/>
      <c r="M365" s="29"/>
      <c r="N365" s="29"/>
      <c r="O365" s="29"/>
      <c r="P365" s="31"/>
      <c r="Q365" s="31"/>
      <c r="R365" s="31"/>
      <c r="S365" s="29"/>
      <c r="U365" s="88"/>
      <c r="V365" s="101"/>
      <c r="W365" s="101"/>
      <c r="X365" s="104"/>
      <c r="Y365" s="107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</row>
    <row r="366" spans="1:52" s="15" customFormat="1" ht="15.6" x14ac:dyDescent="0.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9"/>
      <c r="M366" s="29"/>
      <c r="N366" s="29"/>
      <c r="O366" s="29"/>
      <c r="P366" s="31"/>
      <c r="Q366" s="31"/>
      <c r="R366" s="31"/>
      <c r="S366" s="29"/>
      <c r="U366" s="88"/>
      <c r="V366" s="101"/>
      <c r="W366" s="101"/>
      <c r="X366" s="104"/>
      <c r="Y366" s="107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</row>
    <row r="367" spans="1:52" s="15" customFormat="1" ht="15.6" x14ac:dyDescent="0.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9"/>
      <c r="M367" s="29"/>
      <c r="N367" s="29"/>
      <c r="O367" s="29"/>
      <c r="P367" s="31"/>
      <c r="Q367" s="31"/>
      <c r="R367" s="31"/>
      <c r="S367" s="29"/>
      <c r="U367" s="88"/>
      <c r="V367" s="101"/>
      <c r="W367" s="101"/>
      <c r="X367" s="104"/>
      <c r="Y367" s="107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</row>
    <row r="368" spans="1:52" s="15" customFormat="1" ht="15.6" x14ac:dyDescent="0.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9"/>
      <c r="M368" s="29"/>
      <c r="N368" s="29"/>
      <c r="O368" s="29"/>
      <c r="P368" s="31"/>
      <c r="Q368" s="31"/>
      <c r="R368" s="31"/>
      <c r="S368" s="29"/>
      <c r="U368" s="88"/>
      <c r="V368" s="101"/>
      <c r="W368" s="101"/>
      <c r="X368" s="104"/>
      <c r="Y368" s="107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</row>
    <row r="369" spans="1:52" s="15" customFormat="1" ht="15.6" x14ac:dyDescent="0.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9"/>
      <c r="M369" s="29"/>
      <c r="N369" s="29"/>
      <c r="O369" s="29"/>
      <c r="P369" s="31"/>
      <c r="Q369" s="31"/>
      <c r="R369" s="31"/>
      <c r="S369" s="29"/>
      <c r="U369" s="88"/>
      <c r="V369" s="101"/>
      <c r="W369" s="101"/>
      <c r="X369" s="104"/>
      <c r="Y369" s="107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</row>
    <row r="370" spans="1:52" s="15" customFormat="1" ht="15.6" x14ac:dyDescent="0.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9"/>
      <c r="M370" s="29"/>
      <c r="N370" s="29"/>
      <c r="O370" s="29"/>
      <c r="P370" s="31"/>
      <c r="Q370" s="31"/>
      <c r="R370" s="31"/>
      <c r="S370" s="29"/>
      <c r="U370" s="88"/>
      <c r="V370" s="101"/>
      <c r="W370" s="101"/>
      <c r="X370" s="104"/>
      <c r="Y370" s="107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</row>
    <row r="371" spans="1:52" s="15" customFormat="1" ht="15.6" x14ac:dyDescent="0.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9"/>
      <c r="M371" s="29"/>
      <c r="N371" s="29"/>
      <c r="O371" s="29"/>
      <c r="P371" s="31"/>
      <c r="Q371" s="31"/>
      <c r="R371" s="31"/>
      <c r="S371" s="29"/>
      <c r="U371" s="88"/>
      <c r="V371" s="101"/>
      <c r="W371" s="101"/>
      <c r="X371" s="104"/>
      <c r="Y371" s="107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</row>
    <row r="372" spans="1:52" s="15" customFormat="1" ht="15.6" x14ac:dyDescent="0.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9"/>
      <c r="M372" s="29"/>
      <c r="N372" s="29"/>
      <c r="O372" s="29"/>
      <c r="P372" s="31"/>
      <c r="Q372" s="31"/>
      <c r="R372" s="31"/>
      <c r="S372" s="29"/>
      <c r="U372" s="88"/>
      <c r="V372" s="101"/>
      <c r="W372" s="101"/>
      <c r="X372" s="104"/>
      <c r="Y372" s="107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</row>
    <row r="373" spans="1:52" s="15" customFormat="1" ht="15.6" x14ac:dyDescent="0.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9"/>
      <c r="M373" s="29"/>
      <c r="N373" s="29"/>
      <c r="O373" s="29"/>
      <c r="P373" s="31"/>
      <c r="Q373" s="31"/>
      <c r="R373" s="31"/>
      <c r="S373" s="29"/>
      <c r="U373" s="88"/>
      <c r="V373" s="101"/>
      <c r="W373" s="101"/>
      <c r="X373" s="104"/>
      <c r="Y373" s="107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</row>
    <row r="374" spans="1:52" s="15" customFormat="1" ht="15.6" x14ac:dyDescent="0.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9"/>
      <c r="M374" s="29"/>
      <c r="N374" s="29"/>
      <c r="O374" s="29"/>
      <c r="P374" s="31"/>
      <c r="Q374" s="31"/>
      <c r="R374" s="31"/>
      <c r="S374" s="29"/>
      <c r="U374" s="88"/>
      <c r="V374" s="101"/>
      <c r="W374" s="101"/>
      <c r="X374" s="104"/>
      <c r="Y374" s="107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</row>
    <row r="375" spans="1:52" s="15" customFormat="1" ht="15.6" x14ac:dyDescent="0.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9"/>
      <c r="M375" s="29"/>
      <c r="N375" s="29"/>
      <c r="O375" s="29"/>
      <c r="P375" s="31"/>
      <c r="Q375" s="31"/>
      <c r="R375" s="31"/>
      <c r="S375" s="29"/>
      <c r="U375" s="88"/>
      <c r="V375" s="101"/>
      <c r="W375" s="101"/>
      <c r="X375" s="104"/>
      <c r="Y375" s="107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</row>
    <row r="376" spans="1:52" s="15" customFormat="1" ht="15.6" x14ac:dyDescent="0.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9"/>
      <c r="M376" s="29"/>
      <c r="N376" s="29"/>
      <c r="O376" s="29"/>
      <c r="P376" s="31"/>
      <c r="Q376" s="31"/>
      <c r="R376" s="31"/>
      <c r="S376" s="29"/>
      <c r="U376" s="88"/>
      <c r="V376" s="101"/>
      <c r="W376" s="101"/>
      <c r="X376" s="104"/>
      <c r="Y376" s="107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</row>
    <row r="377" spans="1:52" s="15" customFormat="1" ht="15.6" x14ac:dyDescent="0.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9"/>
      <c r="M377" s="29"/>
      <c r="N377" s="29"/>
      <c r="O377" s="29"/>
      <c r="P377" s="31"/>
      <c r="Q377" s="31"/>
      <c r="R377" s="31"/>
      <c r="S377" s="29"/>
      <c r="U377" s="88"/>
      <c r="V377" s="101"/>
      <c r="W377" s="101"/>
      <c r="X377" s="104"/>
      <c r="Y377" s="107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</row>
    <row r="378" spans="1:52" s="15" customFormat="1" ht="15.6" x14ac:dyDescent="0.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9"/>
      <c r="M378" s="29"/>
      <c r="N378" s="29"/>
      <c r="O378" s="29"/>
      <c r="P378" s="31"/>
      <c r="Q378" s="31"/>
      <c r="R378" s="31"/>
      <c r="S378" s="29"/>
      <c r="U378" s="88"/>
      <c r="V378" s="101"/>
      <c r="W378" s="101"/>
      <c r="X378" s="104"/>
      <c r="Y378" s="107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</row>
    <row r="379" spans="1:52" s="15" customFormat="1" ht="15.6" x14ac:dyDescent="0.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9"/>
      <c r="M379" s="29"/>
      <c r="N379" s="29"/>
      <c r="O379" s="29"/>
      <c r="P379" s="31"/>
      <c r="Q379" s="31"/>
      <c r="R379" s="31"/>
      <c r="S379" s="29"/>
      <c r="U379" s="88"/>
      <c r="V379" s="101"/>
      <c r="W379" s="101"/>
      <c r="X379" s="104"/>
      <c r="Y379" s="107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</row>
    <row r="380" spans="1:52" s="15" customFormat="1" ht="15.6" x14ac:dyDescent="0.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9"/>
      <c r="M380" s="29"/>
      <c r="N380" s="29"/>
      <c r="O380" s="29"/>
      <c r="P380" s="31"/>
      <c r="Q380" s="31"/>
      <c r="R380" s="31"/>
      <c r="S380" s="29"/>
      <c r="U380" s="88"/>
      <c r="V380" s="101"/>
      <c r="W380" s="101"/>
      <c r="X380" s="104"/>
      <c r="Y380" s="107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</row>
    <row r="381" spans="1:52" s="15" customFormat="1" ht="15.6" x14ac:dyDescent="0.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9"/>
      <c r="M381" s="29"/>
      <c r="N381" s="29"/>
      <c r="O381" s="29"/>
      <c r="P381" s="31"/>
      <c r="Q381" s="31"/>
      <c r="R381" s="31"/>
      <c r="S381" s="29"/>
      <c r="U381" s="88"/>
      <c r="V381" s="101"/>
      <c r="W381" s="101"/>
      <c r="X381" s="104"/>
      <c r="Y381" s="107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</row>
    <row r="382" spans="1:52" s="15" customFormat="1" ht="15.6" x14ac:dyDescent="0.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9"/>
      <c r="M382" s="29"/>
      <c r="N382" s="29"/>
      <c r="O382" s="29"/>
      <c r="P382" s="31"/>
      <c r="Q382" s="31"/>
      <c r="R382" s="31"/>
      <c r="S382" s="29"/>
      <c r="U382" s="88"/>
      <c r="V382" s="101"/>
      <c r="W382" s="101"/>
      <c r="X382" s="104"/>
      <c r="Y382" s="107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</row>
    <row r="383" spans="1:52" s="15" customFormat="1" ht="15.6" x14ac:dyDescent="0.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9"/>
      <c r="M383" s="29"/>
      <c r="N383" s="29"/>
      <c r="O383" s="29"/>
      <c r="P383" s="31"/>
      <c r="Q383" s="31"/>
      <c r="R383" s="31"/>
      <c r="S383" s="29"/>
      <c r="U383" s="88"/>
      <c r="V383" s="101"/>
      <c r="W383" s="101"/>
      <c r="X383" s="104"/>
      <c r="Y383" s="107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</row>
    <row r="384" spans="1:52" s="15" customFormat="1" ht="15.6" x14ac:dyDescent="0.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9"/>
      <c r="M384" s="29"/>
      <c r="N384" s="29"/>
      <c r="O384" s="29"/>
      <c r="P384" s="31"/>
      <c r="Q384" s="31"/>
      <c r="R384" s="31"/>
      <c r="S384" s="29"/>
      <c r="U384" s="88"/>
      <c r="V384" s="101"/>
      <c r="W384" s="101"/>
      <c r="X384" s="104"/>
      <c r="Y384" s="107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</row>
    <row r="385" spans="1:52" s="15" customFormat="1" ht="15.6" x14ac:dyDescent="0.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9"/>
      <c r="M385" s="29"/>
      <c r="N385" s="29"/>
      <c r="O385" s="29"/>
      <c r="P385" s="31"/>
      <c r="Q385" s="31"/>
      <c r="R385" s="31"/>
      <c r="S385" s="29"/>
      <c r="U385" s="88"/>
      <c r="V385" s="101"/>
      <c r="W385" s="101"/>
      <c r="X385" s="104"/>
      <c r="Y385" s="107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</row>
    <row r="386" spans="1:52" s="15" customFormat="1" ht="15.6" x14ac:dyDescent="0.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9"/>
      <c r="M386" s="29"/>
      <c r="N386" s="29"/>
      <c r="O386" s="29"/>
      <c r="P386" s="31"/>
      <c r="Q386" s="31"/>
      <c r="R386" s="31"/>
      <c r="S386" s="29"/>
      <c r="U386" s="88"/>
      <c r="V386" s="101"/>
      <c r="W386" s="101"/>
      <c r="X386" s="104"/>
      <c r="Y386" s="107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</row>
    <row r="387" spans="1:52" s="15" customFormat="1" ht="15.6" x14ac:dyDescent="0.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9"/>
      <c r="M387" s="29"/>
      <c r="N387" s="29"/>
      <c r="O387" s="29"/>
      <c r="P387" s="31"/>
      <c r="Q387" s="31"/>
      <c r="R387" s="31"/>
      <c r="S387" s="29"/>
      <c r="U387" s="88"/>
      <c r="V387" s="101"/>
      <c r="W387" s="101"/>
      <c r="X387" s="104"/>
      <c r="Y387" s="107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</row>
    <row r="388" spans="1:52" s="15" customFormat="1" ht="15.6" x14ac:dyDescent="0.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9"/>
      <c r="M388" s="29"/>
      <c r="N388" s="29"/>
      <c r="O388" s="29"/>
      <c r="P388" s="31"/>
      <c r="Q388" s="31"/>
      <c r="R388" s="31"/>
      <c r="S388" s="29"/>
      <c r="U388" s="88"/>
      <c r="V388" s="101"/>
      <c r="W388" s="101"/>
      <c r="X388" s="104"/>
      <c r="Y388" s="107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</row>
    <row r="389" spans="1:52" s="15" customFormat="1" ht="15.6" x14ac:dyDescent="0.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9"/>
      <c r="M389" s="29"/>
      <c r="N389" s="29"/>
      <c r="O389" s="29"/>
      <c r="P389" s="31"/>
      <c r="Q389" s="31"/>
      <c r="R389" s="31"/>
      <c r="S389" s="29"/>
      <c r="U389" s="88"/>
      <c r="V389" s="101"/>
      <c r="W389" s="101"/>
      <c r="X389" s="104"/>
      <c r="Y389" s="107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</row>
    <row r="390" spans="1:52" s="15" customFormat="1" ht="15.6" x14ac:dyDescent="0.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9"/>
      <c r="M390" s="29"/>
      <c r="N390" s="29"/>
      <c r="O390" s="29"/>
      <c r="P390" s="31"/>
      <c r="Q390" s="31"/>
      <c r="R390" s="31"/>
      <c r="S390" s="29"/>
      <c r="U390" s="88"/>
      <c r="V390" s="101"/>
      <c r="W390" s="101"/>
      <c r="X390" s="104"/>
      <c r="Y390" s="107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</row>
    <row r="391" spans="1:52" s="15" customFormat="1" ht="15.6" x14ac:dyDescent="0.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9"/>
      <c r="M391" s="29"/>
      <c r="N391" s="29"/>
      <c r="O391" s="29"/>
      <c r="P391" s="31"/>
      <c r="Q391" s="31"/>
      <c r="R391" s="31"/>
      <c r="S391" s="29"/>
      <c r="U391" s="88"/>
      <c r="V391" s="101"/>
      <c r="W391" s="101"/>
      <c r="X391" s="104"/>
      <c r="Y391" s="107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</row>
    <row r="392" spans="1:52" s="15" customFormat="1" ht="15.6" x14ac:dyDescent="0.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9"/>
      <c r="M392" s="29"/>
      <c r="N392" s="29"/>
      <c r="O392" s="29"/>
      <c r="P392" s="31"/>
      <c r="Q392" s="31"/>
      <c r="R392" s="31"/>
      <c r="S392" s="29"/>
      <c r="U392" s="88"/>
      <c r="V392" s="101"/>
      <c r="W392" s="101"/>
      <c r="X392" s="104"/>
      <c r="Y392" s="107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</row>
    <row r="393" spans="1:52" s="15" customFormat="1" ht="15.6" x14ac:dyDescent="0.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9"/>
      <c r="M393" s="29"/>
      <c r="N393" s="29"/>
      <c r="O393" s="29"/>
      <c r="P393" s="31"/>
      <c r="Q393" s="31"/>
      <c r="R393" s="31"/>
      <c r="S393" s="29"/>
      <c r="U393" s="88"/>
      <c r="V393" s="101"/>
      <c r="W393" s="101"/>
      <c r="X393" s="104"/>
      <c r="Y393" s="107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</row>
    <row r="394" spans="1:52" s="15" customFormat="1" ht="15.6" x14ac:dyDescent="0.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9"/>
      <c r="M394" s="29"/>
      <c r="N394" s="29"/>
      <c r="O394" s="29"/>
      <c r="P394" s="31"/>
      <c r="Q394" s="31"/>
      <c r="R394" s="31"/>
      <c r="S394" s="29"/>
      <c r="U394" s="88"/>
      <c r="V394" s="101"/>
      <c r="W394" s="101"/>
      <c r="X394" s="104"/>
      <c r="Y394" s="107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</row>
    <row r="395" spans="1:52" s="15" customFormat="1" ht="15.6" x14ac:dyDescent="0.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9"/>
      <c r="M395" s="29"/>
      <c r="N395" s="29"/>
      <c r="O395" s="29"/>
      <c r="P395" s="31"/>
      <c r="Q395" s="31"/>
      <c r="R395" s="31"/>
      <c r="S395" s="29"/>
      <c r="U395" s="88"/>
      <c r="V395" s="101"/>
      <c r="W395" s="101"/>
      <c r="X395" s="104"/>
      <c r="Y395" s="107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</row>
    <row r="396" spans="1:52" s="15" customFormat="1" ht="15.6" x14ac:dyDescent="0.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9"/>
      <c r="M396" s="29"/>
      <c r="N396" s="29"/>
      <c r="O396" s="29"/>
      <c r="P396" s="31"/>
      <c r="Q396" s="31"/>
      <c r="R396" s="31"/>
      <c r="S396" s="29"/>
      <c r="U396" s="88"/>
      <c r="V396" s="101"/>
      <c r="W396" s="101"/>
      <c r="X396" s="104"/>
      <c r="Y396" s="107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</row>
    <row r="397" spans="1:52" s="15" customFormat="1" ht="15.6" x14ac:dyDescent="0.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9"/>
      <c r="M397" s="29"/>
      <c r="N397" s="29"/>
      <c r="O397" s="29"/>
      <c r="P397" s="31"/>
      <c r="Q397" s="31"/>
      <c r="R397" s="31"/>
      <c r="S397" s="29"/>
      <c r="U397" s="88"/>
      <c r="V397" s="101"/>
      <c r="W397" s="101"/>
      <c r="X397" s="104"/>
      <c r="Y397" s="107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</row>
    <row r="398" spans="1:52" s="15" customFormat="1" ht="15.6" x14ac:dyDescent="0.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9"/>
      <c r="M398" s="29"/>
      <c r="N398" s="29"/>
      <c r="O398" s="29"/>
      <c r="P398" s="31"/>
      <c r="Q398" s="31"/>
      <c r="R398" s="31"/>
      <c r="S398" s="29"/>
      <c r="U398" s="88"/>
      <c r="V398" s="101"/>
      <c r="W398" s="101"/>
      <c r="X398" s="104"/>
      <c r="Y398" s="107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</row>
    <row r="399" spans="1:52" s="15" customFormat="1" ht="15.6" x14ac:dyDescent="0.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9"/>
      <c r="M399" s="29"/>
      <c r="N399" s="29"/>
      <c r="O399" s="29"/>
      <c r="P399" s="31"/>
      <c r="Q399" s="31"/>
      <c r="R399" s="31"/>
      <c r="S399" s="29"/>
      <c r="U399" s="88"/>
      <c r="V399" s="101"/>
      <c r="W399" s="101"/>
      <c r="X399" s="104"/>
      <c r="Y399" s="107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</row>
    <row r="400" spans="1:52" s="15" customFormat="1" ht="15.6" x14ac:dyDescent="0.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9"/>
      <c r="M400" s="29"/>
      <c r="N400" s="29"/>
      <c r="O400" s="29"/>
      <c r="P400" s="31"/>
      <c r="Q400" s="31"/>
      <c r="R400" s="31"/>
      <c r="S400" s="29"/>
      <c r="U400" s="88"/>
      <c r="V400" s="101"/>
      <c r="W400" s="101"/>
      <c r="X400" s="104"/>
      <c r="Y400" s="107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</row>
    <row r="401" spans="1:52" s="15" customFormat="1" ht="15.6" x14ac:dyDescent="0.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9"/>
      <c r="M401" s="29"/>
      <c r="N401" s="29"/>
      <c r="O401" s="29"/>
      <c r="P401" s="31"/>
      <c r="Q401" s="31"/>
      <c r="R401" s="31"/>
      <c r="S401" s="29"/>
      <c r="U401" s="88"/>
      <c r="V401" s="101"/>
      <c r="W401" s="101"/>
      <c r="X401" s="104"/>
      <c r="Y401" s="107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</row>
    <row r="402" spans="1:52" s="15" customFormat="1" ht="15.6" x14ac:dyDescent="0.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9"/>
      <c r="M402" s="29"/>
      <c r="N402" s="29"/>
      <c r="O402" s="29"/>
      <c r="P402" s="31"/>
      <c r="Q402" s="31"/>
      <c r="R402" s="31"/>
      <c r="S402" s="29"/>
      <c r="U402" s="88"/>
      <c r="V402" s="101"/>
      <c r="W402" s="101"/>
      <c r="X402" s="104"/>
      <c r="Y402" s="107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</row>
    <row r="403" spans="1:52" s="15" customFormat="1" ht="15.6" x14ac:dyDescent="0.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9"/>
      <c r="M403" s="29"/>
      <c r="N403" s="29"/>
      <c r="O403" s="29"/>
      <c r="P403" s="31"/>
      <c r="Q403" s="31"/>
      <c r="R403" s="31"/>
      <c r="S403" s="29"/>
      <c r="U403" s="88"/>
      <c r="V403" s="101"/>
      <c r="W403" s="101"/>
      <c r="X403" s="104"/>
      <c r="Y403" s="107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</row>
    <row r="404" spans="1:52" s="15" customFormat="1" ht="15.6" x14ac:dyDescent="0.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9"/>
      <c r="M404" s="29"/>
      <c r="N404" s="29"/>
      <c r="O404" s="29"/>
      <c r="P404" s="31"/>
      <c r="Q404" s="31"/>
      <c r="R404" s="31"/>
      <c r="S404" s="29"/>
      <c r="U404" s="88"/>
      <c r="V404" s="101"/>
      <c r="W404" s="101"/>
      <c r="X404" s="104"/>
      <c r="Y404" s="107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</row>
    <row r="405" spans="1:52" s="15" customFormat="1" ht="15.6" x14ac:dyDescent="0.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9"/>
      <c r="M405" s="29"/>
      <c r="N405" s="29"/>
      <c r="O405" s="29"/>
      <c r="P405" s="31"/>
      <c r="Q405" s="31"/>
      <c r="R405" s="31"/>
      <c r="S405" s="29"/>
      <c r="U405" s="88"/>
      <c r="V405" s="101"/>
      <c r="W405" s="101"/>
      <c r="X405" s="104"/>
      <c r="Y405" s="107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</row>
    <row r="406" spans="1:52" s="15" customFormat="1" ht="15.6" x14ac:dyDescent="0.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9"/>
      <c r="M406" s="29"/>
      <c r="N406" s="29"/>
      <c r="O406" s="29"/>
      <c r="P406" s="31"/>
      <c r="Q406" s="31"/>
      <c r="R406" s="31"/>
      <c r="S406" s="29"/>
      <c r="U406" s="88"/>
      <c r="V406" s="101"/>
      <c r="W406" s="101"/>
      <c r="X406" s="104"/>
      <c r="Y406" s="107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</row>
    <row r="407" spans="1:52" s="15" customFormat="1" ht="15.6" x14ac:dyDescent="0.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9"/>
      <c r="M407" s="29"/>
      <c r="N407" s="29"/>
      <c r="O407" s="29"/>
      <c r="P407" s="31"/>
      <c r="Q407" s="31"/>
      <c r="R407" s="31"/>
      <c r="S407" s="29"/>
      <c r="U407" s="88"/>
      <c r="V407" s="101"/>
      <c r="W407" s="101"/>
      <c r="X407" s="104"/>
      <c r="Y407" s="107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</row>
    <row r="408" spans="1:52" s="15" customFormat="1" ht="15.6" x14ac:dyDescent="0.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9"/>
      <c r="M408" s="29"/>
      <c r="N408" s="29"/>
      <c r="O408" s="29"/>
      <c r="P408" s="31"/>
      <c r="Q408" s="31"/>
      <c r="R408" s="31"/>
      <c r="S408" s="29"/>
      <c r="U408" s="88"/>
      <c r="V408" s="101"/>
      <c r="W408" s="101"/>
      <c r="X408" s="104"/>
      <c r="Y408" s="107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</row>
    <row r="409" spans="1:52" s="15" customFormat="1" ht="15.6" x14ac:dyDescent="0.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9"/>
      <c r="M409" s="29"/>
      <c r="N409" s="29"/>
      <c r="O409" s="29"/>
      <c r="P409" s="31"/>
      <c r="Q409" s="31"/>
      <c r="R409" s="31"/>
      <c r="S409" s="29"/>
      <c r="U409" s="88"/>
      <c r="V409" s="101"/>
      <c r="W409" s="101"/>
      <c r="X409" s="104"/>
      <c r="Y409" s="107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</row>
    <row r="410" spans="1:52" s="15" customFormat="1" ht="15.6" x14ac:dyDescent="0.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9"/>
      <c r="M410" s="29"/>
      <c r="N410" s="29"/>
      <c r="O410" s="29"/>
      <c r="P410" s="31"/>
      <c r="Q410" s="31"/>
      <c r="R410" s="31"/>
      <c r="S410" s="29"/>
      <c r="U410" s="88"/>
      <c r="V410" s="101"/>
      <c r="W410" s="101"/>
      <c r="X410" s="104"/>
      <c r="Y410" s="107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</row>
    <row r="411" spans="1:52" s="15" customFormat="1" ht="15.6" x14ac:dyDescent="0.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9"/>
      <c r="M411" s="29"/>
      <c r="N411" s="29"/>
      <c r="O411" s="29"/>
      <c r="P411" s="31"/>
      <c r="Q411" s="31"/>
      <c r="R411" s="31"/>
      <c r="S411" s="29"/>
      <c r="U411" s="88"/>
      <c r="V411" s="101"/>
      <c r="W411" s="101"/>
      <c r="X411" s="104"/>
      <c r="Y411" s="107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</row>
    <row r="412" spans="1:52" s="15" customFormat="1" ht="15.6" x14ac:dyDescent="0.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9"/>
      <c r="M412" s="29"/>
      <c r="N412" s="29"/>
      <c r="O412" s="29"/>
      <c r="P412" s="31"/>
      <c r="Q412" s="31"/>
      <c r="R412" s="31"/>
      <c r="S412" s="29"/>
      <c r="U412" s="88"/>
      <c r="V412" s="101"/>
      <c r="W412" s="101"/>
      <c r="X412" s="104"/>
      <c r="Y412" s="107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</row>
    <row r="413" spans="1:52" s="15" customFormat="1" ht="15.6" x14ac:dyDescent="0.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9"/>
      <c r="M413" s="29"/>
      <c r="N413" s="29"/>
      <c r="O413" s="29"/>
      <c r="P413" s="31"/>
      <c r="Q413" s="31"/>
      <c r="R413" s="31"/>
      <c r="S413" s="29"/>
      <c r="U413" s="88"/>
      <c r="V413" s="101"/>
      <c r="W413" s="101"/>
      <c r="X413" s="104"/>
      <c r="Y413" s="107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</row>
    <row r="414" spans="1:52" s="15" customFormat="1" ht="15.6" x14ac:dyDescent="0.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9"/>
      <c r="M414" s="29"/>
      <c r="N414" s="29"/>
      <c r="O414" s="29"/>
      <c r="P414" s="31"/>
      <c r="Q414" s="31"/>
      <c r="R414" s="31"/>
      <c r="S414" s="29"/>
      <c r="U414" s="88"/>
      <c r="V414" s="101"/>
      <c r="W414" s="101"/>
      <c r="X414" s="104"/>
      <c r="Y414" s="107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</row>
    <row r="415" spans="1:52" s="15" customFormat="1" ht="15.6" x14ac:dyDescent="0.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9"/>
      <c r="M415" s="29"/>
      <c r="N415" s="29"/>
      <c r="O415" s="29"/>
      <c r="P415" s="31"/>
      <c r="Q415" s="31"/>
      <c r="R415" s="31"/>
      <c r="S415" s="29"/>
      <c r="U415" s="88"/>
      <c r="V415" s="101"/>
      <c r="W415" s="101"/>
      <c r="X415" s="104"/>
      <c r="Y415" s="107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</row>
    <row r="416" spans="1:52" s="15" customFormat="1" ht="15.6" x14ac:dyDescent="0.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9"/>
      <c r="M416" s="29"/>
      <c r="N416" s="29"/>
      <c r="O416" s="29"/>
      <c r="P416" s="31"/>
      <c r="Q416" s="31"/>
      <c r="R416" s="31"/>
      <c r="S416" s="29"/>
      <c r="U416" s="88"/>
      <c r="V416" s="101"/>
      <c r="W416" s="101"/>
      <c r="X416" s="104"/>
      <c r="Y416" s="107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</row>
    <row r="417" spans="1:52" s="15" customFormat="1" ht="15.6" x14ac:dyDescent="0.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9"/>
      <c r="M417" s="29"/>
      <c r="N417" s="29"/>
      <c r="O417" s="29"/>
      <c r="P417" s="31"/>
      <c r="Q417" s="31"/>
      <c r="R417" s="31"/>
      <c r="S417" s="29"/>
      <c r="U417" s="88"/>
      <c r="V417" s="101"/>
      <c r="W417" s="101"/>
      <c r="X417" s="104"/>
      <c r="Y417" s="107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</row>
    <row r="418" spans="1:52" s="15" customFormat="1" ht="15.6" x14ac:dyDescent="0.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9"/>
      <c r="M418" s="29"/>
      <c r="N418" s="29"/>
      <c r="O418" s="29"/>
      <c r="P418" s="31"/>
      <c r="Q418" s="31"/>
      <c r="R418" s="31"/>
      <c r="S418" s="29"/>
      <c r="U418" s="88"/>
      <c r="V418" s="101"/>
      <c r="W418" s="101"/>
      <c r="X418" s="104"/>
      <c r="Y418" s="107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</row>
    <row r="419" spans="1:52" s="15" customFormat="1" ht="15.6" x14ac:dyDescent="0.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9"/>
      <c r="M419" s="29"/>
      <c r="N419" s="29"/>
      <c r="O419" s="29"/>
      <c r="P419" s="31"/>
      <c r="Q419" s="31"/>
      <c r="R419" s="31"/>
      <c r="S419" s="29"/>
      <c r="U419" s="88"/>
      <c r="V419" s="101"/>
      <c r="W419" s="101"/>
      <c r="X419" s="104"/>
      <c r="Y419" s="107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</row>
    <row r="420" spans="1:52" s="15" customFormat="1" ht="15.6" x14ac:dyDescent="0.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9"/>
      <c r="M420" s="29"/>
      <c r="N420" s="29"/>
      <c r="O420" s="29"/>
      <c r="P420" s="31"/>
      <c r="Q420" s="31"/>
      <c r="R420" s="31"/>
      <c r="S420" s="29"/>
      <c r="U420" s="88"/>
      <c r="V420" s="101"/>
      <c r="W420" s="101"/>
      <c r="X420" s="104"/>
      <c r="Y420" s="107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</row>
    <row r="421" spans="1:52" s="15" customFormat="1" ht="15.6" x14ac:dyDescent="0.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9"/>
      <c r="M421" s="29"/>
      <c r="N421" s="29"/>
      <c r="O421" s="29"/>
      <c r="P421" s="31"/>
      <c r="Q421" s="31"/>
      <c r="R421" s="31"/>
      <c r="S421" s="29"/>
      <c r="U421" s="88"/>
      <c r="V421" s="101"/>
      <c r="W421" s="101"/>
      <c r="X421" s="104"/>
      <c r="Y421" s="107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</row>
    <row r="422" spans="1:52" s="15" customFormat="1" ht="15.6" x14ac:dyDescent="0.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9"/>
      <c r="M422" s="29"/>
      <c r="N422" s="29"/>
      <c r="O422" s="29"/>
      <c r="P422" s="31"/>
      <c r="Q422" s="31"/>
      <c r="R422" s="31"/>
      <c r="S422" s="29"/>
      <c r="U422" s="88"/>
      <c r="V422" s="101"/>
      <c r="W422" s="101"/>
      <c r="X422" s="104"/>
      <c r="Y422" s="107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</row>
    <row r="423" spans="1:52" s="15" customFormat="1" ht="15.6" x14ac:dyDescent="0.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9"/>
      <c r="M423" s="29"/>
      <c r="N423" s="29"/>
      <c r="O423" s="29"/>
      <c r="P423" s="31"/>
      <c r="Q423" s="31"/>
      <c r="R423" s="31"/>
      <c r="S423" s="29"/>
      <c r="U423" s="88"/>
      <c r="V423" s="101"/>
      <c r="W423" s="101"/>
      <c r="X423" s="104"/>
      <c r="Y423" s="107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</row>
    <row r="424" spans="1:52" s="15" customFormat="1" ht="15.6" x14ac:dyDescent="0.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9"/>
      <c r="M424" s="29"/>
      <c r="N424" s="29"/>
      <c r="O424" s="29"/>
      <c r="P424" s="31"/>
      <c r="Q424" s="31"/>
      <c r="R424" s="31"/>
      <c r="S424" s="29"/>
      <c r="U424" s="88"/>
      <c r="V424" s="101"/>
      <c r="W424" s="101"/>
      <c r="X424" s="104"/>
      <c r="Y424" s="107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</row>
    <row r="425" spans="1:52" s="15" customFormat="1" ht="15.6" x14ac:dyDescent="0.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9"/>
      <c r="M425" s="29"/>
      <c r="N425" s="29"/>
      <c r="O425" s="29"/>
      <c r="P425" s="31"/>
      <c r="Q425" s="31"/>
      <c r="R425" s="31"/>
      <c r="S425" s="29"/>
      <c r="U425" s="88"/>
      <c r="V425" s="101"/>
      <c r="W425" s="101"/>
      <c r="X425" s="104"/>
      <c r="Y425" s="107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</row>
    <row r="426" spans="1:52" s="15" customFormat="1" ht="15.6" x14ac:dyDescent="0.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9"/>
      <c r="M426" s="29"/>
      <c r="N426" s="29"/>
      <c r="O426" s="29"/>
      <c r="P426" s="31"/>
      <c r="Q426" s="31"/>
      <c r="R426" s="31"/>
      <c r="S426" s="29"/>
      <c r="U426" s="88"/>
      <c r="V426" s="101"/>
      <c r="W426" s="101"/>
      <c r="X426" s="104"/>
      <c r="Y426" s="107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</row>
    <row r="427" spans="1:52" s="15" customFormat="1" ht="15.6" x14ac:dyDescent="0.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9"/>
      <c r="M427" s="29"/>
      <c r="N427" s="29"/>
      <c r="O427" s="29"/>
      <c r="P427" s="31"/>
      <c r="Q427" s="31"/>
      <c r="R427" s="31"/>
      <c r="S427" s="29"/>
      <c r="U427" s="88"/>
      <c r="V427" s="101"/>
      <c r="W427" s="101"/>
      <c r="X427" s="104"/>
      <c r="Y427" s="107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</row>
    <row r="428" spans="1:52" s="15" customFormat="1" ht="15.6" x14ac:dyDescent="0.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9"/>
      <c r="M428" s="29"/>
      <c r="N428" s="29"/>
      <c r="O428" s="29"/>
      <c r="P428" s="31"/>
      <c r="Q428" s="31"/>
      <c r="R428" s="31"/>
      <c r="S428" s="29"/>
      <c r="U428" s="88"/>
      <c r="V428" s="101"/>
      <c r="W428" s="101"/>
      <c r="X428" s="104"/>
      <c r="Y428" s="107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</row>
    <row r="429" spans="1:52" s="15" customFormat="1" ht="15.6" x14ac:dyDescent="0.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9"/>
      <c r="M429" s="29"/>
      <c r="N429" s="29"/>
      <c r="O429" s="29"/>
      <c r="P429" s="31"/>
      <c r="Q429" s="31"/>
      <c r="R429" s="31"/>
      <c r="S429" s="29"/>
      <c r="U429" s="88"/>
      <c r="V429" s="101"/>
      <c r="W429" s="101"/>
      <c r="X429" s="104"/>
      <c r="Y429" s="107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</row>
    <row r="430" spans="1:52" s="15" customFormat="1" ht="15.6" x14ac:dyDescent="0.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9"/>
      <c r="M430" s="29"/>
      <c r="N430" s="29"/>
      <c r="O430" s="29"/>
      <c r="P430" s="31"/>
      <c r="Q430" s="31"/>
      <c r="R430" s="31"/>
      <c r="S430" s="29"/>
      <c r="U430" s="88"/>
      <c r="V430" s="101"/>
      <c r="W430" s="101"/>
      <c r="X430" s="104"/>
      <c r="Y430" s="107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</row>
    <row r="431" spans="1:52" s="15" customFormat="1" ht="15.6" x14ac:dyDescent="0.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9"/>
      <c r="M431" s="29"/>
      <c r="N431" s="29"/>
      <c r="O431" s="29"/>
      <c r="P431" s="31"/>
      <c r="Q431" s="31"/>
      <c r="R431" s="31"/>
      <c r="S431" s="29"/>
      <c r="U431" s="88"/>
      <c r="V431" s="101"/>
      <c r="W431" s="101"/>
      <c r="X431" s="104"/>
      <c r="Y431" s="107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</row>
    <row r="432" spans="1:52" s="15" customFormat="1" ht="15.6" x14ac:dyDescent="0.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9"/>
      <c r="M432" s="29"/>
      <c r="N432" s="29"/>
      <c r="O432" s="29"/>
      <c r="P432" s="31"/>
      <c r="Q432" s="31"/>
      <c r="R432" s="31"/>
      <c r="S432" s="29"/>
      <c r="U432" s="88"/>
      <c r="V432" s="101"/>
      <c r="W432" s="101"/>
      <c r="X432" s="104"/>
      <c r="Y432" s="107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</row>
    <row r="433" spans="1:52" s="15" customFormat="1" ht="15.6" x14ac:dyDescent="0.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9"/>
      <c r="M433" s="29"/>
      <c r="N433" s="29"/>
      <c r="O433" s="29"/>
      <c r="P433" s="31"/>
      <c r="Q433" s="31"/>
      <c r="R433" s="31"/>
      <c r="S433" s="29"/>
      <c r="U433" s="88"/>
      <c r="V433" s="101"/>
      <c r="W433" s="101"/>
      <c r="X433" s="104"/>
      <c r="Y433" s="107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</row>
    <row r="434" spans="1:52" s="15" customFormat="1" ht="15.6" x14ac:dyDescent="0.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9"/>
      <c r="M434" s="29"/>
      <c r="N434" s="29"/>
      <c r="O434" s="29"/>
      <c r="P434" s="31"/>
      <c r="Q434" s="31"/>
      <c r="R434" s="31"/>
      <c r="S434" s="29"/>
      <c r="U434" s="88"/>
      <c r="V434" s="101"/>
      <c r="W434" s="101"/>
      <c r="X434" s="104"/>
      <c r="Y434" s="107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</row>
    <row r="435" spans="1:52" s="15" customFormat="1" ht="15.6" x14ac:dyDescent="0.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9"/>
      <c r="M435" s="29"/>
      <c r="N435" s="29"/>
      <c r="O435" s="29"/>
      <c r="P435" s="31"/>
      <c r="Q435" s="31"/>
      <c r="R435" s="31"/>
      <c r="S435" s="29"/>
      <c r="U435" s="88"/>
      <c r="V435" s="101"/>
      <c r="W435" s="101"/>
      <c r="X435" s="104"/>
      <c r="Y435" s="107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</row>
    <row r="436" spans="1:52" s="15" customFormat="1" ht="15.6" x14ac:dyDescent="0.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9"/>
      <c r="M436" s="29"/>
      <c r="N436" s="29"/>
      <c r="O436" s="29"/>
      <c r="P436" s="31"/>
      <c r="Q436" s="31"/>
      <c r="R436" s="31"/>
      <c r="S436" s="29"/>
      <c r="U436" s="88"/>
      <c r="V436" s="101"/>
      <c r="W436" s="101"/>
      <c r="X436" s="104"/>
      <c r="Y436" s="107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</row>
    <row r="437" spans="1:52" s="15" customFormat="1" ht="15.6" x14ac:dyDescent="0.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9"/>
      <c r="M437" s="29"/>
      <c r="N437" s="29"/>
      <c r="O437" s="29"/>
      <c r="P437" s="31"/>
      <c r="Q437" s="31"/>
      <c r="R437" s="31"/>
      <c r="S437" s="29"/>
      <c r="U437" s="88"/>
      <c r="V437" s="101"/>
      <c r="W437" s="101"/>
      <c r="X437" s="104"/>
      <c r="Y437" s="107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</row>
    <row r="438" spans="1:52" s="15" customFormat="1" ht="15.6" x14ac:dyDescent="0.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9"/>
      <c r="M438" s="29"/>
      <c r="N438" s="29"/>
      <c r="O438" s="29"/>
      <c r="P438" s="31"/>
      <c r="Q438" s="31"/>
      <c r="R438" s="31"/>
      <c r="S438" s="29"/>
      <c r="U438" s="88"/>
      <c r="V438" s="101"/>
      <c r="W438" s="101"/>
      <c r="X438" s="104"/>
      <c r="Y438" s="107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</row>
    <row r="439" spans="1:52" s="15" customFormat="1" ht="15.6" x14ac:dyDescent="0.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9"/>
      <c r="M439" s="29"/>
      <c r="N439" s="29"/>
      <c r="O439" s="29"/>
      <c r="P439" s="31"/>
      <c r="Q439" s="31"/>
      <c r="R439" s="31"/>
      <c r="S439" s="29"/>
      <c r="U439" s="88"/>
      <c r="V439" s="101"/>
      <c r="W439" s="101"/>
      <c r="X439" s="104"/>
      <c r="Y439" s="107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</row>
    <row r="440" spans="1:52" s="15" customFormat="1" ht="15.6" x14ac:dyDescent="0.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9"/>
      <c r="M440" s="29"/>
      <c r="N440" s="29"/>
      <c r="O440" s="29"/>
      <c r="P440" s="31"/>
      <c r="Q440" s="31"/>
      <c r="R440" s="31"/>
      <c r="S440" s="29"/>
      <c r="U440" s="88"/>
      <c r="V440" s="101"/>
      <c r="W440" s="101"/>
      <c r="X440" s="104"/>
      <c r="Y440" s="107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</row>
    <row r="441" spans="1:52" s="15" customFormat="1" ht="15.6" x14ac:dyDescent="0.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9"/>
      <c r="M441" s="29"/>
      <c r="N441" s="29"/>
      <c r="O441" s="29"/>
      <c r="P441" s="31"/>
      <c r="Q441" s="31"/>
      <c r="R441" s="31"/>
      <c r="S441" s="29"/>
      <c r="U441" s="88"/>
      <c r="V441" s="101"/>
      <c r="W441" s="101"/>
      <c r="X441" s="104"/>
      <c r="Y441" s="107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</row>
    <row r="442" spans="1:52" s="15" customFormat="1" ht="15.6" x14ac:dyDescent="0.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9"/>
      <c r="M442" s="29"/>
      <c r="N442" s="29"/>
      <c r="O442" s="29"/>
      <c r="P442" s="31"/>
      <c r="Q442" s="31"/>
      <c r="R442" s="31"/>
      <c r="S442" s="29"/>
      <c r="U442" s="88"/>
      <c r="V442" s="101"/>
      <c r="W442" s="101"/>
      <c r="X442" s="104"/>
      <c r="Y442" s="107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</row>
    <row r="443" spans="1:52" s="15" customFormat="1" ht="15.6" x14ac:dyDescent="0.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9"/>
      <c r="M443" s="29"/>
      <c r="N443" s="29"/>
      <c r="O443" s="29"/>
      <c r="P443" s="31"/>
      <c r="Q443" s="31"/>
      <c r="R443" s="31"/>
      <c r="S443" s="29"/>
      <c r="U443" s="88"/>
      <c r="V443" s="101"/>
      <c r="W443" s="101"/>
      <c r="X443" s="104"/>
      <c r="Y443" s="107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</row>
    <row r="444" spans="1:52" s="15" customFormat="1" ht="15.6" x14ac:dyDescent="0.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9"/>
      <c r="M444" s="29"/>
      <c r="N444" s="29"/>
      <c r="O444" s="29"/>
      <c r="P444" s="31"/>
      <c r="Q444" s="31"/>
      <c r="R444" s="31"/>
      <c r="S444" s="29"/>
      <c r="U444" s="88"/>
      <c r="V444" s="101"/>
      <c r="W444" s="101"/>
      <c r="X444" s="104"/>
      <c r="Y444" s="107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</row>
    <row r="445" spans="1:52" s="15" customFormat="1" ht="15.6" x14ac:dyDescent="0.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9"/>
      <c r="M445" s="29"/>
      <c r="N445" s="29"/>
      <c r="O445" s="29"/>
      <c r="P445" s="31"/>
      <c r="Q445" s="31"/>
      <c r="R445" s="31"/>
      <c r="S445" s="29"/>
      <c r="U445" s="88"/>
      <c r="V445" s="101"/>
      <c r="W445" s="101"/>
      <c r="X445" s="104"/>
      <c r="Y445" s="107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</row>
    <row r="446" spans="1:52" s="15" customFormat="1" ht="15.6" x14ac:dyDescent="0.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9"/>
      <c r="M446" s="29"/>
      <c r="N446" s="29"/>
      <c r="O446" s="29"/>
      <c r="P446" s="31"/>
      <c r="Q446" s="31"/>
      <c r="R446" s="31"/>
      <c r="S446" s="29"/>
      <c r="U446" s="88"/>
      <c r="V446" s="101"/>
      <c r="W446" s="101"/>
      <c r="X446" s="104"/>
      <c r="Y446" s="107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</row>
    <row r="447" spans="1:52" s="15" customFormat="1" ht="15.6" x14ac:dyDescent="0.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9"/>
      <c r="M447" s="29"/>
      <c r="N447" s="29"/>
      <c r="O447" s="29"/>
      <c r="P447" s="31"/>
      <c r="Q447" s="31"/>
      <c r="R447" s="31"/>
      <c r="S447" s="29"/>
      <c r="U447" s="88"/>
      <c r="V447" s="101"/>
      <c r="W447" s="101"/>
      <c r="X447" s="104"/>
      <c r="Y447" s="107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</row>
    <row r="448" spans="1:52" s="15" customFormat="1" ht="15.6" x14ac:dyDescent="0.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9"/>
      <c r="M448" s="29"/>
      <c r="N448" s="29"/>
      <c r="O448" s="29"/>
      <c r="P448" s="31"/>
      <c r="Q448" s="31"/>
      <c r="R448" s="31"/>
      <c r="S448" s="29"/>
      <c r="U448" s="88"/>
      <c r="V448" s="101"/>
      <c r="W448" s="101"/>
      <c r="X448" s="104"/>
      <c r="Y448" s="107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</row>
    <row r="449" spans="1:52" s="15" customFormat="1" ht="15.6" x14ac:dyDescent="0.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9"/>
      <c r="M449" s="29"/>
      <c r="N449" s="29"/>
      <c r="O449" s="29"/>
      <c r="P449" s="31"/>
      <c r="Q449" s="31"/>
      <c r="R449" s="31"/>
      <c r="S449" s="29"/>
      <c r="U449" s="88"/>
      <c r="V449" s="101"/>
      <c r="W449" s="101"/>
      <c r="X449" s="104"/>
      <c r="Y449" s="107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</row>
    <row r="450" spans="1:52" s="15" customFormat="1" ht="15.6" x14ac:dyDescent="0.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9"/>
      <c r="M450" s="29"/>
      <c r="N450" s="29"/>
      <c r="O450" s="29"/>
      <c r="P450" s="31"/>
      <c r="Q450" s="31"/>
      <c r="R450" s="31"/>
      <c r="S450" s="29"/>
      <c r="U450" s="88"/>
      <c r="V450" s="101"/>
      <c r="W450" s="101"/>
      <c r="X450" s="104"/>
      <c r="Y450" s="107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</row>
    <row r="451" spans="1:52" s="15" customFormat="1" ht="15.6" x14ac:dyDescent="0.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9"/>
      <c r="M451" s="29"/>
      <c r="N451" s="29"/>
      <c r="O451" s="29"/>
      <c r="P451" s="31"/>
      <c r="Q451" s="31"/>
      <c r="R451" s="31"/>
      <c r="S451" s="29"/>
      <c r="U451" s="88"/>
      <c r="V451" s="101"/>
      <c r="W451" s="101"/>
      <c r="X451" s="104"/>
      <c r="Y451" s="107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</row>
    <row r="452" spans="1:52" s="15" customFormat="1" ht="15.6" x14ac:dyDescent="0.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9"/>
      <c r="M452" s="29"/>
      <c r="N452" s="29"/>
      <c r="O452" s="29"/>
      <c r="P452" s="31"/>
      <c r="Q452" s="31"/>
      <c r="R452" s="31"/>
      <c r="S452" s="29"/>
      <c r="U452" s="88"/>
      <c r="V452" s="101"/>
      <c r="W452" s="101"/>
      <c r="X452" s="104"/>
      <c r="Y452" s="107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</row>
    <row r="453" spans="1:52" s="15" customFormat="1" ht="15.6" x14ac:dyDescent="0.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9"/>
      <c r="M453" s="29"/>
      <c r="N453" s="29"/>
      <c r="O453" s="29"/>
      <c r="P453" s="31"/>
      <c r="Q453" s="31"/>
      <c r="R453" s="31"/>
      <c r="S453" s="29"/>
      <c r="U453" s="88"/>
      <c r="V453" s="101"/>
      <c r="W453" s="101"/>
      <c r="X453" s="104"/>
      <c r="Y453" s="107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</row>
    <row r="454" spans="1:52" s="15" customFormat="1" ht="15.6" x14ac:dyDescent="0.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9"/>
      <c r="M454" s="29"/>
      <c r="N454" s="29"/>
      <c r="O454" s="29"/>
      <c r="P454" s="31"/>
      <c r="Q454" s="31"/>
      <c r="R454" s="31"/>
      <c r="S454" s="29"/>
      <c r="U454" s="88"/>
      <c r="V454" s="101"/>
      <c r="W454" s="101"/>
      <c r="X454" s="104"/>
      <c r="Y454" s="107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</row>
    <row r="455" spans="1:52" s="15" customFormat="1" ht="15.6" x14ac:dyDescent="0.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9"/>
      <c r="M455" s="29"/>
      <c r="N455" s="29"/>
      <c r="O455" s="29"/>
      <c r="P455" s="31"/>
      <c r="Q455" s="31"/>
      <c r="R455" s="31"/>
      <c r="S455" s="29"/>
      <c r="U455" s="88"/>
      <c r="V455" s="101"/>
      <c r="W455" s="101"/>
      <c r="X455" s="104"/>
      <c r="Y455" s="107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</row>
    <row r="456" spans="1:52" s="15" customFormat="1" ht="15.6" x14ac:dyDescent="0.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9"/>
      <c r="M456" s="29"/>
      <c r="N456" s="29"/>
      <c r="O456" s="29"/>
      <c r="P456" s="31"/>
      <c r="Q456" s="31"/>
      <c r="R456" s="31"/>
      <c r="S456" s="29"/>
      <c r="U456" s="88"/>
      <c r="V456" s="101"/>
      <c r="W456" s="101"/>
      <c r="X456" s="104"/>
      <c r="Y456" s="107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</row>
    <row r="457" spans="1:52" s="15" customFormat="1" ht="15.6" x14ac:dyDescent="0.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9"/>
      <c r="M457" s="29"/>
      <c r="N457" s="29"/>
      <c r="O457" s="29"/>
      <c r="P457" s="31"/>
      <c r="Q457" s="31"/>
      <c r="R457" s="31"/>
      <c r="S457" s="29"/>
      <c r="U457" s="88"/>
      <c r="V457" s="101"/>
      <c r="W457" s="101"/>
      <c r="X457" s="104"/>
      <c r="Y457" s="107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</row>
    <row r="458" spans="1:52" s="15" customFormat="1" ht="15.6" x14ac:dyDescent="0.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9"/>
      <c r="M458" s="29"/>
      <c r="N458" s="29"/>
      <c r="O458" s="29"/>
      <c r="P458" s="31"/>
      <c r="Q458" s="31"/>
      <c r="R458" s="31"/>
      <c r="S458" s="29"/>
      <c r="U458" s="88"/>
      <c r="V458" s="101"/>
      <c r="W458" s="101"/>
      <c r="X458" s="104"/>
      <c r="Y458" s="107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</row>
    <row r="459" spans="1:52" s="15" customFormat="1" ht="15.6" x14ac:dyDescent="0.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9"/>
      <c r="M459" s="29"/>
      <c r="N459" s="29"/>
      <c r="O459" s="29"/>
      <c r="P459" s="31"/>
      <c r="Q459" s="31"/>
      <c r="R459" s="31"/>
      <c r="S459" s="29"/>
      <c r="U459" s="88"/>
      <c r="V459" s="101"/>
      <c r="W459" s="101"/>
      <c r="X459" s="104"/>
      <c r="Y459" s="107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</row>
    <row r="460" spans="1:52" s="15" customFormat="1" ht="15.6" x14ac:dyDescent="0.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9"/>
      <c r="M460" s="29"/>
      <c r="N460" s="29"/>
      <c r="O460" s="29"/>
      <c r="P460" s="31"/>
      <c r="Q460" s="31"/>
      <c r="R460" s="31"/>
      <c r="S460" s="29"/>
      <c r="U460" s="88"/>
      <c r="V460" s="101"/>
      <c r="W460" s="101"/>
      <c r="X460" s="104"/>
      <c r="Y460" s="107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</row>
    <row r="461" spans="1:52" s="15" customFormat="1" ht="15.6" x14ac:dyDescent="0.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9"/>
      <c r="M461" s="29"/>
      <c r="N461" s="29"/>
      <c r="O461" s="29"/>
      <c r="P461" s="31"/>
      <c r="Q461" s="31"/>
      <c r="R461" s="31"/>
      <c r="S461" s="29"/>
      <c r="U461" s="88"/>
      <c r="V461" s="101"/>
      <c r="W461" s="101"/>
      <c r="X461" s="104"/>
      <c r="Y461" s="107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</row>
    <row r="462" spans="1:52" s="15" customFormat="1" ht="15.6" x14ac:dyDescent="0.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9"/>
      <c r="M462" s="29"/>
      <c r="N462" s="29"/>
      <c r="O462" s="29"/>
      <c r="P462" s="31"/>
      <c r="Q462" s="31"/>
      <c r="R462" s="31"/>
      <c r="S462" s="29"/>
      <c r="U462" s="88"/>
      <c r="V462" s="101"/>
      <c r="W462" s="101"/>
      <c r="X462" s="104"/>
      <c r="Y462" s="107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</row>
    <row r="463" spans="1:52" s="15" customFormat="1" ht="15.6" x14ac:dyDescent="0.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9"/>
      <c r="M463" s="29"/>
      <c r="N463" s="29"/>
      <c r="O463" s="29"/>
      <c r="P463" s="31"/>
      <c r="Q463" s="31"/>
      <c r="R463" s="31"/>
      <c r="S463" s="29"/>
      <c r="U463" s="88"/>
      <c r="V463" s="101"/>
      <c r="W463" s="101"/>
      <c r="X463" s="104"/>
      <c r="Y463" s="107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</row>
    <row r="464" spans="1:52" s="15" customFormat="1" ht="15.6" x14ac:dyDescent="0.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9"/>
      <c r="M464" s="29"/>
      <c r="N464" s="29"/>
      <c r="O464" s="29"/>
      <c r="P464" s="31"/>
      <c r="Q464" s="31"/>
      <c r="R464" s="31"/>
      <c r="S464" s="29"/>
      <c r="U464" s="88"/>
      <c r="V464" s="101"/>
      <c r="W464" s="101"/>
      <c r="X464" s="104"/>
      <c r="Y464" s="107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</row>
    <row r="465" spans="1:52" s="15" customFormat="1" ht="15.6" x14ac:dyDescent="0.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9"/>
      <c r="M465" s="29"/>
      <c r="N465" s="29"/>
      <c r="O465" s="29"/>
      <c r="P465" s="31"/>
      <c r="Q465" s="31"/>
      <c r="R465" s="31"/>
      <c r="S465" s="29"/>
      <c r="U465" s="88"/>
      <c r="V465" s="101"/>
      <c r="W465" s="101"/>
      <c r="X465" s="104"/>
      <c r="Y465" s="107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</row>
    <row r="466" spans="1:52" s="15" customFormat="1" ht="15.6" x14ac:dyDescent="0.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9"/>
      <c r="M466" s="29"/>
      <c r="N466" s="29"/>
      <c r="O466" s="29"/>
      <c r="P466" s="31"/>
      <c r="Q466" s="31"/>
      <c r="R466" s="31"/>
      <c r="S466" s="29"/>
      <c r="U466" s="88"/>
      <c r="V466" s="101"/>
      <c r="W466" s="101"/>
      <c r="X466" s="104"/>
      <c r="Y466" s="107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</row>
    <row r="467" spans="1:52" s="15" customFormat="1" ht="15.6" x14ac:dyDescent="0.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9"/>
      <c r="M467" s="29"/>
      <c r="N467" s="29"/>
      <c r="O467" s="29"/>
      <c r="P467" s="31"/>
      <c r="Q467" s="31"/>
      <c r="R467" s="31"/>
      <c r="S467" s="29"/>
      <c r="U467" s="88"/>
      <c r="V467" s="101"/>
      <c r="W467" s="101"/>
      <c r="X467" s="104"/>
      <c r="Y467" s="107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</row>
    <row r="468" spans="1:52" s="15" customFormat="1" ht="15.6" x14ac:dyDescent="0.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9"/>
      <c r="M468" s="29"/>
      <c r="N468" s="29"/>
      <c r="O468" s="29"/>
      <c r="P468" s="31"/>
      <c r="Q468" s="31"/>
      <c r="R468" s="31"/>
      <c r="S468" s="29"/>
      <c r="U468" s="88"/>
      <c r="V468" s="101"/>
      <c r="W468" s="101"/>
      <c r="X468" s="104"/>
      <c r="Y468" s="107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</row>
    <row r="469" spans="1:52" s="15" customFormat="1" ht="15.6" x14ac:dyDescent="0.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9"/>
      <c r="M469" s="29"/>
      <c r="N469" s="29"/>
      <c r="O469" s="29"/>
      <c r="P469" s="31"/>
      <c r="Q469" s="31"/>
      <c r="R469" s="31"/>
      <c r="S469" s="29"/>
      <c r="U469" s="88"/>
      <c r="V469" s="101"/>
      <c r="W469" s="101"/>
      <c r="X469" s="104"/>
      <c r="Y469" s="107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</row>
    <row r="470" spans="1:52" s="15" customFormat="1" ht="15.6" x14ac:dyDescent="0.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9"/>
      <c r="M470" s="29"/>
      <c r="N470" s="29"/>
      <c r="O470" s="29"/>
      <c r="P470" s="31"/>
      <c r="Q470" s="31"/>
      <c r="R470" s="31"/>
      <c r="S470" s="29"/>
      <c r="U470" s="88"/>
      <c r="V470" s="101"/>
      <c r="W470" s="101"/>
      <c r="X470" s="104"/>
      <c r="Y470" s="107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</row>
    <row r="471" spans="1:52" s="15" customFormat="1" ht="15.6" x14ac:dyDescent="0.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9"/>
      <c r="M471" s="29"/>
      <c r="N471" s="29"/>
      <c r="O471" s="29"/>
      <c r="P471" s="31"/>
      <c r="Q471" s="31"/>
      <c r="R471" s="31"/>
      <c r="S471" s="29"/>
      <c r="U471" s="88"/>
      <c r="V471" s="101"/>
      <c r="W471" s="101"/>
      <c r="X471" s="104"/>
      <c r="Y471" s="107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</row>
    <row r="472" spans="1:52" s="15" customFormat="1" ht="15.6" x14ac:dyDescent="0.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9"/>
      <c r="M472" s="29"/>
      <c r="N472" s="29"/>
      <c r="O472" s="29"/>
      <c r="P472" s="31"/>
      <c r="Q472" s="31"/>
      <c r="R472" s="31"/>
      <c r="S472" s="29"/>
      <c r="U472" s="88"/>
      <c r="V472" s="101"/>
      <c r="W472" s="101"/>
      <c r="X472" s="104"/>
      <c r="Y472" s="107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</row>
    <row r="473" spans="1:52" s="15" customFormat="1" ht="15.6" x14ac:dyDescent="0.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9"/>
      <c r="M473" s="29"/>
      <c r="N473" s="29"/>
      <c r="O473" s="29"/>
      <c r="P473" s="31"/>
      <c r="Q473" s="31"/>
      <c r="R473" s="31"/>
      <c r="S473" s="29"/>
      <c r="U473" s="88"/>
      <c r="V473" s="101"/>
      <c r="W473" s="101"/>
      <c r="X473" s="104"/>
      <c r="Y473" s="107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</row>
    <row r="474" spans="1:52" s="15" customFormat="1" ht="15.6" x14ac:dyDescent="0.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9"/>
      <c r="M474" s="29"/>
      <c r="N474" s="29"/>
      <c r="O474" s="29"/>
      <c r="P474" s="31"/>
      <c r="Q474" s="31"/>
      <c r="R474" s="31"/>
      <c r="S474" s="29"/>
      <c r="U474" s="88"/>
      <c r="V474" s="101"/>
      <c r="W474" s="101"/>
      <c r="X474" s="104"/>
      <c r="Y474" s="107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</row>
    <row r="475" spans="1:52" s="15" customFormat="1" ht="15.6" x14ac:dyDescent="0.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9"/>
      <c r="M475" s="29"/>
      <c r="N475" s="29"/>
      <c r="O475" s="29"/>
      <c r="P475" s="31"/>
      <c r="Q475" s="31"/>
      <c r="R475" s="31"/>
      <c r="S475" s="29"/>
      <c r="U475" s="88"/>
      <c r="V475" s="101"/>
      <c r="W475" s="101"/>
      <c r="X475" s="104"/>
      <c r="Y475" s="107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</row>
    <row r="476" spans="1:52" s="15" customFormat="1" ht="15.6" x14ac:dyDescent="0.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9"/>
      <c r="M476" s="29"/>
      <c r="N476" s="29"/>
      <c r="O476" s="29"/>
      <c r="P476" s="31"/>
      <c r="Q476" s="31"/>
      <c r="R476" s="31"/>
      <c r="S476" s="29"/>
      <c r="U476" s="88"/>
      <c r="V476" s="101"/>
      <c r="W476" s="101"/>
      <c r="X476" s="104"/>
      <c r="Y476" s="107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</row>
    <row r="477" spans="1:52" s="15" customFormat="1" ht="15.6" x14ac:dyDescent="0.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9"/>
      <c r="M477" s="29"/>
      <c r="N477" s="29"/>
      <c r="O477" s="29"/>
      <c r="P477" s="31"/>
      <c r="Q477" s="31"/>
      <c r="R477" s="31"/>
      <c r="S477" s="29"/>
      <c r="U477" s="88"/>
      <c r="V477" s="101"/>
      <c r="W477" s="101"/>
      <c r="X477" s="104"/>
      <c r="Y477" s="107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</row>
    <row r="478" spans="1:52" s="15" customFormat="1" ht="15.6" x14ac:dyDescent="0.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9"/>
      <c r="M478" s="29"/>
      <c r="N478" s="29"/>
      <c r="O478" s="29"/>
      <c r="P478" s="31"/>
      <c r="Q478" s="31"/>
      <c r="R478" s="31"/>
      <c r="S478" s="29"/>
      <c r="U478" s="88"/>
      <c r="V478" s="101"/>
      <c r="W478" s="101"/>
      <c r="X478" s="104"/>
      <c r="Y478" s="107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</row>
    <row r="479" spans="1:52" s="15" customFormat="1" ht="15.6" x14ac:dyDescent="0.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9"/>
      <c r="M479" s="29"/>
      <c r="N479" s="29"/>
      <c r="O479" s="29"/>
      <c r="P479" s="31"/>
      <c r="Q479" s="31"/>
      <c r="R479" s="31"/>
      <c r="S479" s="29"/>
      <c r="U479" s="88"/>
      <c r="V479" s="101"/>
      <c r="W479" s="101"/>
      <c r="X479" s="104"/>
      <c r="Y479" s="107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</row>
    <row r="480" spans="1:52" s="15" customFormat="1" ht="15.6" x14ac:dyDescent="0.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9"/>
      <c r="M480" s="29"/>
      <c r="N480" s="29"/>
      <c r="O480" s="29"/>
      <c r="P480" s="31"/>
      <c r="Q480" s="31"/>
      <c r="R480" s="31"/>
      <c r="S480" s="29"/>
      <c r="U480" s="88"/>
      <c r="V480" s="101"/>
      <c r="W480" s="101"/>
      <c r="X480" s="104"/>
      <c r="Y480" s="107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</row>
    <row r="481" spans="1:52" s="15" customFormat="1" ht="15.6" x14ac:dyDescent="0.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9"/>
      <c r="M481" s="29"/>
      <c r="N481" s="29"/>
      <c r="O481" s="29"/>
      <c r="P481" s="31"/>
      <c r="Q481" s="31"/>
      <c r="R481" s="31"/>
      <c r="S481" s="29"/>
      <c r="U481" s="88"/>
      <c r="V481" s="101"/>
      <c r="W481" s="101"/>
      <c r="X481" s="104"/>
      <c r="Y481" s="107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</row>
    <row r="482" spans="1:52" s="15" customFormat="1" ht="15.6" x14ac:dyDescent="0.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9"/>
      <c r="M482" s="29"/>
      <c r="N482" s="29"/>
      <c r="O482" s="29"/>
      <c r="P482" s="31"/>
      <c r="Q482" s="31"/>
      <c r="R482" s="31"/>
      <c r="S482" s="29"/>
      <c r="U482" s="88"/>
      <c r="V482" s="101"/>
      <c r="W482" s="101"/>
      <c r="X482" s="104"/>
      <c r="Y482" s="107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</row>
    <row r="483" spans="1:52" s="15" customFormat="1" ht="15.6" x14ac:dyDescent="0.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9"/>
      <c r="M483" s="29"/>
      <c r="N483" s="29"/>
      <c r="O483" s="29"/>
      <c r="P483" s="31"/>
      <c r="Q483" s="31"/>
      <c r="R483" s="31"/>
      <c r="S483" s="29"/>
      <c r="U483" s="88"/>
      <c r="V483" s="101"/>
      <c r="W483" s="101"/>
      <c r="X483" s="104"/>
      <c r="Y483" s="107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</row>
    <row r="484" spans="1:52" s="15" customFormat="1" ht="15.6" x14ac:dyDescent="0.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9"/>
      <c r="M484" s="29"/>
      <c r="N484" s="29"/>
      <c r="O484" s="29"/>
      <c r="P484" s="31"/>
      <c r="Q484" s="31"/>
      <c r="R484" s="31"/>
      <c r="S484" s="29"/>
      <c r="U484" s="88"/>
      <c r="V484" s="101"/>
      <c r="W484" s="101"/>
      <c r="X484" s="104"/>
      <c r="Y484" s="107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</row>
    <row r="485" spans="1:52" s="15" customFormat="1" ht="15.6" x14ac:dyDescent="0.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9"/>
      <c r="M485" s="29"/>
      <c r="N485" s="29"/>
      <c r="O485" s="29"/>
      <c r="P485" s="31"/>
      <c r="Q485" s="31"/>
      <c r="R485" s="31"/>
      <c r="S485" s="29"/>
      <c r="U485" s="88"/>
      <c r="V485" s="101"/>
      <c r="W485" s="101"/>
      <c r="X485" s="104"/>
      <c r="Y485" s="107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</row>
    <row r="486" spans="1:52" s="15" customFormat="1" ht="15.6" x14ac:dyDescent="0.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9"/>
      <c r="M486" s="29"/>
      <c r="N486" s="29"/>
      <c r="O486" s="29"/>
      <c r="P486" s="31"/>
      <c r="Q486" s="31"/>
      <c r="R486" s="31"/>
      <c r="S486" s="29"/>
      <c r="U486" s="88"/>
      <c r="V486" s="101"/>
      <c r="W486" s="101"/>
      <c r="X486" s="104"/>
      <c r="Y486" s="107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</row>
    <row r="487" spans="1:52" s="15" customFormat="1" ht="15.6" x14ac:dyDescent="0.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9"/>
      <c r="M487" s="29"/>
      <c r="N487" s="29"/>
      <c r="O487" s="29"/>
      <c r="P487" s="31"/>
      <c r="Q487" s="31"/>
      <c r="R487" s="31"/>
      <c r="S487" s="29"/>
      <c r="U487" s="88"/>
      <c r="V487" s="101"/>
      <c r="W487" s="101"/>
      <c r="X487" s="104"/>
      <c r="Y487" s="107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</row>
    <row r="488" spans="1:52" s="15" customFormat="1" ht="15.6" x14ac:dyDescent="0.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9"/>
      <c r="M488" s="29"/>
      <c r="N488" s="29"/>
      <c r="O488" s="29"/>
      <c r="P488" s="31"/>
      <c r="Q488" s="31"/>
      <c r="R488" s="31"/>
      <c r="S488" s="29"/>
      <c r="U488" s="88"/>
      <c r="V488" s="101"/>
      <c r="W488" s="101"/>
      <c r="X488" s="104"/>
      <c r="Y488" s="107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</row>
    <row r="489" spans="1:52" s="15" customFormat="1" ht="15.6" x14ac:dyDescent="0.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9"/>
      <c r="M489" s="29"/>
      <c r="N489" s="29"/>
      <c r="O489" s="29"/>
      <c r="P489" s="31"/>
      <c r="Q489" s="31"/>
      <c r="R489" s="31"/>
      <c r="S489" s="29"/>
      <c r="U489" s="88"/>
      <c r="V489" s="101"/>
      <c r="W489" s="101"/>
      <c r="X489" s="104"/>
      <c r="Y489" s="107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</row>
    <row r="490" spans="1:52" s="15" customFormat="1" ht="15.6" x14ac:dyDescent="0.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9"/>
      <c r="M490" s="29"/>
      <c r="N490" s="29"/>
      <c r="O490" s="29"/>
      <c r="P490" s="31"/>
      <c r="Q490" s="31"/>
      <c r="R490" s="31"/>
      <c r="S490" s="29"/>
      <c r="U490" s="88"/>
      <c r="V490" s="101"/>
      <c r="W490" s="101"/>
      <c r="X490" s="104"/>
      <c r="Y490" s="107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</row>
    <row r="491" spans="1:52" s="15" customFormat="1" ht="15.6" x14ac:dyDescent="0.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9"/>
      <c r="M491" s="29"/>
      <c r="N491" s="29"/>
      <c r="O491" s="29"/>
      <c r="P491" s="31"/>
      <c r="Q491" s="31"/>
      <c r="R491" s="31"/>
      <c r="S491" s="29"/>
      <c r="U491" s="88"/>
      <c r="V491" s="101"/>
      <c r="W491" s="101"/>
      <c r="X491" s="104"/>
      <c r="Y491" s="107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</row>
    <row r="492" spans="1:52" s="15" customFormat="1" ht="15.6" x14ac:dyDescent="0.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9"/>
      <c r="M492" s="29"/>
      <c r="N492" s="29"/>
      <c r="O492" s="29"/>
      <c r="P492" s="31"/>
      <c r="Q492" s="31"/>
      <c r="R492" s="31"/>
      <c r="S492" s="29"/>
      <c r="U492" s="88"/>
      <c r="V492" s="101"/>
      <c r="W492" s="101"/>
      <c r="X492" s="104"/>
      <c r="Y492" s="107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</row>
    <row r="493" spans="1:52" s="15" customFormat="1" ht="15.6" x14ac:dyDescent="0.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9"/>
      <c r="M493" s="29"/>
      <c r="N493" s="29"/>
      <c r="O493" s="29"/>
      <c r="P493" s="31"/>
      <c r="Q493" s="31"/>
      <c r="R493" s="31"/>
      <c r="S493" s="29"/>
      <c r="U493" s="88"/>
      <c r="V493" s="101"/>
      <c r="W493" s="101"/>
      <c r="X493" s="104"/>
      <c r="Y493" s="107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</row>
    <row r="494" spans="1:52" s="15" customFormat="1" ht="15.6" x14ac:dyDescent="0.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9"/>
      <c r="M494" s="29"/>
      <c r="N494" s="29"/>
      <c r="O494" s="29"/>
      <c r="P494" s="31"/>
      <c r="Q494" s="31"/>
      <c r="R494" s="31"/>
      <c r="S494" s="29"/>
      <c r="U494" s="88"/>
      <c r="V494" s="101"/>
      <c r="W494" s="101"/>
      <c r="X494" s="104"/>
      <c r="Y494" s="107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</row>
    <row r="495" spans="1:52" s="15" customFormat="1" ht="15.6" x14ac:dyDescent="0.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9"/>
      <c r="M495" s="29"/>
      <c r="N495" s="29"/>
      <c r="O495" s="29"/>
      <c r="P495" s="31"/>
      <c r="Q495" s="31"/>
      <c r="R495" s="31"/>
      <c r="S495" s="29"/>
      <c r="U495" s="88"/>
      <c r="V495" s="101"/>
      <c r="W495" s="101"/>
      <c r="X495" s="104"/>
      <c r="Y495" s="107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</row>
    <row r="496" spans="1:52" s="15" customFormat="1" ht="15.6" x14ac:dyDescent="0.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9"/>
      <c r="M496" s="29"/>
      <c r="N496" s="29"/>
      <c r="O496" s="29"/>
      <c r="P496" s="31"/>
      <c r="Q496" s="31"/>
      <c r="R496" s="31"/>
      <c r="S496" s="29"/>
      <c r="U496" s="88"/>
      <c r="V496" s="101"/>
      <c r="W496" s="101"/>
      <c r="X496" s="104"/>
      <c r="Y496" s="107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</row>
    <row r="497" spans="1:52" s="15" customFormat="1" ht="15.6" x14ac:dyDescent="0.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9"/>
      <c r="M497" s="29"/>
      <c r="N497" s="29"/>
      <c r="O497" s="29"/>
      <c r="P497" s="31"/>
      <c r="Q497" s="31"/>
      <c r="R497" s="31"/>
      <c r="S497" s="29"/>
      <c r="U497" s="88"/>
      <c r="V497" s="101"/>
      <c r="W497" s="101"/>
      <c r="X497" s="104"/>
      <c r="Y497" s="107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</row>
    <row r="498" spans="1:52" s="15" customFormat="1" ht="15.6" x14ac:dyDescent="0.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9"/>
      <c r="M498" s="29"/>
      <c r="N498" s="29"/>
      <c r="O498" s="29"/>
      <c r="P498" s="31"/>
      <c r="Q498" s="31"/>
      <c r="R498" s="31"/>
      <c r="S498" s="29"/>
      <c r="U498" s="88"/>
      <c r="V498" s="101"/>
      <c r="W498" s="101"/>
      <c r="X498" s="104"/>
      <c r="Y498" s="107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</row>
    <row r="499" spans="1:52" s="15" customFormat="1" ht="15.6" x14ac:dyDescent="0.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9"/>
      <c r="M499" s="29"/>
      <c r="N499" s="29"/>
      <c r="O499" s="29"/>
      <c r="P499" s="31"/>
      <c r="Q499" s="31"/>
      <c r="R499" s="31"/>
      <c r="S499" s="29"/>
      <c r="U499" s="88"/>
      <c r="V499" s="101"/>
      <c r="W499" s="101"/>
      <c r="X499" s="104"/>
      <c r="Y499" s="107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</row>
    <row r="500" spans="1:52" s="15" customFormat="1" ht="15.6" x14ac:dyDescent="0.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9"/>
      <c r="M500" s="29"/>
      <c r="N500" s="29"/>
      <c r="O500" s="29"/>
      <c r="P500" s="31"/>
      <c r="Q500" s="31"/>
      <c r="R500" s="31"/>
      <c r="S500" s="29"/>
      <c r="U500" s="88"/>
      <c r="V500" s="101"/>
      <c r="W500" s="101"/>
      <c r="X500" s="104"/>
      <c r="Y500" s="107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</row>
    <row r="501" spans="1:52" s="15" customFormat="1" ht="15.6" x14ac:dyDescent="0.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9"/>
      <c r="M501" s="29"/>
      <c r="N501" s="29"/>
      <c r="O501" s="29"/>
      <c r="P501" s="31"/>
      <c r="Q501" s="31"/>
      <c r="R501" s="31"/>
      <c r="S501" s="29"/>
      <c r="U501" s="88"/>
      <c r="V501" s="101"/>
      <c r="W501" s="101"/>
      <c r="X501" s="104"/>
      <c r="Y501" s="107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</row>
    <row r="502" spans="1:52" s="15" customFormat="1" ht="15.6" x14ac:dyDescent="0.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9"/>
      <c r="M502" s="29"/>
      <c r="N502" s="29"/>
      <c r="O502" s="29"/>
      <c r="P502" s="31"/>
      <c r="Q502" s="31"/>
      <c r="R502" s="31"/>
      <c r="S502" s="29"/>
      <c r="U502" s="88"/>
      <c r="V502" s="101"/>
      <c r="W502" s="101"/>
      <c r="X502" s="104"/>
      <c r="Y502" s="107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</row>
    <row r="503" spans="1:52" s="15" customFormat="1" ht="15.6" x14ac:dyDescent="0.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9"/>
      <c r="M503" s="29"/>
      <c r="N503" s="29"/>
      <c r="O503" s="29"/>
      <c r="P503" s="31"/>
      <c r="Q503" s="31"/>
      <c r="R503" s="31"/>
      <c r="S503" s="29"/>
      <c r="U503" s="88"/>
      <c r="V503" s="101"/>
      <c r="W503" s="101"/>
      <c r="X503" s="104"/>
      <c r="Y503" s="107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</row>
    <row r="504" spans="1:52" s="15" customFormat="1" ht="15.6" x14ac:dyDescent="0.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9"/>
      <c r="M504" s="29"/>
      <c r="N504" s="29"/>
      <c r="O504" s="29"/>
      <c r="P504" s="31"/>
      <c r="Q504" s="31"/>
      <c r="R504" s="31"/>
      <c r="S504" s="29"/>
      <c r="U504" s="88"/>
      <c r="V504" s="101"/>
      <c r="W504" s="101"/>
      <c r="X504" s="104"/>
      <c r="Y504" s="107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</row>
    <row r="505" spans="1:52" s="15" customFormat="1" ht="15.6" x14ac:dyDescent="0.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9"/>
      <c r="M505" s="29"/>
      <c r="N505" s="29"/>
      <c r="O505" s="29"/>
      <c r="P505" s="31"/>
      <c r="Q505" s="31"/>
      <c r="R505" s="31"/>
      <c r="S505" s="29"/>
      <c r="U505" s="88"/>
      <c r="V505" s="101"/>
      <c r="W505" s="101"/>
      <c r="X505" s="104"/>
      <c r="Y505" s="107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</row>
    <row r="506" spans="1:52" s="15" customFormat="1" ht="15.6" x14ac:dyDescent="0.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9"/>
      <c r="M506" s="29"/>
      <c r="N506" s="29"/>
      <c r="O506" s="29"/>
      <c r="P506" s="31"/>
      <c r="Q506" s="31"/>
      <c r="R506" s="31"/>
      <c r="S506" s="29"/>
      <c r="U506" s="88"/>
      <c r="V506" s="101"/>
      <c r="W506" s="101"/>
      <c r="X506" s="104"/>
      <c r="Y506" s="107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</row>
    <row r="507" spans="1:52" s="15" customFormat="1" ht="15.6" x14ac:dyDescent="0.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9"/>
      <c r="M507" s="29"/>
      <c r="N507" s="29"/>
      <c r="O507" s="29"/>
      <c r="P507" s="31"/>
      <c r="Q507" s="31"/>
      <c r="R507" s="31"/>
      <c r="S507" s="29"/>
      <c r="U507" s="88"/>
      <c r="V507" s="101"/>
      <c r="W507" s="101"/>
      <c r="X507" s="104"/>
      <c r="Y507" s="107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</row>
    <row r="508" spans="1:52" s="15" customFormat="1" ht="15.6" x14ac:dyDescent="0.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9"/>
      <c r="M508" s="29"/>
      <c r="N508" s="29"/>
      <c r="O508" s="29"/>
      <c r="P508" s="31"/>
      <c r="Q508" s="31"/>
      <c r="R508" s="31"/>
      <c r="S508" s="29"/>
      <c r="U508" s="88"/>
      <c r="V508" s="101"/>
      <c r="W508" s="101"/>
      <c r="X508" s="104"/>
      <c r="Y508" s="107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</row>
    <row r="509" spans="1:52" s="15" customFormat="1" ht="15.6" x14ac:dyDescent="0.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9"/>
      <c r="M509" s="29"/>
      <c r="N509" s="29"/>
      <c r="O509" s="29"/>
      <c r="P509" s="31"/>
      <c r="Q509" s="31"/>
      <c r="R509" s="31"/>
      <c r="S509" s="29"/>
      <c r="U509" s="88"/>
      <c r="V509" s="101"/>
      <c r="W509" s="101"/>
      <c r="X509" s="104"/>
      <c r="Y509" s="107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</row>
    <row r="510" spans="1:52" s="15" customFormat="1" ht="15.6" x14ac:dyDescent="0.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9"/>
      <c r="M510" s="29"/>
      <c r="N510" s="29"/>
      <c r="O510" s="29"/>
      <c r="P510" s="31"/>
      <c r="Q510" s="31"/>
      <c r="R510" s="31"/>
      <c r="S510" s="29"/>
      <c r="U510" s="88"/>
      <c r="V510" s="101"/>
      <c r="W510" s="101"/>
      <c r="X510" s="104"/>
      <c r="Y510" s="107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</row>
    <row r="511" spans="1:52" s="15" customFormat="1" ht="15.6" x14ac:dyDescent="0.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9"/>
      <c r="M511" s="29"/>
      <c r="N511" s="29"/>
      <c r="O511" s="29"/>
      <c r="P511" s="31"/>
      <c r="Q511" s="31"/>
      <c r="R511" s="31"/>
      <c r="S511" s="29"/>
      <c r="U511" s="88"/>
      <c r="V511" s="101"/>
      <c r="W511" s="101"/>
      <c r="X511" s="104"/>
      <c r="Y511" s="107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</row>
    <row r="512" spans="1:52" s="15" customFormat="1" ht="15.6" x14ac:dyDescent="0.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9"/>
      <c r="M512" s="29"/>
      <c r="N512" s="29"/>
      <c r="O512" s="29"/>
      <c r="P512" s="31"/>
      <c r="Q512" s="31"/>
      <c r="R512" s="31"/>
      <c r="S512" s="29"/>
      <c r="U512" s="88"/>
      <c r="V512" s="101"/>
      <c r="W512" s="101"/>
      <c r="X512" s="104"/>
      <c r="Y512" s="107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</row>
    <row r="513" spans="1:52" s="15" customFormat="1" ht="15.6" x14ac:dyDescent="0.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9"/>
      <c r="M513" s="29"/>
      <c r="N513" s="29"/>
      <c r="O513" s="29"/>
      <c r="P513" s="31"/>
      <c r="Q513" s="31"/>
      <c r="R513" s="31"/>
      <c r="S513" s="29"/>
      <c r="U513" s="88"/>
      <c r="V513" s="101"/>
      <c r="W513" s="101"/>
      <c r="X513" s="104"/>
      <c r="Y513" s="107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</row>
    <row r="514" spans="1:52" s="15" customFormat="1" ht="15.6" x14ac:dyDescent="0.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9"/>
      <c r="M514" s="29"/>
      <c r="N514" s="29"/>
      <c r="O514" s="29"/>
      <c r="P514" s="31"/>
      <c r="Q514" s="31"/>
      <c r="R514" s="31"/>
      <c r="S514" s="29"/>
      <c r="U514" s="88"/>
      <c r="V514" s="101"/>
      <c r="W514" s="101"/>
      <c r="X514" s="104"/>
      <c r="Y514" s="107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</row>
    <row r="515" spans="1:52" s="15" customFormat="1" ht="15.6" x14ac:dyDescent="0.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9"/>
      <c r="M515" s="29"/>
      <c r="N515" s="29"/>
      <c r="O515" s="29"/>
      <c r="P515" s="31"/>
      <c r="Q515" s="31"/>
      <c r="R515" s="31"/>
      <c r="S515" s="29"/>
      <c r="U515" s="88"/>
      <c r="V515" s="101"/>
      <c r="W515" s="101"/>
      <c r="X515" s="104"/>
      <c r="Y515" s="107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</row>
    <row r="516" spans="1:52" s="15" customFormat="1" ht="15.6" x14ac:dyDescent="0.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9"/>
      <c r="M516" s="29"/>
      <c r="N516" s="29"/>
      <c r="O516" s="29"/>
      <c r="P516" s="31"/>
      <c r="Q516" s="31"/>
      <c r="R516" s="31"/>
      <c r="S516" s="29"/>
      <c r="U516" s="88"/>
      <c r="V516" s="101"/>
      <c r="W516" s="101"/>
      <c r="X516" s="104"/>
      <c r="Y516" s="107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</row>
    <row r="517" spans="1:52" s="15" customFormat="1" ht="15.6" x14ac:dyDescent="0.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9"/>
      <c r="M517" s="29"/>
      <c r="N517" s="29"/>
      <c r="O517" s="29"/>
      <c r="P517" s="31"/>
      <c r="Q517" s="31"/>
      <c r="R517" s="31"/>
      <c r="S517" s="29"/>
      <c r="U517" s="88"/>
      <c r="V517" s="101"/>
      <c r="W517" s="101"/>
      <c r="X517" s="104"/>
      <c r="Y517" s="107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</row>
    <row r="518" spans="1:52" s="15" customFormat="1" ht="15.6" x14ac:dyDescent="0.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9"/>
      <c r="M518" s="29"/>
      <c r="N518" s="29"/>
      <c r="O518" s="29"/>
      <c r="P518" s="31"/>
      <c r="Q518" s="31"/>
      <c r="R518" s="31"/>
      <c r="S518" s="29"/>
      <c r="U518" s="88"/>
      <c r="V518" s="101"/>
      <c r="W518" s="101"/>
      <c r="X518" s="104"/>
      <c r="Y518" s="107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</row>
    <row r="519" spans="1:52" s="15" customFormat="1" ht="15.6" x14ac:dyDescent="0.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9"/>
      <c r="M519" s="29"/>
      <c r="N519" s="29"/>
      <c r="O519" s="29"/>
      <c r="P519" s="31"/>
      <c r="Q519" s="31"/>
      <c r="R519" s="31"/>
      <c r="S519" s="29"/>
      <c r="U519" s="88"/>
      <c r="V519" s="101"/>
      <c r="W519" s="101"/>
      <c r="X519" s="104"/>
      <c r="Y519" s="107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</row>
    <row r="520" spans="1:52" s="15" customFormat="1" ht="15.6" x14ac:dyDescent="0.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9"/>
      <c r="M520" s="29"/>
      <c r="N520" s="29"/>
      <c r="O520" s="29"/>
      <c r="P520" s="31"/>
      <c r="Q520" s="31"/>
      <c r="R520" s="31"/>
      <c r="S520" s="29"/>
      <c r="U520" s="88"/>
      <c r="V520" s="101"/>
      <c r="W520" s="101"/>
      <c r="X520" s="104"/>
      <c r="Y520" s="107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</row>
    <row r="521" spans="1:52" s="15" customFormat="1" ht="15.6" x14ac:dyDescent="0.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9"/>
      <c r="M521" s="29"/>
      <c r="N521" s="29"/>
      <c r="O521" s="29"/>
      <c r="P521" s="31"/>
      <c r="Q521" s="31"/>
      <c r="R521" s="31"/>
      <c r="S521" s="29"/>
      <c r="U521" s="88"/>
      <c r="V521" s="101"/>
      <c r="W521" s="101"/>
      <c r="X521" s="104"/>
      <c r="Y521" s="107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</row>
    <row r="522" spans="1:52" s="15" customFormat="1" ht="15.6" x14ac:dyDescent="0.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9"/>
      <c r="M522" s="29"/>
      <c r="N522" s="29"/>
      <c r="O522" s="29"/>
      <c r="P522" s="31"/>
      <c r="Q522" s="31"/>
      <c r="R522" s="31"/>
      <c r="S522" s="29"/>
      <c r="U522" s="88"/>
      <c r="V522" s="101"/>
      <c r="W522" s="101"/>
      <c r="X522" s="104"/>
      <c r="Y522" s="107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</row>
    <row r="523" spans="1:52" s="15" customFormat="1" ht="15.6" x14ac:dyDescent="0.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9"/>
      <c r="M523" s="29"/>
      <c r="N523" s="29"/>
      <c r="O523" s="29"/>
      <c r="P523" s="31"/>
      <c r="Q523" s="31"/>
      <c r="R523" s="31"/>
      <c r="S523" s="29"/>
      <c r="U523" s="88"/>
      <c r="V523" s="101"/>
      <c r="W523" s="101"/>
      <c r="X523" s="104"/>
      <c r="Y523" s="107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</row>
    <row r="524" spans="1:52" s="15" customFormat="1" ht="15.6" x14ac:dyDescent="0.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9"/>
      <c r="M524" s="29"/>
      <c r="N524" s="29"/>
      <c r="O524" s="29"/>
      <c r="P524" s="31"/>
      <c r="Q524" s="31"/>
      <c r="R524" s="31"/>
      <c r="S524" s="29"/>
      <c r="U524" s="88"/>
      <c r="V524" s="101"/>
      <c r="W524" s="101"/>
      <c r="X524" s="104"/>
      <c r="Y524" s="107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</row>
    <row r="525" spans="1:52" s="15" customFormat="1" ht="15.6" x14ac:dyDescent="0.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9"/>
      <c r="M525" s="29"/>
      <c r="N525" s="29"/>
      <c r="O525" s="29"/>
      <c r="P525" s="31"/>
      <c r="Q525" s="31"/>
      <c r="R525" s="31"/>
      <c r="S525" s="29"/>
      <c r="U525" s="88"/>
      <c r="V525" s="101"/>
      <c r="W525" s="101"/>
      <c r="X525" s="104"/>
      <c r="Y525" s="107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</row>
    <row r="526" spans="1:52" s="15" customFormat="1" ht="15.6" x14ac:dyDescent="0.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9"/>
      <c r="M526" s="29"/>
      <c r="N526" s="29"/>
      <c r="O526" s="29"/>
      <c r="P526" s="31"/>
      <c r="Q526" s="31"/>
      <c r="R526" s="31"/>
      <c r="S526" s="29"/>
      <c r="U526" s="88"/>
      <c r="V526" s="101"/>
      <c r="W526" s="101"/>
      <c r="X526" s="104"/>
      <c r="Y526" s="107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</row>
    <row r="527" spans="1:52" s="15" customFormat="1" ht="15.6" x14ac:dyDescent="0.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9"/>
      <c r="M527" s="29"/>
      <c r="N527" s="29"/>
      <c r="O527" s="29"/>
      <c r="P527" s="31"/>
      <c r="Q527" s="31"/>
      <c r="R527" s="31"/>
      <c r="S527" s="29"/>
      <c r="U527" s="88"/>
      <c r="V527" s="101"/>
      <c r="W527" s="101"/>
      <c r="X527" s="104"/>
      <c r="Y527" s="107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</row>
    <row r="528" spans="1:52" s="15" customFormat="1" ht="15.6" x14ac:dyDescent="0.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9"/>
      <c r="M528" s="29"/>
      <c r="N528" s="29"/>
      <c r="O528" s="29"/>
      <c r="P528" s="31"/>
      <c r="Q528" s="31"/>
      <c r="R528" s="31"/>
      <c r="S528" s="29"/>
      <c r="U528" s="88"/>
      <c r="V528" s="101"/>
      <c r="W528" s="101"/>
      <c r="X528" s="104"/>
      <c r="Y528" s="107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</row>
    <row r="529" spans="1:52" s="15" customFormat="1" ht="15.6" x14ac:dyDescent="0.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9"/>
      <c r="M529" s="29"/>
      <c r="N529" s="29"/>
      <c r="O529" s="29"/>
      <c r="P529" s="31"/>
      <c r="Q529" s="31"/>
      <c r="R529" s="31"/>
      <c r="S529" s="29"/>
      <c r="U529" s="88"/>
      <c r="V529" s="101"/>
      <c r="W529" s="101"/>
      <c r="X529" s="104"/>
      <c r="Y529" s="107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</row>
    <row r="530" spans="1:52" s="15" customFormat="1" ht="15.6" x14ac:dyDescent="0.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9"/>
      <c r="M530" s="29"/>
      <c r="N530" s="29"/>
      <c r="O530" s="29"/>
      <c r="P530" s="31"/>
      <c r="Q530" s="31"/>
      <c r="R530" s="31"/>
      <c r="S530" s="29"/>
      <c r="U530" s="88"/>
      <c r="V530" s="101"/>
      <c r="W530" s="101"/>
      <c r="X530" s="104"/>
      <c r="Y530" s="107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</row>
    <row r="531" spans="1:52" s="15" customFormat="1" ht="15.6" x14ac:dyDescent="0.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9"/>
      <c r="M531" s="29"/>
      <c r="N531" s="29"/>
      <c r="O531" s="29"/>
      <c r="P531" s="31"/>
      <c r="Q531" s="31"/>
      <c r="R531" s="31"/>
      <c r="S531" s="29"/>
      <c r="U531" s="88"/>
      <c r="V531" s="101"/>
      <c r="W531" s="101"/>
      <c r="X531" s="104"/>
      <c r="Y531" s="107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</row>
    <row r="532" spans="1:52" s="15" customFormat="1" ht="15.6" x14ac:dyDescent="0.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9"/>
      <c r="M532" s="29"/>
      <c r="N532" s="29"/>
      <c r="O532" s="29"/>
      <c r="P532" s="31"/>
      <c r="Q532" s="31"/>
      <c r="R532" s="31"/>
      <c r="S532" s="29"/>
      <c r="U532" s="88"/>
      <c r="V532" s="101"/>
      <c r="W532" s="101"/>
      <c r="X532" s="104"/>
      <c r="Y532" s="107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</row>
    <row r="533" spans="1:52" s="15" customFormat="1" ht="15.6" x14ac:dyDescent="0.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9"/>
      <c r="M533" s="29"/>
      <c r="N533" s="29"/>
      <c r="O533" s="29"/>
      <c r="P533" s="31"/>
      <c r="Q533" s="31"/>
      <c r="R533" s="31"/>
      <c r="S533" s="29"/>
      <c r="U533" s="88"/>
      <c r="V533" s="101"/>
      <c r="W533" s="101"/>
      <c r="X533" s="104"/>
      <c r="Y533" s="107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</row>
    <row r="534" spans="1:52" s="15" customFormat="1" ht="15.6" x14ac:dyDescent="0.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9"/>
      <c r="M534" s="29"/>
      <c r="N534" s="29"/>
      <c r="O534" s="29"/>
      <c r="P534" s="31"/>
      <c r="Q534" s="31"/>
      <c r="R534" s="31"/>
      <c r="S534" s="29"/>
      <c r="U534" s="88"/>
      <c r="V534" s="101"/>
      <c r="W534" s="101"/>
      <c r="X534" s="104"/>
      <c r="Y534" s="107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</row>
    <row r="535" spans="1:52" s="15" customFormat="1" ht="15.6" x14ac:dyDescent="0.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9"/>
      <c r="M535" s="29"/>
      <c r="N535" s="29"/>
      <c r="O535" s="29"/>
      <c r="P535" s="31"/>
      <c r="Q535" s="31"/>
      <c r="R535" s="31"/>
      <c r="S535" s="29"/>
      <c r="U535" s="88"/>
      <c r="V535" s="101"/>
      <c r="W535" s="101"/>
      <c r="X535" s="104"/>
      <c r="Y535" s="107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</row>
    <row r="536" spans="1:52" s="15" customFormat="1" ht="15.6" x14ac:dyDescent="0.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9"/>
      <c r="M536" s="29"/>
      <c r="N536" s="29"/>
      <c r="O536" s="29"/>
      <c r="P536" s="31"/>
      <c r="Q536" s="31"/>
      <c r="R536" s="31"/>
      <c r="S536" s="29"/>
      <c r="U536" s="88"/>
      <c r="V536" s="101"/>
      <c r="W536" s="101"/>
      <c r="X536" s="104"/>
      <c r="Y536" s="107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</row>
    <row r="537" spans="1:52" s="15" customFormat="1" ht="15.6" x14ac:dyDescent="0.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9"/>
      <c r="M537" s="29"/>
      <c r="N537" s="29"/>
      <c r="O537" s="29"/>
      <c r="P537" s="31"/>
      <c r="Q537" s="31"/>
      <c r="R537" s="31"/>
      <c r="S537" s="29"/>
      <c r="U537" s="88"/>
      <c r="V537" s="101"/>
      <c r="W537" s="101"/>
      <c r="X537" s="104"/>
      <c r="Y537" s="107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</row>
    <row r="538" spans="1:52" s="15" customFormat="1" ht="15.6" x14ac:dyDescent="0.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9"/>
      <c r="M538" s="29"/>
      <c r="N538" s="29"/>
      <c r="O538" s="29"/>
      <c r="P538" s="31"/>
      <c r="Q538" s="31"/>
      <c r="R538" s="31"/>
      <c r="S538" s="29"/>
      <c r="U538" s="88"/>
      <c r="V538" s="101"/>
      <c r="W538" s="101"/>
      <c r="X538" s="104"/>
      <c r="Y538" s="107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</row>
    <row r="539" spans="1:52" s="15" customFormat="1" ht="15.6" x14ac:dyDescent="0.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9"/>
      <c r="M539" s="29"/>
      <c r="N539" s="29"/>
      <c r="O539" s="29"/>
      <c r="P539" s="31"/>
      <c r="Q539" s="31"/>
      <c r="R539" s="31"/>
      <c r="S539" s="29"/>
      <c r="U539" s="88"/>
      <c r="V539" s="101"/>
      <c r="W539" s="101"/>
      <c r="X539" s="104"/>
      <c r="Y539" s="107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</row>
    <row r="540" spans="1:52" s="15" customFormat="1" ht="15.6" x14ac:dyDescent="0.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9"/>
      <c r="M540" s="29"/>
      <c r="N540" s="29"/>
      <c r="O540" s="29"/>
      <c r="P540" s="31"/>
      <c r="Q540" s="31"/>
      <c r="R540" s="31"/>
      <c r="S540" s="29"/>
      <c r="U540" s="88"/>
      <c r="V540" s="101"/>
      <c r="W540" s="101"/>
      <c r="X540" s="104"/>
      <c r="Y540" s="107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</row>
    <row r="541" spans="1:52" s="15" customFormat="1" ht="15.6" x14ac:dyDescent="0.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9"/>
      <c r="M541" s="29"/>
      <c r="N541" s="29"/>
      <c r="O541" s="29"/>
      <c r="P541" s="31"/>
      <c r="Q541" s="31"/>
      <c r="R541" s="31"/>
      <c r="S541" s="29"/>
      <c r="U541" s="88"/>
      <c r="V541" s="101"/>
      <c r="W541" s="101"/>
      <c r="X541" s="104"/>
      <c r="Y541" s="107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</row>
    <row r="542" spans="1:52" s="15" customFormat="1" ht="15.6" x14ac:dyDescent="0.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9"/>
      <c r="M542" s="29"/>
      <c r="N542" s="29"/>
      <c r="O542" s="29"/>
      <c r="P542" s="31"/>
      <c r="Q542" s="31"/>
      <c r="R542" s="31"/>
      <c r="S542" s="29"/>
      <c r="U542" s="88"/>
      <c r="V542" s="101"/>
      <c r="W542" s="101"/>
      <c r="X542" s="104"/>
      <c r="Y542" s="107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</row>
    <row r="543" spans="1:52" s="15" customFormat="1" ht="15.6" x14ac:dyDescent="0.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9"/>
      <c r="M543" s="29"/>
      <c r="N543" s="29"/>
      <c r="O543" s="29"/>
      <c r="P543" s="31"/>
      <c r="Q543" s="31"/>
      <c r="R543" s="31"/>
      <c r="S543" s="29"/>
      <c r="U543" s="88"/>
      <c r="V543" s="101"/>
      <c r="W543" s="101"/>
      <c r="X543" s="104"/>
      <c r="Y543" s="107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</row>
    <row r="544" spans="1:52" s="15" customFormat="1" ht="15.6" x14ac:dyDescent="0.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9"/>
      <c r="M544" s="29"/>
      <c r="N544" s="29"/>
      <c r="O544" s="29"/>
      <c r="P544" s="31"/>
      <c r="Q544" s="31"/>
      <c r="R544" s="31"/>
      <c r="S544" s="29"/>
      <c r="U544" s="88"/>
      <c r="V544" s="101"/>
      <c r="W544" s="101"/>
      <c r="X544" s="104"/>
      <c r="Y544" s="107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</row>
    <row r="545" spans="1:52" s="15" customFormat="1" ht="15.6" x14ac:dyDescent="0.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9"/>
      <c r="M545" s="29"/>
      <c r="N545" s="29"/>
      <c r="O545" s="29"/>
      <c r="P545" s="31"/>
      <c r="Q545" s="31"/>
      <c r="R545" s="31"/>
      <c r="S545" s="29"/>
      <c r="U545" s="88"/>
      <c r="V545" s="101"/>
      <c r="W545" s="101"/>
      <c r="X545" s="104"/>
      <c r="Y545" s="107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</row>
    <row r="546" spans="1:52" s="15" customFormat="1" ht="15.6" x14ac:dyDescent="0.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9"/>
      <c r="M546" s="29"/>
      <c r="N546" s="29"/>
      <c r="O546" s="29"/>
      <c r="P546" s="31"/>
      <c r="Q546" s="31"/>
      <c r="R546" s="31"/>
      <c r="S546" s="29"/>
      <c r="U546" s="88"/>
      <c r="V546" s="101"/>
      <c r="W546" s="101"/>
      <c r="X546" s="104"/>
      <c r="Y546" s="107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</row>
    <row r="547" spans="1:52" s="15" customFormat="1" ht="15.6" x14ac:dyDescent="0.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9"/>
      <c r="M547" s="29"/>
      <c r="N547" s="29"/>
      <c r="O547" s="29"/>
      <c r="P547" s="31"/>
      <c r="Q547" s="31"/>
      <c r="R547" s="31"/>
      <c r="S547" s="29"/>
      <c r="U547" s="88"/>
      <c r="V547" s="101"/>
      <c r="W547" s="101"/>
      <c r="X547" s="104"/>
      <c r="Y547" s="107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</row>
    <row r="548" spans="1:52" s="15" customFormat="1" ht="15.6" x14ac:dyDescent="0.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9"/>
      <c r="M548" s="29"/>
      <c r="N548" s="29"/>
      <c r="O548" s="29"/>
      <c r="P548" s="31"/>
      <c r="Q548" s="31"/>
      <c r="R548" s="31"/>
      <c r="S548" s="29"/>
      <c r="U548" s="88"/>
      <c r="V548" s="101"/>
      <c r="W548" s="101"/>
      <c r="X548" s="104"/>
      <c r="Y548" s="107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</row>
    <row r="549" spans="1:52" s="15" customFormat="1" ht="15.6" x14ac:dyDescent="0.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9"/>
      <c r="M549" s="29"/>
      <c r="N549" s="29"/>
      <c r="O549" s="29"/>
      <c r="P549" s="31"/>
      <c r="Q549" s="31"/>
      <c r="R549" s="31"/>
      <c r="S549" s="29"/>
      <c r="U549" s="88"/>
      <c r="V549" s="101"/>
      <c r="W549" s="101"/>
      <c r="X549" s="104"/>
      <c r="Y549" s="107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</row>
    <row r="550" spans="1:52" s="15" customFormat="1" ht="15.6" x14ac:dyDescent="0.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9"/>
      <c r="M550" s="29"/>
      <c r="N550" s="29"/>
      <c r="O550" s="29"/>
      <c r="P550" s="31"/>
      <c r="Q550" s="31"/>
      <c r="R550" s="31"/>
      <c r="S550" s="29"/>
      <c r="U550" s="88"/>
      <c r="V550" s="101"/>
      <c r="W550" s="101"/>
      <c r="X550" s="104"/>
      <c r="Y550" s="107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</row>
    <row r="551" spans="1:52" s="15" customFormat="1" ht="15.6" x14ac:dyDescent="0.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9"/>
      <c r="M551" s="29"/>
      <c r="N551" s="29"/>
      <c r="O551" s="29"/>
      <c r="P551" s="31"/>
      <c r="Q551" s="31"/>
      <c r="R551" s="31"/>
      <c r="S551" s="29"/>
      <c r="U551" s="88"/>
      <c r="V551" s="101"/>
      <c r="W551" s="101"/>
      <c r="X551" s="104"/>
      <c r="Y551" s="107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</row>
    <row r="552" spans="1:52" s="15" customFormat="1" ht="15.6" x14ac:dyDescent="0.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9"/>
      <c r="M552" s="29"/>
      <c r="N552" s="29"/>
      <c r="O552" s="29"/>
      <c r="P552" s="31"/>
      <c r="Q552" s="31"/>
      <c r="R552" s="31"/>
      <c r="S552" s="29"/>
      <c r="U552" s="88"/>
      <c r="V552" s="101"/>
      <c r="W552" s="101"/>
      <c r="X552" s="104"/>
      <c r="Y552" s="107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</row>
    <row r="553" spans="1:52" s="15" customFormat="1" ht="15.6" x14ac:dyDescent="0.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9"/>
      <c r="M553" s="29"/>
      <c r="N553" s="29"/>
      <c r="O553" s="29"/>
      <c r="P553" s="31"/>
      <c r="Q553" s="31"/>
      <c r="R553" s="31"/>
      <c r="S553" s="29"/>
      <c r="U553" s="88"/>
      <c r="V553" s="101"/>
      <c r="W553" s="101"/>
      <c r="X553" s="104"/>
      <c r="Y553" s="107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</row>
    <row r="554" spans="1:52" s="15" customFormat="1" ht="15.6" x14ac:dyDescent="0.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9"/>
      <c r="M554" s="29"/>
      <c r="N554" s="29"/>
      <c r="O554" s="29"/>
      <c r="P554" s="31"/>
      <c r="Q554" s="31"/>
      <c r="R554" s="31"/>
      <c r="S554" s="29"/>
      <c r="U554" s="88"/>
      <c r="V554" s="101"/>
      <c r="W554" s="101"/>
      <c r="X554" s="104"/>
      <c r="Y554" s="107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</row>
    <row r="555" spans="1:52" s="15" customFormat="1" ht="15.6" x14ac:dyDescent="0.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9"/>
      <c r="M555" s="29"/>
      <c r="N555" s="29"/>
      <c r="O555" s="29"/>
      <c r="P555" s="31"/>
      <c r="Q555" s="31"/>
      <c r="R555" s="31"/>
      <c r="S555" s="29"/>
      <c r="U555" s="88"/>
      <c r="V555" s="101"/>
      <c r="W555" s="101"/>
      <c r="X555" s="104"/>
      <c r="Y555" s="107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</row>
    <row r="556" spans="1:52" s="15" customFormat="1" ht="15.6" x14ac:dyDescent="0.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9"/>
      <c r="M556" s="29"/>
      <c r="N556" s="29"/>
      <c r="O556" s="29"/>
      <c r="P556" s="31"/>
      <c r="Q556" s="31"/>
      <c r="R556" s="31"/>
      <c r="S556" s="29"/>
      <c r="U556" s="88"/>
      <c r="V556" s="101"/>
      <c r="W556" s="101"/>
      <c r="X556" s="104"/>
      <c r="Y556" s="107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</row>
    <row r="557" spans="1:52" s="15" customFormat="1" ht="15.6" x14ac:dyDescent="0.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9"/>
      <c r="M557" s="29"/>
      <c r="N557" s="29"/>
      <c r="O557" s="29"/>
      <c r="P557" s="31"/>
      <c r="Q557" s="31"/>
      <c r="R557" s="31"/>
      <c r="S557" s="29"/>
      <c r="U557" s="88"/>
      <c r="V557" s="101"/>
      <c r="W557" s="101"/>
      <c r="X557" s="104"/>
      <c r="Y557" s="107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</row>
    <row r="558" spans="1:52" s="15" customFormat="1" ht="15.6" x14ac:dyDescent="0.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9"/>
      <c r="M558" s="29"/>
      <c r="N558" s="29"/>
      <c r="O558" s="29"/>
      <c r="P558" s="31"/>
      <c r="Q558" s="31"/>
      <c r="R558" s="31"/>
      <c r="S558" s="29"/>
      <c r="U558" s="88"/>
      <c r="V558" s="101"/>
      <c r="W558" s="101"/>
      <c r="X558" s="104"/>
      <c r="Y558" s="107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</row>
    <row r="559" spans="1:52" s="15" customFormat="1" ht="15.6" x14ac:dyDescent="0.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9"/>
      <c r="M559" s="29"/>
      <c r="N559" s="29"/>
      <c r="O559" s="29"/>
      <c r="P559" s="31"/>
      <c r="Q559" s="31"/>
      <c r="R559" s="31"/>
      <c r="S559" s="29"/>
      <c r="U559" s="88"/>
      <c r="V559" s="101"/>
      <c r="W559" s="101"/>
      <c r="X559" s="104"/>
      <c r="Y559" s="107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</row>
    <row r="560" spans="1:52" s="15" customFormat="1" ht="15.6" x14ac:dyDescent="0.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9"/>
      <c r="M560" s="29"/>
      <c r="N560" s="29"/>
      <c r="O560" s="29"/>
      <c r="P560" s="31"/>
      <c r="Q560" s="31"/>
      <c r="R560" s="31"/>
      <c r="S560" s="29"/>
      <c r="U560" s="88"/>
      <c r="V560" s="101"/>
      <c r="W560" s="101"/>
      <c r="X560" s="104"/>
      <c r="Y560" s="107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</row>
    <row r="561" spans="1:52" s="15" customFormat="1" ht="15.6" x14ac:dyDescent="0.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9"/>
      <c r="M561" s="29"/>
      <c r="N561" s="29"/>
      <c r="O561" s="29"/>
      <c r="P561" s="31"/>
      <c r="Q561" s="31"/>
      <c r="R561" s="31"/>
      <c r="S561" s="29"/>
      <c r="U561" s="88"/>
      <c r="V561" s="101"/>
      <c r="W561" s="101"/>
      <c r="X561" s="104"/>
      <c r="Y561" s="107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</row>
    <row r="562" spans="1:52" s="15" customFormat="1" ht="15.6" x14ac:dyDescent="0.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9"/>
      <c r="M562" s="29"/>
      <c r="N562" s="29"/>
      <c r="O562" s="29"/>
      <c r="P562" s="31"/>
      <c r="Q562" s="31"/>
      <c r="R562" s="31"/>
      <c r="S562" s="29"/>
      <c r="U562" s="88"/>
      <c r="V562" s="101"/>
      <c r="W562" s="101"/>
      <c r="X562" s="104"/>
      <c r="Y562" s="107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</row>
    <row r="563" spans="1:52" s="15" customFormat="1" ht="15.6" x14ac:dyDescent="0.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9"/>
      <c r="M563" s="29"/>
      <c r="N563" s="29"/>
      <c r="O563" s="29"/>
      <c r="P563" s="31"/>
      <c r="Q563" s="31"/>
      <c r="R563" s="31"/>
      <c r="S563" s="29"/>
      <c r="U563" s="88"/>
      <c r="V563" s="101"/>
      <c r="W563" s="101"/>
      <c r="X563" s="104"/>
      <c r="Y563" s="107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</row>
    <row r="564" spans="1:52" s="15" customFormat="1" ht="15.6" x14ac:dyDescent="0.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9"/>
      <c r="M564" s="29"/>
      <c r="N564" s="29"/>
      <c r="O564" s="29"/>
      <c r="P564" s="31"/>
      <c r="Q564" s="31"/>
      <c r="R564" s="31"/>
      <c r="S564" s="29"/>
      <c r="U564" s="88"/>
      <c r="V564" s="101"/>
      <c r="W564" s="101"/>
      <c r="X564" s="104"/>
      <c r="Y564" s="107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</row>
    <row r="565" spans="1:52" s="15" customFormat="1" ht="15.6" x14ac:dyDescent="0.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9"/>
      <c r="M565" s="29"/>
      <c r="N565" s="29"/>
      <c r="O565" s="29"/>
      <c r="P565" s="31"/>
      <c r="Q565" s="31"/>
      <c r="R565" s="31"/>
      <c r="S565" s="29"/>
      <c r="U565" s="88"/>
      <c r="V565" s="101"/>
      <c r="W565" s="101"/>
      <c r="X565" s="104"/>
      <c r="Y565" s="107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</row>
    <row r="566" spans="1:52" s="15" customFormat="1" ht="15.6" x14ac:dyDescent="0.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9"/>
      <c r="M566" s="29"/>
      <c r="N566" s="29"/>
      <c r="O566" s="29"/>
      <c r="P566" s="31"/>
      <c r="Q566" s="31"/>
      <c r="R566" s="31"/>
      <c r="S566" s="29"/>
      <c r="U566" s="88"/>
      <c r="V566" s="101"/>
      <c r="W566" s="101"/>
      <c r="X566" s="104"/>
      <c r="Y566" s="107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</row>
    <row r="567" spans="1:52" s="15" customFormat="1" ht="15.6" x14ac:dyDescent="0.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9"/>
      <c r="M567" s="29"/>
      <c r="N567" s="29"/>
      <c r="O567" s="29"/>
      <c r="P567" s="31"/>
      <c r="Q567" s="31"/>
      <c r="R567" s="31"/>
      <c r="S567" s="29"/>
      <c r="U567" s="88"/>
      <c r="V567" s="101"/>
      <c r="W567" s="101"/>
      <c r="X567" s="104"/>
      <c r="Y567" s="107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</row>
    <row r="568" spans="1:52" s="15" customFormat="1" ht="15.6" x14ac:dyDescent="0.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9"/>
      <c r="M568" s="29"/>
      <c r="N568" s="29"/>
      <c r="O568" s="29"/>
      <c r="P568" s="31"/>
      <c r="Q568" s="31"/>
      <c r="R568" s="31"/>
      <c r="S568" s="29"/>
      <c r="U568" s="88"/>
      <c r="V568" s="101"/>
      <c r="W568" s="101"/>
      <c r="X568" s="104"/>
      <c r="Y568" s="107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</row>
    <row r="569" spans="1:52" s="15" customFormat="1" ht="15.6" x14ac:dyDescent="0.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9"/>
      <c r="M569" s="29"/>
      <c r="N569" s="29"/>
      <c r="O569" s="29"/>
      <c r="P569" s="31"/>
      <c r="Q569" s="31"/>
      <c r="R569" s="31"/>
      <c r="S569" s="29"/>
      <c r="U569" s="88"/>
      <c r="V569" s="101"/>
      <c r="W569" s="101"/>
      <c r="X569" s="104"/>
      <c r="Y569" s="107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</row>
    <row r="570" spans="1:52" s="15" customFormat="1" ht="15.6" x14ac:dyDescent="0.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9"/>
      <c r="M570" s="29"/>
      <c r="N570" s="29"/>
      <c r="O570" s="29"/>
      <c r="P570" s="31"/>
      <c r="Q570" s="31"/>
      <c r="R570" s="31"/>
      <c r="S570" s="29"/>
      <c r="U570" s="88"/>
      <c r="V570" s="101"/>
      <c r="W570" s="101"/>
      <c r="X570" s="104"/>
      <c r="Y570" s="107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</row>
    <row r="571" spans="1:52" s="15" customFormat="1" ht="15.6" x14ac:dyDescent="0.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9"/>
      <c r="M571" s="29"/>
      <c r="N571" s="29"/>
      <c r="O571" s="29"/>
      <c r="P571" s="31"/>
      <c r="Q571" s="31"/>
      <c r="R571" s="31"/>
      <c r="S571" s="29"/>
      <c r="U571" s="88"/>
      <c r="V571" s="101"/>
      <c r="W571" s="101"/>
      <c r="X571" s="104"/>
      <c r="Y571" s="107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</row>
    <row r="572" spans="1:52" s="15" customFormat="1" ht="15.6" x14ac:dyDescent="0.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9"/>
      <c r="M572" s="29"/>
      <c r="N572" s="29"/>
      <c r="O572" s="29"/>
      <c r="P572" s="31"/>
      <c r="Q572" s="31"/>
      <c r="R572" s="31"/>
      <c r="S572" s="29"/>
      <c r="U572" s="88"/>
      <c r="V572" s="101"/>
      <c r="W572" s="101"/>
      <c r="X572" s="104"/>
      <c r="Y572" s="107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</row>
    <row r="573" spans="1:52" s="15" customFormat="1" ht="15.6" x14ac:dyDescent="0.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9"/>
      <c r="M573" s="29"/>
      <c r="N573" s="29"/>
      <c r="O573" s="29"/>
      <c r="P573" s="31"/>
      <c r="Q573" s="31"/>
      <c r="R573" s="31"/>
      <c r="S573" s="29"/>
      <c r="U573" s="88"/>
      <c r="V573" s="101"/>
      <c r="W573" s="101"/>
      <c r="X573" s="104"/>
      <c r="Y573" s="107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</row>
    <row r="574" spans="1:52" s="15" customFormat="1" ht="15.6" x14ac:dyDescent="0.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9"/>
      <c r="M574" s="29"/>
      <c r="N574" s="29"/>
      <c r="O574" s="29"/>
      <c r="P574" s="31"/>
      <c r="Q574" s="31"/>
      <c r="R574" s="31"/>
      <c r="S574" s="29"/>
      <c r="U574" s="88"/>
      <c r="V574" s="101"/>
      <c r="W574" s="101"/>
      <c r="X574" s="104"/>
      <c r="Y574" s="107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</row>
    <row r="575" spans="1:52" s="15" customFormat="1" ht="15.6" x14ac:dyDescent="0.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9"/>
      <c r="M575" s="29"/>
      <c r="N575" s="29"/>
      <c r="O575" s="29"/>
      <c r="P575" s="31"/>
      <c r="Q575" s="31"/>
      <c r="R575" s="31"/>
      <c r="S575" s="29"/>
      <c r="U575" s="88"/>
      <c r="V575" s="101"/>
      <c r="W575" s="101"/>
      <c r="X575" s="104"/>
      <c r="Y575" s="107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</row>
    <row r="576" spans="1:52" s="15" customFormat="1" ht="15.6" x14ac:dyDescent="0.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9"/>
      <c r="M576" s="29"/>
      <c r="N576" s="29"/>
      <c r="O576" s="29"/>
      <c r="P576" s="31"/>
      <c r="Q576" s="31"/>
      <c r="R576" s="31"/>
      <c r="S576" s="29"/>
      <c r="U576" s="88"/>
      <c r="V576" s="101"/>
      <c r="W576" s="101"/>
      <c r="X576" s="104"/>
      <c r="Y576" s="107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</row>
    <row r="577" spans="1:52" s="15" customFormat="1" ht="15.6" x14ac:dyDescent="0.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9"/>
      <c r="M577" s="29"/>
      <c r="N577" s="29"/>
      <c r="O577" s="29"/>
      <c r="P577" s="31"/>
      <c r="Q577" s="31"/>
      <c r="R577" s="31"/>
      <c r="S577" s="29"/>
      <c r="U577" s="88"/>
      <c r="V577" s="101"/>
      <c r="W577" s="101"/>
      <c r="X577" s="104"/>
      <c r="Y577" s="107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</row>
    <row r="578" spans="1:52" s="15" customFormat="1" ht="15.6" x14ac:dyDescent="0.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9"/>
      <c r="M578" s="29"/>
      <c r="N578" s="29"/>
      <c r="O578" s="29"/>
      <c r="P578" s="31"/>
      <c r="Q578" s="31"/>
      <c r="R578" s="31"/>
      <c r="S578" s="29"/>
      <c r="U578" s="88"/>
      <c r="V578" s="101"/>
      <c r="W578" s="101"/>
      <c r="X578" s="104"/>
      <c r="Y578" s="107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</row>
    <row r="579" spans="1:52" s="15" customFormat="1" ht="15.6" x14ac:dyDescent="0.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9"/>
      <c r="M579" s="29"/>
      <c r="N579" s="29"/>
      <c r="O579" s="29"/>
      <c r="P579" s="31"/>
      <c r="Q579" s="31"/>
      <c r="R579" s="31"/>
      <c r="S579" s="29"/>
      <c r="U579" s="88"/>
      <c r="V579" s="101"/>
      <c r="W579" s="101"/>
      <c r="X579" s="104"/>
      <c r="Y579" s="107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</row>
    <row r="580" spans="1:52" s="15" customFormat="1" ht="15.6" x14ac:dyDescent="0.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9"/>
      <c r="M580" s="29"/>
      <c r="N580" s="29"/>
      <c r="O580" s="29"/>
      <c r="P580" s="31"/>
      <c r="Q580" s="31"/>
      <c r="R580" s="31"/>
      <c r="S580" s="29"/>
      <c r="U580" s="88"/>
      <c r="V580" s="101"/>
      <c r="W580" s="101"/>
      <c r="X580" s="104"/>
      <c r="Y580" s="107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</row>
    <row r="581" spans="1:52" s="15" customFormat="1" ht="15.6" x14ac:dyDescent="0.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9"/>
      <c r="M581" s="29"/>
      <c r="N581" s="29"/>
      <c r="O581" s="29"/>
      <c r="P581" s="31"/>
      <c r="Q581" s="31"/>
      <c r="R581" s="31"/>
      <c r="S581" s="29"/>
      <c r="U581" s="88"/>
      <c r="V581" s="101"/>
      <c r="W581" s="101"/>
      <c r="X581" s="104"/>
      <c r="Y581" s="107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</row>
    <row r="582" spans="1:52" s="15" customFormat="1" ht="15.6" x14ac:dyDescent="0.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9"/>
      <c r="M582" s="29"/>
      <c r="N582" s="29"/>
      <c r="O582" s="29"/>
      <c r="P582" s="31"/>
      <c r="Q582" s="31"/>
      <c r="R582" s="31"/>
      <c r="S582" s="29"/>
      <c r="U582" s="88"/>
      <c r="V582" s="101"/>
      <c r="W582" s="101"/>
      <c r="X582" s="104"/>
      <c r="Y582" s="107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</row>
    <row r="583" spans="1:52" s="15" customFormat="1" ht="15.6" x14ac:dyDescent="0.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9"/>
      <c r="M583" s="29"/>
      <c r="N583" s="29"/>
      <c r="O583" s="29"/>
      <c r="P583" s="31"/>
      <c r="Q583" s="31"/>
      <c r="R583" s="31"/>
      <c r="S583" s="29"/>
      <c r="U583" s="88"/>
      <c r="V583" s="101"/>
      <c r="W583" s="101"/>
      <c r="X583" s="104"/>
      <c r="Y583" s="107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</row>
    <row r="584" spans="1:52" s="15" customFormat="1" ht="15.6" x14ac:dyDescent="0.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9"/>
      <c r="M584" s="29"/>
      <c r="N584" s="29"/>
      <c r="O584" s="29"/>
      <c r="P584" s="31"/>
      <c r="Q584" s="31"/>
      <c r="R584" s="31"/>
      <c r="S584" s="29"/>
      <c r="U584" s="88"/>
      <c r="V584" s="101"/>
      <c r="W584" s="101"/>
      <c r="X584" s="104"/>
      <c r="Y584" s="107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</row>
    <row r="585" spans="1:52" s="15" customFormat="1" ht="15.6" x14ac:dyDescent="0.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9"/>
      <c r="M585" s="29"/>
      <c r="N585" s="29"/>
      <c r="O585" s="29"/>
      <c r="P585" s="31"/>
      <c r="Q585" s="31"/>
      <c r="R585" s="31"/>
      <c r="S585" s="29"/>
      <c r="U585" s="88"/>
      <c r="V585" s="101"/>
      <c r="W585" s="101"/>
      <c r="X585" s="104"/>
      <c r="Y585" s="107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</row>
    <row r="586" spans="1:52" s="15" customFormat="1" ht="15.6" x14ac:dyDescent="0.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9"/>
      <c r="M586" s="29"/>
      <c r="N586" s="29"/>
      <c r="O586" s="29"/>
      <c r="P586" s="31"/>
      <c r="Q586" s="31"/>
      <c r="R586" s="31"/>
      <c r="S586" s="29"/>
      <c r="U586" s="88"/>
      <c r="V586" s="101"/>
      <c r="W586" s="101"/>
      <c r="X586" s="104"/>
      <c r="Y586" s="107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</row>
    <row r="587" spans="1:52" s="15" customFormat="1" ht="15.6" x14ac:dyDescent="0.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9"/>
      <c r="M587" s="29"/>
      <c r="N587" s="29"/>
      <c r="O587" s="29"/>
      <c r="P587" s="31"/>
      <c r="Q587" s="31"/>
      <c r="R587" s="31"/>
      <c r="S587" s="29"/>
      <c r="U587" s="88"/>
      <c r="V587" s="101"/>
      <c r="W587" s="101"/>
      <c r="X587" s="104"/>
      <c r="Y587" s="107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</row>
    <row r="588" spans="1:52" s="15" customFormat="1" ht="15.6" x14ac:dyDescent="0.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9"/>
      <c r="M588" s="29"/>
      <c r="N588" s="29"/>
      <c r="O588" s="29"/>
      <c r="P588" s="31"/>
      <c r="Q588" s="31"/>
      <c r="R588" s="31"/>
      <c r="S588" s="29"/>
      <c r="U588" s="88"/>
      <c r="V588" s="101"/>
      <c r="W588" s="101"/>
      <c r="X588" s="104"/>
      <c r="Y588" s="107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</row>
    <row r="589" spans="1:52" s="15" customFormat="1" ht="15.6" x14ac:dyDescent="0.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9"/>
      <c r="M589" s="29"/>
      <c r="N589" s="29"/>
      <c r="O589" s="29"/>
      <c r="P589" s="31"/>
      <c r="Q589" s="31"/>
      <c r="R589" s="31"/>
      <c r="S589" s="29"/>
      <c r="U589" s="88"/>
      <c r="V589" s="101"/>
      <c r="W589" s="101"/>
      <c r="X589" s="104"/>
      <c r="Y589" s="107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</row>
    <row r="590" spans="1:52" s="15" customFormat="1" ht="15.6" x14ac:dyDescent="0.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9"/>
      <c r="M590" s="29"/>
      <c r="N590" s="29"/>
      <c r="O590" s="29"/>
      <c r="P590" s="31"/>
      <c r="Q590" s="31"/>
      <c r="R590" s="31"/>
      <c r="S590" s="29"/>
      <c r="U590" s="88"/>
      <c r="V590" s="101"/>
      <c r="W590" s="101"/>
      <c r="X590" s="104"/>
      <c r="Y590" s="107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</row>
    <row r="591" spans="1:52" s="15" customFormat="1" ht="15.6" x14ac:dyDescent="0.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9"/>
      <c r="M591" s="29"/>
      <c r="N591" s="29"/>
      <c r="O591" s="29"/>
      <c r="P591" s="31"/>
      <c r="Q591" s="31"/>
      <c r="R591" s="31"/>
      <c r="S591" s="29"/>
      <c r="U591" s="88"/>
      <c r="V591" s="101"/>
      <c r="W591" s="101"/>
      <c r="X591" s="104"/>
      <c r="Y591" s="107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</row>
    <row r="592" spans="1:52" s="15" customFormat="1" ht="15.6" x14ac:dyDescent="0.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9"/>
      <c r="M592" s="29"/>
      <c r="N592" s="29"/>
      <c r="O592" s="29"/>
      <c r="P592" s="31"/>
      <c r="Q592" s="31"/>
      <c r="R592" s="31"/>
      <c r="S592" s="29"/>
      <c r="U592" s="88"/>
      <c r="V592" s="101"/>
      <c r="W592" s="101"/>
      <c r="X592" s="104"/>
      <c r="Y592" s="107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</row>
    <row r="593" spans="1:52" s="15" customFormat="1" ht="15.6" x14ac:dyDescent="0.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9"/>
      <c r="M593" s="29"/>
      <c r="N593" s="29"/>
      <c r="O593" s="29"/>
      <c r="P593" s="31"/>
      <c r="Q593" s="31"/>
      <c r="R593" s="31"/>
      <c r="S593" s="29"/>
      <c r="U593" s="88"/>
      <c r="V593" s="101"/>
      <c r="W593" s="101"/>
      <c r="X593" s="104"/>
      <c r="Y593" s="107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</row>
    <row r="594" spans="1:52" s="15" customFormat="1" ht="15.6" x14ac:dyDescent="0.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9"/>
      <c r="M594" s="29"/>
      <c r="N594" s="29"/>
      <c r="O594" s="29"/>
      <c r="P594" s="31"/>
      <c r="Q594" s="31"/>
      <c r="R594" s="31"/>
      <c r="S594" s="29"/>
      <c r="U594" s="88"/>
      <c r="V594" s="101"/>
      <c r="W594" s="101"/>
      <c r="X594" s="104"/>
      <c r="Y594" s="107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</row>
    <row r="595" spans="1:52" s="15" customFormat="1" ht="15.6" x14ac:dyDescent="0.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9"/>
      <c r="M595" s="29"/>
      <c r="N595" s="29"/>
      <c r="O595" s="29"/>
      <c r="P595" s="31"/>
      <c r="Q595" s="31"/>
      <c r="R595" s="31"/>
      <c r="S595" s="29"/>
      <c r="U595" s="88"/>
      <c r="V595" s="101"/>
      <c r="W595" s="101"/>
      <c r="X595" s="104"/>
      <c r="Y595" s="107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</row>
    <row r="596" spans="1:52" s="15" customFormat="1" ht="15.6" x14ac:dyDescent="0.3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31"/>
      <c r="Q596" s="31"/>
      <c r="R596" s="31"/>
      <c r="S596" s="29"/>
      <c r="U596" s="88"/>
      <c r="V596" s="101"/>
      <c r="W596" s="101"/>
      <c r="X596" s="104"/>
      <c r="Y596" s="107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</row>
    <row r="597" spans="1:52" s="15" customFormat="1" ht="15.6" x14ac:dyDescent="0.3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31"/>
      <c r="Q597" s="31"/>
      <c r="R597" s="31"/>
      <c r="S597" s="29"/>
      <c r="U597" s="88"/>
      <c r="V597" s="101"/>
      <c r="W597" s="101"/>
      <c r="X597" s="104"/>
      <c r="Y597" s="107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</row>
    <row r="598" spans="1:52" s="15" customFormat="1" ht="15.6" x14ac:dyDescent="0.3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31"/>
      <c r="Q598" s="31"/>
      <c r="R598" s="31"/>
      <c r="S598" s="29"/>
      <c r="U598" s="88"/>
      <c r="V598" s="101"/>
      <c r="W598" s="101"/>
      <c r="X598" s="104"/>
      <c r="Y598" s="107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</row>
    <row r="599" spans="1:52" s="15" customFormat="1" ht="15.6" x14ac:dyDescent="0.3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31"/>
      <c r="Q599" s="31"/>
      <c r="R599" s="31"/>
      <c r="S599" s="29"/>
      <c r="U599" s="88"/>
      <c r="V599" s="101"/>
      <c r="W599" s="101"/>
      <c r="X599" s="104"/>
      <c r="Y599" s="107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</row>
    <row r="600" spans="1:52" s="15" customFormat="1" ht="15.6" x14ac:dyDescent="0.3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31"/>
      <c r="Q600" s="31"/>
      <c r="R600" s="31"/>
      <c r="S600" s="29"/>
      <c r="U600" s="88"/>
      <c r="V600" s="101"/>
      <c r="W600" s="101"/>
      <c r="X600" s="104"/>
      <c r="Y600" s="107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</row>
    <row r="601" spans="1:52" s="15" customFormat="1" ht="15.6" x14ac:dyDescent="0.3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31"/>
      <c r="Q601" s="31"/>
      <c r="R601" s="31"/>
      <c r="S601" s="29"/>
      <c r="U601" s="88"/>
      <c r="V601" s="101"/>
      <c r="W601" s="101"/>
      <c r="X601" s="104"/>
      <c r="Y601" s="107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</row>
    <row r="602" spans="1:52" s="15" customFormat="1" ht="15.6" x14ac:dyDescent="0.3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31"/>
      <c r="Q602" s="31"/>
      <c r="R602" s="31"/>
      <c r="S602" s="29"/>
      <c r="U602" s="88"/>
      <c r="V602" s="101"/>
      <c r="W602" s="101"/>
      <c r="X602" s="104"/>
      <c r="Y602" s="107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</row>
    <row r="603" spans="1:52" s="15" customFormat="1" ht="15.6" x14ac:dyDescent="0.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31"/>
      <c r="Q603" s="31"/>
      <c r="R603" s="31"/>
      <c r="S603" s="29"/>
      <c r="U603" s="88"/>
      <c r="V603" s="101"/>
      <c r="W603" s="101"/>
      <c r="X603" s="104"/>
      <c r="Y603" s="107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</row>
  </sheetData>
  <customSheetViews>
    <customSheetView guid="{CA8F326C-1639-44D7-8A26-7A005203B052}" showPageBreaks="1" fitToPage="1" printArea="1" hiddenColumns="1" view="pageBreakPreview">
      <pane xSplit="1" ySplit="2" topLeftCell="N33" activePane="bottomRight" state="frozen"/>
      <selection pane="bottomRight" activeCell="V62" sqref="V62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1"/>
    </customSheetView>
    <customSheetView guid="{7040778C-C6C8-49D7-86E5-A382FCC6ECDE}" showPageBreaks="1" fitToPage="1" printArea="1" hiddenColumns="1" view="pageBreakPreview">
      <pane xSplit="1" ySplit="2" topLeftCell="N141" activePane="bottomRight" state="frozen"/>
      <selection pane="bottomRight" activeCell="V155" sqref="V155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2"/>
    </customSheetView>
    <customSheetView guid="{C1F9F044-A5AE-4F3F-9E39-95660401CC24}" showPageBreaks="1" fitToPage="1" printArea="1" hiddenColumns="1" view="pageBreakPreview">
      <pane xSplit="1" ySplit="2" topLeftCell="L93" activePane="bottomRight" state="frozen"/>
      <selection pane="bottomRight" activeCell="V115" sqref="V115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3"/>
    </customSheetView>
    <customSheetView guid="{C4AA454F-DA8F-46E3-86E1-1E9EBB957DC0}" showPageBreaks="1" fitToPage="1" printArea="1" hiddenColumns="1" view="pageBreakPreview">
      <pane xSplit="1" ySplit="2" topLeftCell="M252" activePane="bottomRight" state="frozen"/>
      <selection pane="bottomRight" activeCell="V257" sqref="V257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4"/>
    </customSheetView>
    <customSheetView guid="{A7F4064E-4898-4010-A021-1021F2260766}" showPageBreaks="1" fitToPage="1" printArea="1" hiddenColumns="1">
      <pane xSplit="1" ySplit="2" topLeftCell="L206" activePane="bottomRight" state="frozen"/>
      <selection pane="bottomRight" activeCell="V225" sqref="V225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5"/>
    </customSheetView>
    <customSheetView guid="{37862BEB-CA1B-4641-BB2C-636BE0D0029A}" showPageBreaks="1" fitToPage="1" printArea="1" hiddenColumns="1" view="pageBreakPreview">
      <pane xSplit="1" ySplit="2" topLeftCell="M66" activePane="bottomRight" state="frozen"/>
      <selection pane="bottomRight" activeCell="V241" sqref="V241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6"/>
    </customSheetView>
    <customSheetView guid="{4086DF49-E5A5-4FE4-A852-556E564B7465}" fitToPage="1" printArea="1" hiddenColumns="1">
      <pane xSplit="1" ySplit="2" topLeftCell="L87" activePane="bottomRight" state="frozen"/>
      <selection pane="bottomRight" activeCell="V95" sqref="V95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7"/>
    </customSheetView>
    <customSheetView guid="{AB0F0729-240A-4CFC-A1EC-A2CD3F345758}" showPageBreaks="1" fitToPage="1" printArea="1" hiddenColumns="1" view="pageBreakPreview">
      <pane xSplit="1" ySplit="2" topLeftCell="L202" activePane="bottomRight" state="frozen"/>
      <selection pane="bottomRight" activeCell="V259" sqref="V259"/>
      <pageMargins left="0.70866141732283472" right="0.70866141732283472" top="0.74803149606299213" bottom="0.74803149606299213" header="0.31496062992125984" footer="0.31496062992125984"/>
      <pageSetup paperSize="9" scale="36" fitToHeight="7" orientation="landscape" r:id="rId8"/>
    </customSheetView>
  </customSheetViews>
  <mergeCells count="26">
    <mergeCell ref="Y2:Y3"/>
    <mergeCell ref="T104:T110"/>
    <mergeCell ref="V257:V258"/>
    <mergeCell ref="W257:W258"/>
    <mergeCell ref="A2:A3"/>
    <mergeCell ref="R2:R3"/>
    <mergeCell ref="S2:S3"/>
    <mergeCell ref="T2:T3"/>
    <mergeCell ref="U2:U3"/>
    <mergeCell ref="T227:T228"/>
    <mergeCell ref="T206:T226"/>
    <mergeCell ref="A1:X1"/>
    <mergeCell ref="V2:W2"/>
    <mergeCell ref="V178:V186"/>
    <mergeCell ref="W178:W186"/>
    <mergeCell ref="V198:V204"/>
    <mergeCell ref="W198:W204"/>
    <mergeCell ref="X2:X3"/>
    <mergeCell ref="T168:T173"/>
    <mergeCell ref="T126:T132"/>
    <mergeCell ref="T8:T21"/>
    <mergeCell ref="T196:T204"/>
    <mergeCell ref="T174:T186"/>
    <mergeCell ref="T28:T56"/>
    <mergeCell ref="T163:T165"/>
    <mergeCell ref="T148:T151"/>
  </mergeCells>
  <pageMargins left="0.98425196850393704" right="0.59055118110236215" top="0.59055118110236215" bottom="0.59055118110236215" header="0.39370078740157483" footer="0.39370078740157483"/>
  <pageSetup paperSize="8" scale="29" fitToHeight="0" orientation="landscape" r:id="rId9"/>
  <rowBreaks count="1" manualBreakCount="1">
    <brk id="158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2" sqref="U22"/>
    </sheetView>
  </sheetViews>
  <sheetFormatPr defaultRowHeight="14.4" x14ac:dyDescent="0.3"/>
  <sheetData/>
  <customSheetViews>
    <customSheetView guid="{CA8F326C-1639-44D7-8A26-7A005203B052}">
      <selection activeCell="U22" sqref="U22"/>
      <pageMargins left="0.7" right="0.7" top="0.75" bottom="0.75" header="0.3" footer="0.3"/>
    </customSheetView>
    <customSheetView guid="{7040778C-C6C8-49D7-86E5-A382FCC6ECDE}">
      <selection activeCell="U22" sqref="U22"/>
      <pageMargins left="0.7" right="0.7" top="0.75" bottom="0.75" header="0.3" footer="0.3"/>
    </customSheetView>
    <customSheetView guid="{C1F9F044-A5AE-4F3F-9E39-95660401CC24}">
      <selection activeCell="U22" sqref="U22"/>
      <pageMargins left="0.7" right="0.7" top="0.75" bottom="0.75" header="0.3" footer="0.3"/>
    </customSheetView>
    <customSheetView guid="{C4AA454F-DA8F-46E3-86E1-1E9EBB957DC0}">
      <selection activeCell="U22" sqref="U22"/>
      <pageMargins left="0.7" right="0.7" top="0.75" bottom="0.75" header="0.3" footer="0.3"/>
    </customSheetView>
    <customSheetView guid="{A7F4064E-4898-4010-A021-1021F2260766}">
      <selection activeCell="U22" sqref="U22"/>
      <pageMargins left="0.7" right="0.7" top="0.75" bottom="0.75" header="0.3" footer="0.3"/>
    </customSheetView>
    <customSheetView guid="{37862BEB-CA1B-4641-BB2C-636BE0D0029A}">
      <selection activeCell="U22" sqref="U22"/>
      <pageMargins left="0.7" right="0.7" top="0.75" bottom="0.75" header="0.3" footer="0.3"/>
    </customSheetView>
    <customSheetView guid="{4086DF49-E5A5-4FE4-A852-556E564B7465}">
      <selection activeCell="U22" sqref="U22"/>
      <pageMargins left="0.7" right="0.7" top="0.75" bottom="0.75" header="0.3" footer="0.3"/>
    </customSheetView>
    <customSheetView guid="{AB0F0729-240A-4CFC-A1EC-A2CD3F345758}">
      <selection activeCell="U22" sqref="U2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субсидии  2019 </vt:lpstr>
      <vt:lpstr>Лист1</vt:lpstr>
      <vt:lpstr>'субсидии  2019 '!Заголовки_для_печати</vt:lpstr>
      <vt:lpstr>'субсидии  2019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PC-7</dc:creator>
  <cp:lastModifiedBy>mtl</cp:lastModifiedBy>
  <cp:lastPrinted>2019-11-27T10:35:53Z</cp:lastPrinted>
  <dcterms:created xsi:type="dcterms:W3CDTF">2006-09-16T00:00:00Z</dcterms:created>
  <dcterms:modified xsi:type="dcterms:W3CDTF">2019-12-06T16:19:08Z</dcterms:modified>
</cp:coreProperties>
</file>