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ПРОШУТИНСКАЯ НОВОЕ\КОРОНАВИРУС\Предложения по работе\Служебная записка\"/>
    </mc:Choice>
  </mc:AlternateContent>
  <bookViews>
    <workbookView xWindow="120" yWindow="45" windowWidth="21075" windowHeight="8250"/>
  </bookViews>
  <sheets>
    <sheet name="Свод с 25.01.2022 (2)" sheetId="9" r:id="rId1"/>
  </sheets>
  <calcPr calcId="162913"/>
</workbook>
</file>

<file path=xl/calcChain.xml><?xml version="1.0" encoding="utf-8"?>
<calcChain xmlns="http://schemas.openxmlformats.org/spreadsheetml/2006/main">
  <c r="J5" i="9" l="1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23" i="9"/>
  <c r="K23" i="9"/>
  <c r="J24" i="9"/>
  <c r="K24" i="9"/>
  <c r="J25" i="9"/>
  <c r="K25" i="9"/>
  <c r="J26" i="9"/>
  <c r="K26" i="9"/>
  <c r="J27" i="9"/>
  <c r="K27" i="9"/>
  <c r="J28" i="9"/>
  <c r="K28" i="9"/>
  <c r="J29" i="9"/>
  <c r="K29" i="9"/>
  <c r="J30" i="9"/>
  <c r="K30" i="9"/>
  <c r="J31" i="9"/>
  <c r="K31" i="9"/>
  <c r="J32" i="9"/>
  <c r="K32" i="9"/>
  <c r="J33" i="9"/>
  <c r="K33" i="9"/>
  <c r="J34" i="9"/>
  <c r="K34" i="9"/>
  <c r="I21" i="9"/>
  <c r="I22" i="9"/>
  <c r="I23" i="9"/>
  <c r="I24" i="9"/>
  <c r="I25" i="9"/>
  <c r="I26" i="9"/>
  <c r="I29" i="9"/>
  <c r="I30" i="9"/>
  <c r="I32" i="9"/>
  <c r="I33" i="9"/>
  <c r="I20" i="9"/>
  <c r="F17" i="9" l="1"/>
  <c r="D17" i="9"/>
  <c r="F23" i="9"/>
  <c r="D23" i="9"/>
  <c r="D28" i="9"/>
  <c r="F5" i="9"/>
  <c r="E34" i="9"/>
  <c r="C34" i="9"/>
  <c r="F6" i="9"/>
  <c r="F7" i="9"/>
  <c r="F8" i="9"/>
  <c r="F9" i="9"/>
  <c r="F10" i="9"/>
  <c r="F11" i="9"/>
  <c r="F12" i="9"/>
  <c r="F13" i="9"/>
  <c r="F14" i="9"/>
  <c r="F15" i="9"/>
  <c r="F16" i="9"/>
  <c r="F18" i="9"/>
  <c r="F19" i="9"/>
  <c r="F20" i="9"/>
  <c r="F21" i="9"/>
  <c r="F22" i="9"/>
  <c r="F24" i="9"/>
  <c r="F25" i="9"/>
  <c r="F26" i="9"/>
  <c r="F27" i="9"/>
  <c r="F28" i="9"/>
  <c r="F29" i="9"/>
  <c r="F30" i="9"/>
  <c r="F31" i="9"/>
  <c r="F32" i="9"/>
  <c r="F33" i="9"/>
  <c r="D6" i="9"/>
  <c r="D7" i="9"/>
  <c r="D8" i="9"/>
  <c r="D9" i="9"/>
  <c r="D10" i="9"/>
  <c r="D11" i="9"/>
  <c r="D12" i="9"/>
  <c r="D13" i="9"/>
  <c r="D14" i="9"/>
  <c r="D15" i="9"/>
  <c r="D16" i="9"/>
  <c r="D18" i="9"/>
  <c r="D19" i="9"/>
  <c r="D20" i="9"/>
  <c r="D21" i="9"/>
  <c r="D22" i="9"/>
  <c r="D24" i="9"/>
  <c r="D25" i="9"/>
  <c r="D26" i="9"/>
  <c r="D27" i="9"/>
  <c r="D29" i="9"/>
  <c r="D30" i="9"/>
  <c r="D31" i="9"/>
  <c r="D32" i="9"/>
  <c r="D33" i="9"/>
  <c r="D5" i="9"/>
  <c r="G5" i="9" s="1"/>
  <c r="G27" i="9" l="1"/>
  <c r="G18" i="9"/>
  <c r="H18" i="9" s="1"/>
  <c r="I18" i="9" s="1"/>
  <c r="G22" i="9"/>
  <c r="G17" i="9"/>
  <c r="G28" i="9"/>
  <c r="G32" i="9"/>
  <c r="G23" i="9"/>
  <c r="G31" i="9"/>
  <c r="G24" i="9"/>
  <c r="G19" i="9"/>
  <c r="G30" i="9"/>
  <c r="G26" i="9"/>
  <c r="G21" i="9"/>
  <c r="G16" i="9"/>
  <c r="G33" i="9"/>
  <c r="G29" i="9"/>
  <c r="G20" i="9"/>
  <c r="F34" i="9"/>
  <c r="G25" i="9"/>
  <c r="D34" i="9"/>
  <c r="I27" i="9" l="1"/>
  <c r="I17" i="9"/>
  <c r="I28" i="9"/>
  <c r="I31" i="9"/>
  <c r="I19" i="9"/>
  <c r="I16" i="9"/>
  <c r="I5" i="9"/>
  <c r="G15" i="9" l="1"/>
  <c r="G14" i="9"/>
  <c r="G13" i="9"/>
  <c r="G12" i="9"/>
  <c r="G11" i="9"/>
  <c r="G10" i="9"/>
  <c r="G9" i="9"/>
  <c r="G8" i="9"/>
  <c r="G7" i="9"/>
  <c r="G6" i="9"/>
  <c r="H11" i="9" l="1"/>
  <c r="I12" i="9"/>
  <c r="I13" i="9"/>
  <c r="I9" i="9"/>
  <c r="I8" i="9"/>
  <c r="I10" i="9"/>
  <c r="I14" i="9"/>
  <c r="I7" i="9"/>
  <c r="I15" i="9"/>
  <c r="I6" i="9"/>
  <c r="G34" i="9"/>
  <c r="H34" i="9" l="1"/>
  <c r="I11" i="9"/>
  <c r="I34" i="9" s="1"/>
</calcChain>
</file>

<file path=xl/sharedStrings.xml><?xml version="1.0" encoding="utf-8"?>
<sst xmlns="http://schemas.openxmlformats.org/spreadsheetml/2006/main" count="42" uniqueCount="42">
  <si>
    <t>№ п/п</t>
  </si>
  <si>
    <t>Наименование учреждения</t>
  </si>
  <si>
    <t>Количества персонала в будни</t>
  </si>
  <si>
    <t>Количества персонала в выходные</t>
  </si>
  <si>
    <t>Итого  тестов, шт.</t>
  </si>
  <si>
    <t>Количество тестов, кратное 25</t>
  </si>
  <si>
    <t xml:space="preserve"> стоимотсь 1 теста - 550 рублей </t>
  </si>
  <si>
    <t>В упаковке: 25 тестов, 25 пробирок для экстрагирования биологического образца, 25 зондов для забора биоматериала (в индивидуальной упаковке), 25 насадок - капельниц, буфер для экстрагирования - 2 флакона  по 5 мл.</t>
  </si>
  <si>
    <t>Количество тестов  на будни 
(22 дня)</t>
  </si>
  <si>
    <t>Итого</t>
  </si>
  <si>
    <t xml:space="preserve">Информация об объеме финансовых средств, необходимых для ежедневного экспресс-тестирования на антиген к коронавирусной инфекции  методом ПЦР сотрудников стационарных учреждений, отделений по работе с семьей и детьми  подведомственных министерству демографической и семейной политики Тверской области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</si>
  <si>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ГБУ СРЦН "Мой семейный центр" города Твери и Калининского района</t>
  </si>
  <si>
    <t>ГБУ ОЦПДОБР "Мой семейный центр" города Торжка,Торжокского и Кувшиновского районов</t>
  </si>
  <si>
    <t>ГБУ СРЦН "Мой семейный центр" г. Кимры</t>
  </si>
  <si>
    <t>ГБУ СРЦН "Мой семейный центр" г. Ржев</t>
  </si>
  <si>
    <t>ГБУ СРЦН "Мой семейный центр" Андреапольского муниципального округа</t>
  </si>
  <si>
    <t>ГБУ СРЦН "Мой семейный центр" Бежецкого района</t>
  </si>
  <si>
    <t>ГБУ СРЦН "Мой семейный центр" Бельского района</t>
  </si>
  <si>
    <t>ГБУ СРЦН "Мой семейный центр" Бологовского района</t>
  </si>
  <si>
    <t>ГБУ СРЦН "Мой семейный центр" Весьегонского муниципального округа</t>
  </si>
  <si>
    <t>ГБУ СРЦН "Мой семейный центр" Вышневолоцкого городского округа</t>
  </si>
  <si>
    <t>ГБУ СРЦН "Мой семейный центр" Жарковского района</t>
  </si>
  <si>
    <t>ГБУ СРЦН "Мой семейный центр" Западнодвинского района</t>
  </si>
  <si>
    <t>ГБУ СРЦН "Мой семейный центр" Зубцовского  района</t>
  </si>
  <si>
    <t>ГБУ СРЦН "Мой семейный центр" Кашин</t>
  </si>
  <si>
    <t>ГБУ СРЦН "Мой семейный центр" Конаковского района</t>
  </si>
  <si>
    <t>ГБУ СРЦН "Мой семейный центр" Кесовогорского района</t>
  </si>
  <si>
    <t>ГБУ СРЦН "Мой семейный центр" Лесного муниципального округа</t>
  </si>
  <si>
    <t xml:space="preserve">ГБУ СРЦН "Мой семейный центр" Лихославльского района"Мечта" </t>
  </si>
  <si>
    <t>ГБУ СРЦН "Мой семейный центр" Молоковского района</t>
  </si>
  <si>
    <t>ГБУ СРЦН "Мой семейный центр" Нелидовского городского округа</t>
  </si>
  <si>
    <t>ГБУ СРЦН "Мой семейный центр" Оленинского муниципального округа</t>
  </si>
  <si>
    <t>ГБУ СРЦН "Мой семейный центр" Рамешковского района</t>
  </si>
  <si>
    <t>ГБУ СРЦН "Мой семейный центр" Ржевского  района</t>
  </si>
  <si>
    <t>ГБУ СРЦН "Мой семейный центр" Селижаровского муниципального округа</t>
  </si>
  <si>
    <t>ГБУ СРЦН "Мой семейный центр" Спировского района</t>
  </si>
  <si>
    <t>ГБУ СРЦН "Мой семейный центр" Старицкого района</t>
  </si>
  <si>
    <t>ГБУ СРЦН "Мой семейный центр" Торжокского района</t>
  </si>
  <si>
    <t>ГБУ СРЦН "Мой семейный центр" Торопецкого района</t>
  </si>
  <si>
    <t xml:space="preserve">ГБУ "Областной Центр помощи семье и детям </t>
  </si>
  <si>
    <t>Количество тестов на выходные 
(8 дней)</t>
  </si>
  <si>
    <t>необходимый объем финансирования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</si>
</sst>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top" wrapText="1"/>
    </xf>
    <xf numFmtId="0" fontId="0" fillId="0" borderId="0" xfId="0" applyFill="1"/>
    <xf numFmtId="4" fontId="1" fillId="0" borderId="0" xfId="0" applyNumberFormat="1" applyFont="1" applyAlignment="1">
      <alignment horizontal="center" vertical="top" wrapText="1"/>
    </xf>
    <xf numFmtId="3" fontId="2" fillId="0" borderId="0" xfId="0" applyNumberFormat="1" applyFont="1"/>
    <xf numFmtId="0" fontId="5" fillId="2" borderId="10" xfId="0" applyFont="1" applyFill="1" applyBorder="1" applyAlignment="1">
      <alignment horizontal="center" vertical="top" wrapText="1"/>
    </xf>
    <xf numFmtId="4" fontId="5" fillId="2" borderId="11" xfId="0" applyNumberFormat="1" applyFont="1" applyFill="1" applyBorder="1" applyAlignment="1">
      <alignment horizontal="center" vertical="top" wrapText="1"/>
    </xf>
    <xf numFmtId="4" fontId="5" fillId="2" borderId="8" xfId="0" applyNumberFormat="1" applyFont="1" applyFill="1" applyBorder="1" applyAlignment="1">
      <alignment horizontal="center" vertical="top" wrapText="1"/>
    </xf>
    <xf numFmtId="4" fontId="5" fillId="2" borderId="4" xfId="0" applyNumberFormat="1" applyFont="1" applyFill="1" applyBorder="1" applyAlignment="1">
      <alignment horizontal="center" vertical="top" wrapText="1"/>
    </xf>
    <xf numFmtId="0" fontId="7" fillId="0" borderId="0" xfId="0" applyFont="1"/>
    <xf numFmtId="0" fontId="5" fillId="3" borderId="9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5" fillId="3" borderId="10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2" xfId="0" applyNumberFormat="1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3" fontId="1" fillId="3" borderId="6" xfId="0" applyNumberFormat="1" applyFont="1" applyFill="1" applyBorder="1" applyAlignment="1">
      <alignment horizontal="center" vertical="top" wrapText="1"/>
    </xf>
    <xf numFmtId="3" fontId="5" fillId="2" borderId="6" xfId="0" applyNumberFormat="1" applyFont="1" applyFill="1" applyBorder="1" applyAlignment="1">
      <alignment horizontal="center" vertical="top" wrapText="1"/>
    </xf>
    <xf numFmtId="3" fontId="3" fillId="3" borderId="1" xfId="0" applyNumberFormat="1" applyFont="1" applyFill="1" applyBorder="1" applyAlignment="1">
      <alignment horizontal="center" vertical="top" wrapText="1"/>
    </xf>
    <xf numFmtId="3" fontId="1" fillId="3" borderId="1" xfId="0" applyNumberFormat="1" applyFont="1" applyFill="1" applyBorder="1" applyAlignment="1">
      <alignment horizontal="center" vertical="top" wrapText="1"/>
    </xf>
    <xf numFmtId="3" fontId="4" fillId="3" borderId="1" xfId="0" applyNumberFormat="1" applyFont="1" applyFill="1" applyBorder="1" applyAlignment="1">
      <alignment horizontal="center" vertical="top" wrapText="1"/>
    </xf>
    <xf numFmtId="3" fontId="5" fillId="3" borderId="1" xfId="0" applyNumberFormat="1" applyFont="1" applyFill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center" vertical="top" wrapText="1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top" wrapText="1"/>
    </xf>
    <xf numFmtId="3" fontId="0" fillId="0" borderId="0" xfId="0" applyNumberFormat="1"/>
    <xf numFmtId="4" fontId="5" fillId="3" borderId="1" xfId="0" applyNumberFormat="1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FFCC"/>
      <color rgb="FFCCFFFF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zoomScaleNormal="100" workbookViewId="0">
      <pane xSplit="2" ySplit="4" topLeftCell="C20" activePane="bottomRight" state="frozen"/>
      <selection pane="topRight" activeCell="C1" sqref="C1"/>
      <selection pane="bottomLeft" activeCell="A5" sqref="A5"/>
      <selection pane="bottomRight" activeCell="I38" sqref="I38"/>
    </sheetView>
  </sheetViews>
  <sheetFormatPr defaultRowHeight="15.75" x14ac:dyDescent="0.25"/>
  <cols>
    <col min="1" max="1" width="5" style="14" customWidth="1"/>
    <col min="2" max="2" width="69.140625" style="14" customWidth="1"/>
    <col min="3" max="3" width="15.42578125" style="14" customWidth="1"/>
    <col min="4" max="7" width="17.42578125" style="14" customWidth="1"/>
    <col min="8" max="8" width="17.42578125" style="2" customWidth="1"/>
    <col min="9" max="9" width="22.5703125" style="4" customWidth="1"/>
    <col min="10" max="11" width="0" style="1" hidden="1" customWidth="1"/>
  </cols>
  <sheetData>
    <row r="1" spans="1:13" ht="63" customHeight="1" x14ac:dyDescent="0.25">
      <c r="A1" s="37" t="s">
        <v>10</v>
      </c>
      <c r="B1" s="37"/>
      <c r="C1" s="37"/>
      <c r="D1" s="37"/>
      <c r="E1" s="37"/>
      <c r="F1" s="37"/>
      <c r="G1" s="37"/>
      <c r="H1" s="37"/>
      <c r="I1" s="37"/>
    </row>
    <row r="2" spans="1:13" ht="24.75" customHeight="1" x14ac:dyDescent="0.25">
      <c r="A2" s="37" t="s">
        <v>6</v>
      </c>
      <c r="B2" s="37"/>
      <c r="C2" s="37"/>
      <c r="D2" s="37"/>
      <c r="E2" s="37"/>
      <c r="F2" s="37"/>
      <c r="G2" s="37"/>
      <c r="H2" s="37"/>
      <c r="I2" s="37"/>
    </row>
    <row r="3" spans="1:13" ht="56.25" customHeight="1" thickBot="1" x14ac:dyDescent="0.3">
      <c r="A3" s="37" t="s">
        <v>7</v>
      </c>
      <c r="B3" s="37"/>
      <c r="C3" s="37"/>
      <c r="D3" s="37"/>
      <c r="E3" s="37"/>
      <c r="F3" s="37"/>
      <c r="G3" s="37"/>
      <c r="H3" s="37"/>
      <c r="I3" s="37"/>
    </row>
    <row r="4" spans="1:13" ht="67.150000000000006" customHeight="1" thickBot="1" x14ac:dyDescent="0.3">
      <c r="A4" s="11" t="s">
        <v>0</v>
      </c>
      <c r="B4" s="15" t="s">
        <v>1</v>
      </c>
      <c r="C4" s="15" t="s">
        <v>2</v>
      </c>
      <c r="D4" s="15" t="s">
        <v>8</v>
      </c>
      <c r="E4" s="15" t="s">
        <v>3</v>
      </c>
      <c r="F4" s="15" t="s">
        <v>40</v>
      </c>
      <c r="G4" s="15" t="s">
        <v>4</v>
      </c>
      <c r="H4" s="6" t="s">
        <v>5</v>
      </c>
      <c r="I4" s="7" t="s">
        <v>41</v>
      </c>
    </row>
    <row r="5" spans="1:13" x14ac:dyDescent="0.25">
      <c r="A5" s="12">
        <v>1</v>
      </c>
      <c r="B5" s="30" t="s">
        <v>13</v>
      </c>
      <c r="C5" s="16">
        <v>12</v>
      </c>
      <c r="D5" s="22">
        <f>C5*22</f>
        <v>264</v>
      </c>
      <c r="E5" s="22">
        <v>4</v>
      </c>
      <c r="F5" s="22">
        <f>E5*8</f>
        <v>32</v>
      </c>
      <c r="G5" s="22">
        <f>D5+F5</f>
        <v>296</v>
      </c>
      <c r="H5" s="23">
        <v>300</v>
      </c>
      <c r="I5" s="8">
        <f>H5*550</f>
        <v>165000</v>
      </c>
      <c r="J5" s="1">
        <f>G5/25</f>
        <v>11.84</v>
      </c>
      <c r="K5" s="5">
        <f>J5</f>
        <v>11.84</v>
      </c>
      <c r="M5" s="35"/>
    </row>
    <row r="6" spans="1:13" x14ac:dyDescent="0.25">
      <c r="A6" s="13">
        <v>2</v>
      </c>
      <c r="B6" s="30" t="s">
        <v>14</v>
      </c>
      <c r="C6" s="17">
        <v>20</v>
      </c>
      <c r="D6" s="22">
        <f t="shared" ref="D6:D33" si="0">C6*22</f>
        <v>440</v>
      </c>
      <c r="E6" s="24">
        <v>4</v>
      </c>
      <c r="F6" s="22">
        <f t="shared" ref="F6:F33" si="1">E6*8</f>
        <v>32</v>
      </c>
      <c r="G6" s="25">
        <f t="shared" ref="G6:G15" si="2">D6+F6</f>
        <v>472</v>
      </c>
      <c r="H6" s="23">
        <v>475</v>
      </c>
      <c r="I6" s="9">
        <f t="shared" ref="I6:I15" si="3">H6*550</f>
        <v>261250</v>
      </c>
      <c r="J6" s="1">
        <f t="shared" ref="J6:J33" si="4">G6/25</f>
        <v>18.88</v>
      </c>
      <c r="K6" s="5">
        <f t="shared" ref="K6:K33" si="5">J6</f>
        <v>18.88</v>
      </c>
    </row>
    <row r="7" spans="1:13" x14ac:dyDescent="0.25">
      <c r="A7" s="13">
        <v>3</v>
      </c>
      <c r="B7" s="30" t="s">
        <v>11</v>
      </c>
      <c r="C7" s="18">
        <v>57</v>
      </c>
      <c r="D7" s="22">
        <f t="shared" si="0"/>
        <v>1254</v>
      </c>
      <c r="E7" s="24">
        <v>10</v>
      </c>
      <c r="F7" s="22">
        <f t="shared" si="1"/>
        <v>80</v>
      </c>
      <c r="G7" s="25">
        <f t="shared" si="2"/>
        <v>1334</v>
      </c>
      <c r="H7" s="23">
        <v>1325</v>
      </c>
      <c r="I7" s="9">
        <f t="shared" si="3"/>
        <v>728750</v>
      </c>
      <c r="J7" s="1">
        <f t="shared" si="4"/>
        <v>53.36</v>
      </c>
      <c r="K7" s="5">
        <f t="shared" si="5"/>
        <v>53.36</v>
      </c>
    </row>
    <row r="8" spans="1:13" x14ac:dyDescent="0.25">
      <c r="A8" s="12">
        <v>4</v>
      </c>
      <c r="B8" s="30" t="s">
        <v>20</v>
      </c>
      <c r="C8" s="19">
        <v>25</v>
      </c>
      <c r="D8" s="22">
        <f t="shared" si="0"/>
        <v>550</v>
      </c>
      <c r="E8" s="25">
        <v>6</v>
      </c>
      <c r="F8" s="22">
        <f t="shared" si="1"/>
        <v>48</v>
      </c>
      <c r="G8" s="25">
        <f t="shared" si="2"/>
        <v>598</v>
      </c>
      <c r="H8" s="23">
        <v>600</v>
      </c>
      <c r="I8" s="9">
        <f t="shared" si="3"/>
        <v>330000</v>
      </c>
      <c r="J8" s="1">
        <f t="shared" si="4"/>
        <v>23.92</v>
      </c>
      <c r="K8" s="5">
        <f t="shared" si="5"/>
        <v>23.92</v>
      </c>
    </row>
    <row r="9" spans="1:13" x14ac:dyDescent="0.25">
      <c r="A9" s="13">
        <v>5</v>
      </c>
      <c r="B9" s="30" t="s">
        <v>15</v>
      </c>
      <c r="C9" s="19">
        <v>22</v>
      </c>
      <c r="D9" s="22">
        <f t="shared" si="0"/>
        <v>484</v>
      </c>
      <c r="E9" s="25">
        <v>8</v>
      </c>
      <c r="F9" s="22">
        <f t="shared" si="1"/>
        <v>64</v>
      </c>
      <c r="G9" s="25">
        <f t="shared" si="2"/>
        <v>548</v>
      </c>
      <c r="H9" s="23">
        <v>550</v>
      </c>
      <c r="I9" s="9">
        <f t="shared" si="3"/>
        <v>302500</v>
      </c>
      <c r="J9" s="1">
        <f t="shared" si="4"/>
        <v>21.92</v>
      </c>
      <c r="K9" s="5">
        <f t="shared" si="5"/>
        <v>21.92</v>
      </c>
    </row>
    <row r="10" spans="1:13" x14ac:dyDescent="0.25">
      <c r="A10" s="13">
        <v>6</v>
      </c>
      <c r="B10" s="30" t="s">
        <v>16</v>
      </c>
      <c r="C10" s="19">
        <v>29</v>
      </c>
      <c r="D10" s="22">
        <f t="shared" si="0"/>
        <v>638</v>
      </c>
      <c r="E10" s="25">
        <v>9</v>
      </c>
      <c r="F10" s="22">
        <f t="shared" si="1"/>
        <v>72</v>
      </c>
      <c r="G10" s="25">
        <f t="shared" si="2"/>
        <v>710</v>
      </c>
      <c r="H10" s="23">
        <v>700</v>
      </c>
      <c r="I10" s="9">
        <f t="shared" si="3"/>
        <v>385000</v>
      </c>
      <c r="J10" s="1">
        <f t="shared" si="4"/>
        <v>28.4</v>
      </c>
      <c r="K10" s="5">
        <f t="shared" si="5"/>
        <v>28.4</v>
      </c>
    </row>
    <row r="11" spans="1:13" s="3" customFormat="1" x14ac:dyDescent="0.25">
      <c r="A11" s="12">
        <v>7</v>
      </c>
      <c r="B11" s="30" t="s">
        <v>17</v>
      </c>
      <c r="C11" s="20">
        <v>16</v>
      </c>
      <c r="D11" s="22">
        <f t="shared" si="0"/>
        <v>352</v>
      </c>
      <c r="E11" s="26">
        <v>6</v>
      </c>
      <c r="F11" s="22">
        <f t="shared" si="1"/>
        <v>48</v>
      </c>
      <c r="G11" s="25">
        <f t="shared" si="2"/>
        <v>400</v>
      </c>
      <c r="H11" s="23">
        <f>K11*25</f>
        <v>400</v>
      </c>
      <c r="I11" s="9">
        <f t="shared" si="3"/>
        <v>220000</v>
      </c>
      <c r="J11" s="1">
        <f t="shared" si="4"/>
        <v>16</v>
      </c>
      <c r="K11" s="5">
        <f t="shared" si="5"/>
        <v>16</v>
      </c>
      <c r="L11"/>
      <c r="M11"/>
    </row>
    <row r="12" spans="1:13" x14ac:dyDescent="0.25">
      <c r="A12" s="13">
        <v>8</v>
      </c>
      <c r="B12" s="30" t="s">
        <v>18</v>
      </c>
      <c r="C12" s="20">
        <v>25</v>
      </c>
      <c r="D12" s="22">
        <f t="shared" si="0"/>
        <v>550</v>
      </c>
      <c r="E12" s="26">
        <v>5</v>
      </c>
      <c r="F12" s="22">
        <f t="shared" si="1"/>
        <v>40</v>
      </c>
      <c r="G12" s="25">
        <f t="shared" si="2"/>
        <v>590</v>
      </c>
      <c r="H12" s="23">
        <v>600</v>
      </c>
      <c r="I12" s="9">
        <f t="shared" si="3"/>
        <v>330000</v>
      </c>
      <c r="J12" s="1">
        <f t="shared" si="4"/>
        <v>23.6</v>
      </c>
      <c r="K12" s="5">
        <f t="shared" si="5"/>
        <v>23.6</v>
      </c>
    </row>
    <row r="13" spans="1:13" x14ac:dyDescent="0.25">
      <c r="A13" s="13">
        <v>9</v>
      </c>
      <c r="B13" s="30" t="s">
        <v>19</v>
      </c>
      <c r="C13" s="19">
        <v>16</v>
      </c>
      <c r="D13" s="22">
        <f t="shared" si="0"/>
        <v>352</v>
      </c>
      <c r="E13" s="25">
        <v>4</v>
      </c>
      <c r="F13" s="22">
        <f t="shared" si="1"/>
        <v>32</v>
      </c>
      <c r="G13" s="25">
        <f t="shared" si="2"/>
        <v>384</v>
      </c>
      <c r="H13" s="23">
        <v>375</v>
      </c>
      <c r="I13" s="9">
        <f t="shared" si="3"/>
        <v>206250</v>
      </c>
      <c r="J13" s="1">
        <f t="shared" si="4"/>
        <v>15.36</v>
      </c>
      <c r="K13" s="5">
        <f t="shared" si="5"/>
        <v>15.36</v>
      </c>
    </row>
    <row r="14" spans="1:13" x14ac:dyDescent="0.25">
      <c r="A14" s="12">
        <v>10</v>
      </c>
      <c r="B14" s="31" t="s">
        <v>21</v>
      </c>
      <c r="C14" s="19">
        <v>19</v>
      </c>
      <c r="D14" s="22">
        <f t="shared" si="0"/>
        <v>418</v>
      </c>
      <c r="E14" s="25">
        <v>6</v>
      </c>
      <c r="F14" s="22">
        <f t="shared" si="1"/>
        <v>48</v>
      </c>
      <c r="G14" s="25">
        <f t="shared" si="2"/>
        <v>466</v>
      </c>
      <c r="H14" s="23">
        <v>475</v>
      </c>
      <c r="I14" s="9">
        <f t="shared" si="3"/>
        <v>261250</v>
      </c>
      <c r="J14" s="1">
        <f t="shared" si="4"/>
        <v>18.64</v>
      </c>
      <c r="K14" s="5">
        <f t="shared" si="5"/>
        <v>18.64</v>
      </c>
    </row>
    <row r="15" spans="1:13" x14ac:dyDescent="0.25">
      <c r="A15" s="13">
        <v>11</v>
      </c>
      <c r="B15" s="31" t="s">
        <v>22</v>
      </c>
      <c r="C15" s="19">
        <v>18</v>
      </c>
      <c r="D15" s="22">
        <f t="shared" si="0"/>
        <v>396</v>
      </c>
      <c r="E15" s="25">
        <v>7</v>
      </c>
      <c r="F15" s="22">
        <f t="shared" si="1"/>
        <v>56</v>
      </c>
      <c r="G15" s="25">
        <f t="shared" si="2"/>
        <v>452</v>
      </c>
      <c r="H15" s="23">
        <v>450</v>
      </c>
      <c r="I15" s="9">
        <f t="shared" si="3"/>
        <v>247500</v>
      </c>
      <c r="J15" s="1">
        <f t="shared" si="4"/>
        <v>18.079999999999998</v>
      </c>
      <c r="K15" s="5">
        <f t="shared" si="5"/>
        <v>18.079999999999998</v>
      </c>
    </row>
    <row r="16" spans="1:13" s="5" customFormat="1" x14ac:dyDescent="0.25">
      <c r="A16" s="13">
        <v>12</v>
      </c>
      <c r="B16" s="31" t="s">
        <v>23</v>
      </c>
      <c r="C16" s="19">
        <v>3</v>
      </c>
      <c r="D16" s="22">
        <f t="shared" si="0"/>
        <v>66</v>
      </c>
      <c r="E16" s="25">
        <v>0</v>
      </c>
      <c r="F16" s="22">
        <f t="shared" si="1"/>
        <v>0</v>
      </c>
      <c r="G16" s="25">
        <f t="shared" ref="G16:G33" si="6">D16+F16</f>
        <v>66</v>
      </c>
      <c r="H16" s="23">
        <v>75</v>
      </c>
      <c r="I16" s="9">
        <f t="shared" ref="I16:I33" si="7">H16*550</f>
        <v>41250</v>
      </c>
      <c r="J16" s="1">
        <f t="shared" si="4"/>
        <v>2.64</v>
      </c>
      <c r="K16" s="5">
        <f t="shared" si="5"/>
        <v>2.64</v>
      </c>
      <c r="L16"/>
      <c r="M16"/>
    </row>
    <row r="17" spans="1:11" x14ac:dyDescent="0.25">
      <c r="A17" s="12">
        <v>13</v>
      </c>
      <c r="B17" s="29" t="s">
        <v>24</v>
      </c>
      <c r="C17" s="19">
        <v>15</v>
      </c>
      <c r="D17" s="22">
        <f t="shared" si="0"/>
        <v>330</v>
      </c>
      <c r="E17" s="25">
        <v>4</v>
      </c>
      <c r="F17" s="22">
        <f t="shared" si="1"/>
        <v>32</v>
      </c>
      <c r="G17" s="25">
        <f t="shared" si="6"/>
        <v>362</v>
      </c>
      <c r="H17" s="23">
        <v>350</v>
      </c>
      <c r="I17" s="9">
        <f t="shared" si="7"/>
        <v>192500</v>
      </c>
      <c r="J17" s="1">
        <f t="shared" ref="J17" si="8">G17/25</f>
        <v>14.48</v>
      </c>
      <c r="K17" s="5">
        <f t="shared" si="5"/>
        <v>14.48</v>
      </c>
    </row>
    <row r="18" spans="1:11" x14ac:dyDescent="0.25">
      <c r="A18" s="13">
        <v>14</v>
      </c>
      <c r="B18" s="31" t="s">
        <v>25</v>
      </c>
      <c r="C18" s="19">
        <v>16</v>
      </c>
      <c r="D18" s="22">
        <f t="shared" si="0"/>
        <v>352</v>
      </c>
      <c r="E18" s="25">
        <v>6</v>
      </c>
      <c r="F18" s="22">
        <f t="shared" si="1"/>
        <v>48</v>
      </c>
      <c r="G18" s="25">
        <f t="shared" si="6"/>
        <v>400</v>
      </c>
      <c r="H18" s="23">
        <f>K18*25</f>
        <v>400</v>
      </c>
      <c r="I18" s="9">
        <f t="shared" si="7"/>
        <v>220000</v>
      </c>
      <c r="J18" s="1">
        <f t="shared" si="4"/>
        <v>16</v>
      </c>
      <c r="K18" s="5">
        <f t="shared" si="5"/>
        <v>16</v>
      </c>
    </row>
    <row r="19" spans="1:11" x14ac:dyDescent="0.25">
      <c r="A19" s="13">
        <v>15</v>
      </c>
      <c r="B19" s="31" t="s">
        <v>26</v>
      </c>
      <c r="C19" s="19">
        <v>23</v>
      </c>
      <c r="D19" s="22">
        <f t="shared" si="0"/>
        <v>506</v>
      </c>
      <c r="E19" s="25">
        <v>6</v>
      </c>
      <c r="F19" s="22">
        <f t="shared" si="1"/>
        <v>48</v>
      </c>
      <c r="G19" s="25">
        <f t="shared" si="6"/>
        <v>554</v>
      </c>
      <c r="H19" s="23">
        <v>550</v>
      </c>
      <c r="I19" s="9">
        <f t="shared" si="7"/>
        <v>302500</v>
      </c>
      <c r="J19" s="1">
        <f t="shared" si="4"/>
        <v>22.16</v>
      </c>
      <c r="K19" s="5">
        <f t="shared" si="5"/>
        <v>22.16</v>
      </c>
    </row>
    <row r="20" spans="1:11" x14ac:dyDescent="0.25">
      <c r="A20" s="12">
        <v>16</v>
      </c>
      <c r="B20" s="31" t="s">
        <v>27</v>
      </c>
      <c r="C20" s="19">
        <v>17</v>
      </c>
      <c r="D20" s="22">
        <f t="shared" si="0"/>
        <v>374</v>
      </c>
      <c r="E20" s="25">
        <v>8</v>
      </c>
      <c r="F20" s="22">
        <f t="shared" si="1"/>
        <v>64</v>
      </c>
      <c r="G20" s="25">
        <f t="shared" si="6"/>
        <v>438</v>
      </c>
      <c r="H20" s="23">
        <v>450</v>
      </c>
      <c r="I20" s="9">
        <f>H20*550</f>
        <v>247500</v>
      </c>
      <c r="J20" s="1">
        <f t="shared" si="4"/>
        <v>17.52</v>
      </c>
      <c r="K20" s="5">
        <f t="shared" si="5"/>
        <v>17.52</v>
      </c>
    </row>
    <row r="21" spans="1:11" x14ac:dyDescent="0.25">
      <c r="A21" s="13">
        <v>17</v>
      </c>
      <c r="B21" s="30" t="s">
        <v>28</v>
      </c>
      <c r="C21" s="19">
        <v>19</v>
      </c>
      <c r="D21" s="22">
        <f t="shared" si="0"/>
        <v>418</v>
      </c>
      <c r="E21" s="25">
        <v>6</v>
      </c>
      <c r="F21" s="22">
        <f t="shared" si="1"/>
        <v>48</v>
      </c>
      <c r="G21" s="25">
        <f t="shared" si="6"/>
        <v>466</v>
      </c>
      <c r="H21" s="23">
        <v>475</v>
      </c>
      <c r="I21" s="9">
        <f t="shared" ref="I21:I33" si="9">H21*550</f>
        <v>261250</v>
      </c>
      <c r="J21" s="1">
        <f t="shared" si="4"/>
        <v>18.64</v>
      </c>
      <c r="K21" s="5">
        <f t="shared" si="5"/>
        <v>18.64</v>
      </c>
    </row>
    <row r="22" spans="1:11" x14ac:dyDescent="0.25">
      <c r="A22" s="13">
        <v>18</v>
      </c>
      <c r="B22" s="30" t="s">
        <v>29</v>
      </c>
      <c r="C22" s="19">
        <v>29</v>
      </c>
      <c r="D22" s="22">
        <f t="shared" si="0"/>
        <v>638</v>
      </c>
      <c r="E22" s="25">
        <v>12</v>
      </c>
      <c r="F22" s="22">
        <f t="shared" si="1"/>
        <v>96</v>
      </c>
      <c r="G22" s="25">
        <f t="shared" si="6"/>
        <v>734</v>
      </c>
      <c r="H22" s="23">
        <v>750</v>
      </c>
      <c r="I22" s="9">
        <f t="shared" si="9"/>
        <v>412500</v>
      </c>
      <c r="J22" s="1">
        <f t="shared" si="4"/>
        <v>29.36</v>
      </c>
      <c r="K22" s="5">
        <f t="shared" si="5"/>
        <v>29.36</v>
      </c>
    </row>
    <row r="23" spans="1:11" x14ac:dyDescent="0.25">
      <c r="A23" s="12">
        <v>19</v>
      </c>
      <c r="B23" s="31" t="s">
        <v>30</v>
      </c>
      <c r="C23" s="19">
        <v>21</v>
      </c>
      <c r="D23" s="22">
        <f t="shared" si="0"/>
        <v>462</v>
      </c>
      <c r="E23" s="25">
        <v>7</v>
      </c>
      <c r="F23" s="22">
        <f t="shared" si="1"/>
        <v>56</v>
      </c>
      <c r="G23" s="25">
        <f t="shared" si="6"/>
        <v>518</v>
      </c>
      <c r="H23" s="23">
        <v>525</v>
      </c>
      <c r="I23" s="9">
        <f t="shared" si="9"/>
        <v>288750</v>
      </c>
      <c r="J23" s="1">
        <f t="shared" ref="J23" si="10">G23/25</f>
        <v>20.72</v>
      </c>
      <c r="K23" s="5">
        <f t="shared" si="5"/>
        <v>20.72</v>
      </c>
    </row>
    <row r="24" spans="1:11" ht="31.5" x14ac:dyDescent="0.25">
      <c r="A24" s="13">
        <v>20</v>
      </c>
      <c r="B24" s="31" t="s">
        <v>31</v>
      </c>
      <c r="C24" s="19">
        <v>19</v>
      </c>
      <c r="D24" s="22">
        <f t="shared" si="0"/>
        <v>418</v>
      </c>
      <c r="E24" s="25">
        <v>6</v>
      </c>
      <c r="F24" s="22">
        <f t="shared" si="1"/>
        <v>48</v>
      </c>
      <c r="G24" s="25">
        <f t="shared" si="6"/>
        <v>466</v>
      </c>
      <c r="H24" s="23">
        <v>475</v>
      </c>
      <c r="I24" s="9">
        <f t="shared" si="9"/>
        <v>261250</v>
      </c>
      <c r="J24" s="1">
        <f t="shared" si="4"/>
        <v>18.64</v>
      </c>
      <c r="K24" s="5">
        <f t="shared" si="5"/>
        <v>18.64</v>
      </c>
    </row>
    <row r="25" spans="1:11" x14ac:dyDescent="0.25">
      <c r="A25" s="13">
        <v>21</v>
      </c>
      <c r="B25" s="31" t="s">
        <v>32</v>
      </c>
      <c r="C25" s="19">
        <v>15</v>
      </c>
      <c r="D25" s="22">
        <f t="shared" si="0"/>
        <v>330</v>
      </c>
      <c r="E25" s="25">
        <v>5</v>
      </c>
      <c r="F25" s="22">
        <f t="shared" si="1"/>
        <v>40</v>
      </c>
      <c r="G25" s="25">
        <f t="shared" si="6"/>
        <v>370</v>
      </c>
      <c r="H25" s="23">
        <v>375</v>
      </c>
      <c r="I25" s="9">
        <f t="shared" si="9"/>
        <v>206250</v>
      </c>
      <c r="J25" s="1">
        <f t="shared" si="4"/>
        <v>14.8</v>
      </c>
      <c r="K25" s="5">
        <f t="shared" si="5"/>
        <v>14.8</v>
      </c>
    </row>
    <row r="26" spans="1:11" x14ac:dyDescent="0.25">
      <c r="A26" s="12">
        <v>22</v>
      </c>
      <c r="B26" s="30" t="s">
        <v>33</v>
      </c>
      <c r="C26" s="19">
        <v>13</v>
      </c>
      <c r="D26" s="22">
        <f t="shared" si="0"/>
        <v>286</v>
      </c>
      <c r="E26" s="25">
        <v>6</v>
      </c>
      <c r="F26" s="22">
        <f t="shared" si="1"/>
        <v>48</v>
      </c>
      <c r="G26" s="25">
        <f t="shared" si="6"/>
        <v>334</v>
      </c>
      <c r="H26" s="23">
        <v>350</v>
      </c>
      <c r="I26" s="9">
        <f t="shared" si="9"/>
        <v>192500</v>
      </c>
      <c r="J26" s="1">
        <f t="shared" si="4"/>
        <v>13.36</v>
      </c>
      <c r="K26" s="5">
        <f t="shared" si="5"/>
        <v>13.36</v>
      </c>
    </row>
    <row r="27" spans="1:11" x14ac:dyDescent="0.25">
      <c r="A27" s="13">
        <v>23</v>
      </c>
      <c r="B27" s="30" t="s">
        <v>34</v>
      </c>
      <c r="C27" s="19">
        <v>19</v>
      </c>
      <c r="D27" s="22">
        <f t="shared" si="0"/>
        <v>418</v>
      </c>
      <c r="E27" s="25">
        <v>4</v>
      </c>
      <c r="F27" s="22">
        <f t="shared" si="1"/>
        <v>32</v>
      </c>
      <c r="G27" s="25">
        <f t="shared" si="6"/>
        <v>450</v>
      </c>
      <c r="H27" s="23">
        <v>450</v>
      </c>
      <c r="I27" s="9">
        <f t="shared" si="9"/>
        <v>247500</v>
      </c>
      <c r="J27" s="1">
        <f t="shared" si="4"/>
        <v>18</v>
      </c>
      <c r="K27" s="5">
        <f t="shared" si="5"/>
        <v>18</v>
      </c>
    </row>
    <row r="28" spans="1:11" x14ac:dyDescent="0.25">
      <c r="A28" s="13">
        <v>24</v>
      </c>
      <c r="B28" s="31" t="s">
        <v>35</v>
      </c>
      <c r="C28" s="19">
        <v>16</v>
      </c>
      <c r="D28" s="22">
        <f>C28*22</f>
        <v>352</v>
      </c>
      <c r="E28" s="25">
        <v>6</v>
      </c>
      <c r="F28" s="22">
        <f t="shared" si="1"/>
        <v>48</v>
      </c>
      <c r="G28" s="25">
        <f>D28+F28</f>
        <v>400</v>
      </c>
      <c r="H28" s="23">
        <v>400</v>
      </c>
      <c r="I28" s="9">
        <f t="shared" si="9"/>
        <v>220000</v>
      </c>
      <c r="J28" s="1">
        <f t="shared" si="4"/>
        <v>16</v>
      </c>
      <c r="K28" s="5">
        <f t="shared" si="5"/>
        <v>16</v>
      </c>
    </row>
    <row r="29" spans="1:11" x14ac:dyDescent="0.25">
      <c r="A29" s="12">
        <v>25</v>
      </c>
      <c r="B29" s="31" t="s">
        <v>36</v>
      </c>
      <c r="C29" s="19">
        <v>30</v>
      </c>
      <c r="D29" s="22">
        <f t="shared" si="0"/>
        <v>660</v>
      </c>
      <c r="E29" s="25">
        <v>14</v>
      </c>
      <c r="F29" s="22">
        <f t="shared" si="1"/>
        <v>112</v>
      </c>
      <c r="G29" s="25">
        <f t="shared" si="6"/>
        <v>772</v>
      </c>
      <c r="H29" s="23">
        <v>775</v>
      </c>
      <c r="I29" s="9">
        <f t="shared" si="9"/>
        <v>426250</v>
      </c>
      <c r="J29" s="1">
        <f t="shared" si="4"/>
        <v>30.88</v>
      </c>
      <c r="K29" s="5">
        <f t="shared" si="5"/>
        <v>30.88</v>
      </c>
    </row>
    <row r="30" spans="1:11" x14ac:dyDescent="0.25">
      <c r="A30" s="13">
        <v>26</v>
      </c>
      <c r="B30" s="31" t="s">
        <v>37</v>
      </c>
      <c r="C30" s="19">
        <v>16</v>
      </c>
      <c r="D30" s="22">
        <f t="shared" si="0"/>
        <v>352</v>
      </c>
      <c r="E30" s="25">
        <v>5</v>
      </c>
      <c r="F30" s="22">
        <f t="shared" si="1"/>
        <v>40</v>
      </c>
      <c r="G30" s="25">
        <f t="shared" si="6"/>
        <v>392</v>
      </c>
      <c r="H30" s="23">
        <v>400</v>
      </c>
      <c r="I30" s="9">
        <f t="shared" si="9"/>
        <v>220000</v>
      </c>
      <c r="J30" s="1">
        <f t="shared" si="4"/>
        <v>15.68</v>
      </c>
      <c r="K30" s="5">
        <f t="shared" si="5"/>
        <v>15.68</v>
      </c>
    </row>
    <row r="31" spans="1:11" x14ac:dyDescent="0.25">
      <c r="A31" s="13">
        <v>27</v>
      </c>
      <c r="B31" s="31" t="s">
        <v>38</v>
      </c>
      <c r="C31" s="19">
        <v>16</v>
      </c>
      <c r="D31" s="22">
        <f t="shared" si="0"/>
        <v>352</v>
      </c>
      <c r="E31" s="25">
        <v>6</v>
      </c>
      <c r="F31" s="22">
        <f t="shared" si="1"/>
        <v>48</v>
      </c>
      <c r="G31" s="25">
        <f t="shared" si="6"/>
        <v>400</v>
      </c>
      <c r="H31" s="23">
        <v>400</v>
      </c>
      <c r="I31" s="9">
        <f t="shared" si="9"/>
        <v>220000</v>
      </c>
      <c r="J31" s="1">
        <f t="shared" si="4"/>
        <v>16</v>
      </c>
      <c r="K31" s="5">
        <f t="shared" si="5"/>
        <v>16</v>
      </c>
    </row>
    <row r="32" spans="1:11" x14ac:dyDescent="0.25">
      <c r="A32" s="12">
        <v>28</v>
      </c>
      <c r="B32" s="33" t="s">
        <v>12</v>
      </c>
      <c r="C32" s="19">
        <v>40</v>
      </c>
      <c r="D32" s="22">
        <f t="shared" si="0"/>
        <v>880</v>
      </c>
      <c r="E32" s="25">
        <v>8</v>
      </c>
      <c r="F32" s="22">
        <f t="shared" si="1"/>
        <v>64</v>
      </c>
      <c r="G32" s="25">
        <f t="shared" si="6"/>
        <v>944</v>
      </c>
      <c r="H32" s="23">
        <v>950</v>
      </c>
      <c r="I32" s="9">
        <f t="shared" si="9"/>
        <v>522500</v>
      </c>
      <c r="J32" s="1">
        <f t="shared" si="4"/>
        <v>37.76</v>
      </c>
      <c r="K32" s="5">
        <f t="shared" si="5"/>
        <v>37.76</v>
      </c>
    </row>
    <row r="33" spans="1:11" x14ac:dyDescent="0.25">
      <c r="A33" s="13">
        <v>29</v>
      </c>
      <c r="B33" s="34" t="s">
        <v>39</v>
      </c>
      <c r="C33" s="19">
        <v>10</v>
      </c>
      <c r="D33" s="22">
        <f t="shared" si="0"/>
        <v>220</v>
      </c>
      <c r="E33" s="25">
        <v>0</v>
      </c>
      <c r="F33" s="22">
        <f t="shared" si="1"/>
        <v>0</v>
      </c>
      <c r="G33" s="25">
        <f t="shared" si="6"/>
        <v>220</v>
      </c>
      <c r="H33" s="23">
        <v>225</v>
      </c>
      <c r="I33" s="9">
        <f t="shared" si="9"/>
        <v>123750</v>
      </c>
      <c r="J33" s="1">
        <f t="shared" si="4"/>
        <v>8.8000000000000007</v>
      </c>
      <c r="K33" s="5">
        <f t="shared" si="5"/>
        <v>8.8000000000000007</v>
      </c>
    </row>
    <row r="34" spans="1:11" s="10" customFormat="1" x14ac:dyDescent="0.25">
      <c r="A34" s="38" t="s">
        <v>9</v>
      </c>
      <c r="B34" s="38"/>
      <c r="C34" s="21">
        <f t="shared" ref="C34:H34" si="11">SUM(C5:C33)</f>
        <v>596</v>
      </c>
      <c r="D34" s="27">
        <f t="shared" si="11"/>
        <v>13112</v>
      </c>
      <c r="E34" s="27">
        <f t="shared" si="11"/>
        <v>178</v>
      </c>
      <c r="F34" s="27">
        <f t="shared" si="11"/>
        <v>1424</v>
      </c>
      <c r="G34" s="27">
        <f t="shared" si="11"/>
        <v>14536</v>
      </c>
      <c r="H34" s="27">
        <f t="shared" si="11"/>
        <v>14625</v>
      </c>
      <c r="I34" s="36">
        <f>SUM(I5:I33)</f>
        <v>8043750</v>
      </c>
      <c r="J34" s="32">
        <f>SUM(J5:J33)</f>
        <v>581.43999999999994</v>
      </c>
      <c r="K34" s="28">
        <f>SUM(K5:K33)</f>
        <v>581.43999999999994</v>
      </c>
    </row>
  </sheetData>
  <mergeCells count="4">
    <mergeCell ref="A1:I1"/>
    <mergeCell ref="A2:I2"/>
    <mergeCell ref="A3:I3"/>
    <mergeCell ref="A34:B34"/>
  </mergeCells>
  <pageMargins left="0.19685039370078741" right="0.19685039370078741" top="0.19685039370078741" bottom="0.19685039370078741" header="0.31496062992125984" footer="0.31496062992125984"/>
  <pageSetup paperSize="9" scale="70" orientation="landscape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 с 25.01.2022 (2)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Вед эксперт ОКДУСОП</dc:creator>
  <cp:lastModifiedBy>Н.С. Прошутинская</cp:lastModifiedBy>
  <cp:lastPrinted>2022-01-25T15:29:23Z</cp:lastPrinted>
  <dcterms:created xsi:type="dcterms:W3CDTF">2020-07-29T07:49:13Z</dcterms:created>
  <dcterms:modified xsi:type="dcterms:W3CDTF">2022-01-25T16:36:50Z</dcterms:modified>
</cp:coreProperties>
</file>