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ПРОШУТИНСКАЯ НОВОЕ\КОРОНАВИРУС\Предложения по работе\Служебная записка\"/>
    </mc:Choice>
  </mc:AlternateContent>
  <bookViews>
    <workbookView xWindow="120" yWindow="45" windowWidth="21075" windowHeight="8250"/>
  </bookViews>
  <sheets>
    <sheet name="Свод с 24.01.2022" sheetId="8" r:id="rId1"/>
  </sheets>
  <calcPr calcId="162913"/>
</workbook>
</file>

<file path=xl/calcChain.xml><?xml version="1.0" encoding="utf-8"?>
<calcChain xmlns="http://schemas.openxmlformats.org/spreadsheetml/2006/main">
  <c r="G15" i="8" l="1"/>
  <c r="F6" i="8"/>
  <c r="F7" i="8"/>
  <c r="F8" i="8"/>
  <c r="F9" i="8"/>
  <c r="F10" i="8"/>
  <c r="F11" i="8"/>
  <c r="F12" i="8"/>
  <c r="F13" i="8"/>
  <c r="F14" i="8"/>
  <c r="F15" i="8"/>
  <c r="F16" i="8"/>
  <c r="F17" i="8"/>
  <c r="F5" i="8"/>
  <c r="D6" i="8"/>
  <c r="D7" i="8"/>
  <c r="D8" i="8"/>
  <c r="D9" i="8"/>
  <c r="D10" i="8"/>
  <c r="D11" i="8"/>
  <c r="D12" i="8"/>
  <c r="D13" i="8"/>
  <c r="D14" i="8"/>
  <c r="D15" i="8"/>
  <c r="D16" i="8"/>
  <c r="D17" i="8"/>
  <c r="D5" i="8"/>
  <c r="H18" i="8" l="1"/>
  <c r="I6" i="8"/>
  <c r="I7" i="8"/>
  <c r="I8" i="8"/>
  <c r="I9" i="8"/>
  <c r="I10" i="8"/>
  <c r="I11" i="8"/>
  <c r="I12" i="8"/>
  <c r="I13" i="8"/>
  <c r="I14" i="8"/>
  <c r="I15" i="8"/>
  <c r="I16" i="8"/>
  <c r="I17" i="8"/>
  <c r="I5" i="8"/>
  <c r="E18" i="8" l="1"/>
  <c r="F18" i="8" s="1"/>
  <c r="C18" i="8"/>
  <c r="G6" i="8" l="1"/>
  <c r="G8" i="8"/>
  <c r="G10" i="8"/>
  <c r="G12" i="8"/>
  <c r="G14" i="8"/>
  <c r="G16" i="8"/>
  <c r="D18" i="8"/>
  <c r="G7" i="8"/>
  <c r="G9" i="8"/>
  <c r="G11" i="8"/>
  <c r="G13" i="8"/>
  <c r="G17" i="8"/>
  <c r="G5" i="8"/>
  <c r="G18" i="8" l="1"/>
  <c r="I18" i="8"/>
</calcChain>
</file>

<file path=xl/sharedStrings.xml><?xml version="1.0" encoding="utf-8"?>
<sst xmlns="http://schemas.openxmlformats.org/spreadsheetml/2006/main" count="26" uniqueCount="26">
  <si>
    <t>№ п/п</t>
  </si>
  <si>
    <t>Наименование учреждения</t>
  </si>
  <si>
    <t>ГБУ "Тверской геронтологический центр"</t>
  </si>
  <si>
    <t>ГБУ Вышневолоцкий дом-интернат для престарелых и инвалидов</t>
  </si>
  <si>
    <t>ГБУ " Грузинский психоневрологический интернат"</t>
  </si>
  <si>
    <t>ГБУ "Ильинский психоневрологический интернат"</t>
  </si>
  <si>
    <t>ГБУ "Кимрский психоневрологический инетрнат"</t>
  </si>
  <si>
    <t xml:space="preserve"> ГБУ "Михайловский специальный дом интернат для престарелых и инвалидов</t>
  </si>
  <si>
    <t xml:space="preserve"> ГБУ "Нелидовский психоневролгический интернат"</t>
  </si>
  <si>
    <t>ГБУ Ржевский дом-интернат для престарелых и инвалидов</t>
  </si>
  <si>
    <t xml:space="preserve"> ГБУ "Торжокский психоневролгический интернат"</t>
  </si>
  <si>
    <t xml:space="preserve"> ГБУ "Торопецкий психоневролгический интернат"</t>
  </si>
  <si>
    <t xml:space="preserve"> ГБУ "Трояновский психоневролгический интернат"</t>
  </si>
  <si>
    <t xml:space="preserve"> ГБУ Удомельский психоневролгический интернат</t>
  </si>
  <si>
    <t xml:space="preserve">ГБУ"Кашаровский детский дом-интернат для детей с серьезными нарушениями в интеллектуальном развитии" </t>
  </si>
  <si>
    <t>Количества персонала в будни</t>
  </si>
  <si>
    <t>Количества персонала в выходные</t>
  </si>
  <si>
    <t>Итого  тестов, шт.</t>
  </si>
  <si>
    <t xml:space="preserve">ИТОГО </t>
  </si>
  <si>
    <t>Количество тестов, кратное 25</t>
  </si>
  <si>
    <t>В упаковке: 25 тестов, 25 пробирок для экстрагирования биологического образца, 25 зондов для забора биоматериала (в индивидуальной упаковке), 25 насадок - капельниц, буфер для экстрагирования - 2 флакона  по 5 мл.</t>
  </si>
  <si>
    <t>Количество тестов  на будни 
(22 дня)</t>
  </si>
  <si>
    <t>Количество тестов на выходные 
(8 дня)</t>
  </si>
  <si>
    <t xml:space="preserve">Информация об объеме финансовых средств, необходимых для ежедневного экспресс-тестирования на антиген к коронавирусной инфекции  методом ПЦР сотрудников стационарных учреждений социальной защиты населения Тверской области вместимостью более 50 мест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</si>
  <si>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средняя рыночная стоимотсь 1 теста - 550 рублей </t>
  </si>
  <si>
    <t>Необходимый объем финансирования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</si>
</sst>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4" fontId="1" fillId="0" borderId="0" xfId="0" applyNumberFormat="1" applyFont="1" applyAlignment="1">
      <alignment horizontal="center" vertical="top" wrapText="1"/>
    </xf>
    <xf numFmtId="3" fontId="2" fillId="0" borderId="0" xfId="0" applyNumberFormat="1" applyFont="1"/>
    <xf numFmtId="0" fontId="1" fillId="0" borderId="2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3" fontId="5" fillId="0" borderId="5" xfId="0" applyNumberFormat="1" applyFont="1" applyFill="1" applyBorder="1" applyAlignment="1">
      <alignment horizontal="center" vertical="top" wrapText="1"/>
    </xf>
    <xf numFmtId="3" fontId="5" fillId="0" borderId="6" xfId="0" applyNumberFormat="1" applyFont="1" applyBorder="1" applyAlignment="1">
      <alignment horizontal="center" vertical="top" wrapText="1"/>
    </xf>
    <xf numFmtId="3" fontId="5" fillId="2" borderId="6" xfId="0" applyNumberFormat="1" applyFont="1" applyFill="1" applyBorder="1" applyAlignment="1">
      <alignment horizontal="center" vertical="top" wrapText="1"/>
    </xf>
    <xf numFmtId="3" fontId="5" fillId="2" borderId="7" xfId="0" applyNumberFormat="1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4" fontId="5" fillId="2" borderId="14" xfId="0" applyNumberFormat="1" applyFont="1" applyFill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3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4" fontId="5" fillId="2" borderId="11" xfId="0" applyNumberFormat="1" applyFont="1" applyFill="1" applyBorder="1" applyAlignment="1">
      <alignment horizontal="center" vertical="top" wrapText="1"/>
    </xf>
    <xf numFmtId="4" fontId="5" fillId="2" borderId="4" xfId="0" applyNumberFormat="1" applyFont="1" applyFill="1" applyBorder="1" applyAlignment="1">
      <alignment horizontal="center" vertical="top" wrapText="1"/>
    </xf>
    <xf numFmtId="3" fontId="5" fillId="0" borderId="16" xfId="0" applyNumberFormat="1" applyFont="1" applyBorder="1" applyAlignment="1">
      <alignment horizontal="center" vertical="top" wrapText="1"/>
    </xf>
    <xf numFmtId="3" fontId="5" fillId="0" borderId="17" xfId="0" applyNumberFormat="1" applyFont="1" applyFill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  <color rgb="FFCCFF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L18"/>
  <sheetViews>
    <sheetView tabSelected="1" topLeftCell="A4" zoomScaleNormal="100" workbookViewId="0">
      <selection activeCell="J5" sqref="J5:J18"/>
    </sheetView>
  </sheetViews>
  <sheetFormatPr defaultRowHeight="15.75" x14ac:dyDescent="0.25"/>
  <cols>
    <col min="1" max="1" width="5" style="2" customWidth="1"/>
    <col min="2" max="2" width="41.85546875" style="2" customWidth="1"/>
    <col min="3" max="3" width="15.42578125" style="2" customWidth="1"/>
    <col min="4" max="8" width="17.42578125" style="2" customWidth="1"/>
    <col min="9" max="9" width="22.5703125" style="5" customWidth="1"/>
    <col min="10" max="10" width="8.85546875" style="1"/>
  </cols>
  <sheetData>
    <row r="1" spans="1:12" ht="63" customHeight="1" x14ac:dyDescent="0.25">
      <c r="A1" s="35" t="s">
        <v>23</v>
      </c>
      <c r="B1" s="35"/>
      <c r="C1" s="35"/>
      <c r="D1" s="35"/>
      <c r="E1" s="35"/>
      <c r="F1" s="35"/>
      <c r="G1" s="35"/>
      <c r="H1" s="35"/>
      <c r="I1" s="35"/>
    </row>
    <row r="2" spans="1:12" ht="24.75" customHeight="1" x14ac:dyDescent="0.25">
      <c r="A2" s="35" t="s">
        <v>24</v>
      </c>
      <c r="B2" s="35"/>
      <c r="C2" s="35"/>
      <c r="D2" s="35"/>
      <c r="E2" s="35"/>
      <c r="F2" s="35"/>
      <c r="G2" s="35"/>
      <c r="H2" s="35"/>
      <c r="I2" s="35"/>
    </row>
    <row r="3" spans="1:12" ht="45.75" customHeight="1" thickBot="1" x14ac:dyDescent="0.3">
      <c r="A3" s="35" t="s">
        <v>20</v>
      </c>
      <c r="B3" s="35"/>
      <c r="C3" s="35"/>
      <c r="D3" s="35"/>
      <c r="E3" s="35"/>
      <c r="F3" s="35"/>
      <c r="G3" s="35"/>
      <c r="H3" s="35"/>
      <c r="I3" s="35"/>
    </row>
    <row r="4" spans="1:12" ht="67.150000000000006" customHeight="1" thickBot="1" x14ac:dyDescent="0.3">
      <c r="A4" s="18" t="s">
        <v>0</v>
      </c>
      <c r="B4" s="19" t="s">
        <v>1</v>
      </c>
      <c r="C4" s="19" t="s">
        <v>15</v>
      </c>
      <c r="D4" s="19" t="s">
        <v>21</v>
      </c>
      <c r="E4" s="19" t="s">
        <v>16</v>
      </c>
      <c r="F4" s="19" t="s">
        <v>22</v>
      </c>
      <c r="G4" s="20" t="s">
        <v>17</v>
      </c>
      <c r="H4" s="16" t="s">
        <v>19</v>
      </c>
      <c r="I4" s="17" t="s">
        <v>25</v>
      </c>
    </row>
    <row r="5" spans="1:12" ht="31.5" x14ac:dyDescent="0.25">
      <c r="A5" s="27">
        <v>1</v>
      </c>
      <c r="B5" s="28" t="s">
        <v>3</v>
      </c>
      <c r="C5" s="29">
        <v>105</v>
      </c>
      <c r="D5" s="28">
        <f>C5*22</f>
        <v>2310</v>
      </c>
      <c r="E5" s="28">
        <v>62</v>
      </c>
      <c r="F5" s="28">
        <f>E5*8</f>
        <v>496</v>
      </c>
      <c r="G5" s="28">
        <f>D5+F5</f>
        <v>2806</v>
      </c>
      <c r="H5" s="21">
        <v>2825</v>
      </c>
      <c r="I5" s="22">
        <f>H5*550</f>
        <v>1553750</v>
      </c>
    </row>
    <row r="6" spans="1:12" ht="31.5" x14ac:dyDescent="0.25">
      <c r="A6" s="11">
        <v>2</v>
      </c>
      <c r="B6" s="3" t="s">
        <v>4</v>
      </c>
      <c r="C6" s="30">
        <v>50</v>
      </c>
      <c r="D6" s="28">
        <f t="shared" ref="D6:D17" si="0">C6*22</f>
        <v>1100</v>
      </c>
      <c r="E6" s="31">
        <v>35</v>
      </c>
      <c r="F6" s="28">
        <f t="shared" ref="F6:F18" si="1">E6*8</f>
        <v>280</v>
      </c>
      <c r="G6" s="3">
        <f t="shared" ref="G6:G17" si="2">D6+F6</f>
        <v>1380</v>
      </c>
      <c r="H6" s="8">
        <v>1400</v>
      </c>
      <c r="I6" s="23">
        <f t="shared" ref="I6:I17" si="3">H6*550</f>
        <v>770000</v>
      </c>
    </row>
    <row r="7" spans="1:12" ht="31.5" x14ac:dyDescent="0.25">
      <c r="A7" s="11">
        <v>3</v>
      </c>
      <c r="B7" s="3" t="s">
        <v>5</v>
      </c>
      <c r="C7" s="32">
        <v>20</v>
      </c>
      <c r="D7" s="28">
        <f t="shared" si="0"/>
        <v>440</v>
      </c>
      <c r="E7" s="33">
        <v>7</v>
      </c>
      <c r="F7" s="28">
        <f t="shared" si="1"/>
        <v>56</v>
      </c>
      <c r="G7" s="3">
        <f t="shared" si="2"/>
        <v>496</v>
      </c>
      <c r="H7" s="8">
        <v>500</v>
      </c>
      <c r="I7" s="23">
        <f t="shared" si="3"/>
        <v>275000</v>
      </c>
    </row>
    <row r="8" spans="1:12" ht="31.5" x14ac:dyDescent="0.25">
      <c r="A8" s="11">
        <v>4</v>
      </c>
      <c r="B8" s="3" t="s">
        <v>6</v>
      </c>
      <c r="C8" s="7">
        <v>38</v>
      </c>
      <c r="D8" s="28">
        <f t="shared" si="0"/>
        <v>836</v>
      </c>
      <c r="E8" s="3">
        <v>14</v>
      </c>
      <c r="F8" s="28">
        <f t="shared" si="1"/>
        <v>112</v>
      </c>
      <c r="G8" s="3">
        <f t="shared" si="2"/>
        <v>948</v>
      </c>
      <c r="H8" s="8">
        <v>950</v>
      </c>
      <c r="I8" s="23">
        <f t="shared" si="3"/>
        <v>522500</v>
      </c>
    </row>
    <row r="9" spans="1:12" ht="31.5" x14ac:dyDescent="0.25">
      <c r="A9" s="11">
        <v>5</v>
      </c>
      <c r="B9" s="3" t="s">
        <v>7</v>
      </c>
      <c r="C9" s="7">
        <v>35</v>
      </c>
      <c r="D9" s="28">
        <f t="shared" si="0"/>
        <v>770</v>
      </c>
      <c r="E9" s="3">
        <v>13</v>
      </c>
      <c r="F9" s="28">
        <f t="shared" si="1"/>
        <v>104</v>
      </c>
      <c r="G9" s="3">
        <f t="shared" si="2"/>
        <v>874</v>
      </c>
      <c r="H9" s="8">
        <v>875</v>
      </c>
      <c r="I9" s="23">
        <f t="shared" si="3"/>
        <v>481250</v>
      </c>
    </row>
    <row r="10" spans="1:12" ht="31.5" x14ac:dyDescent="0.25">
      <c r="A10" s="11">
        <v>6</v>
      </c>
      <c r="B10" s="3" t="s">
        <v>8</v>
      </c>
      <c r="C10" s="7">
        <v>92</v>
      </c>
      <c r="D10" s="28">
        <f t="shared" si="0"/>
        <v>2024</v>
      </c>
      <c r="E10" s="3">
        <v>40</v>
      </c>
      <c r="F10" s="28">
        <f t="shared" si="1"/>
        <v>320</v>
      </c>
      <c r="G10" s="3">
        <f t="shared" si="2"/>
        <v>2344</v>
      </c>
      <c r="H10" s="8">
        <v>2350</v>
      </c>
      <c r="I10" s="23">
        <f t="shared" si="3"/>
        <v>1292500</v>
      </c>
    </row>
    <row r="11" spans="1:12" ht="31.5" x14ac:dyDescent="0.25">
      <c r="A11" s="11">
        <v>7</v>
      </c>
      <c r="B11" s="3" t="s">
        <v>9</v>
      </c>
      <c r="C11" s="7">
        <v>116</v>
      </c>
      <c r="D11" s="28">
        <f t="shared" si="0"/>
        <v>2552</v>
      </c>
      <c r="E11" s="3">
        <v>49</v>
      </c>
      <c r="F11" s="28">
        <f t="shared" si="1"/>
        <v>392</v>
      </c>
      <c r="G11" s="3">
        <f t="shared" si="2"/>
        <v>2944</v>
      </c>
      <c r="H11" s="8">
        <v>2950</v>
      </c>
      <c r="I11" s="23">
        <f t="shared" si="3"/>
        <v>1622500</v>
      </c>
    </row>
    <row r="12" spans="1:12" ht="31.5" x14ac:dyDescent="0.25">
      <c r="A12" s="11">
        <v>8</v>
      </c>
      <c r="B12" s="3" t="s">
        <v>2</v>
      </c>
      <c r="C12" s="7">
        <v>31</v>
      </c>
      <c r="D12" s="28">
        <f t="shared" si="0"/>
        <v>682</v>
      </c>
      <c r="E12" s="3">
        <v>21</v>
      </c>
      <c r="F12" s="28">
        <f t="shared" si="1"/>
        <v>168</v>
      </c>
      <c r="G12" s="3">
        <f t="shared" si="2"/>
        <v>850</v>
      </c>
      <c r="H12" s="8">
        <v>850</v>
      </c>
      <c r="I12" s="23">
        <f t="shared" si="3"/>
        <v>467500</v>
      </c>
    </row>
    <row r="13" spans="1:12" s="4" customFormat="1" ht="31.5" x14ac:dyDescent="0.25">
      <c r="A13" s="11">
        <v>9</v>
      </c>
      <c r="B13" s="3" t="s">
        <v>10</v>
      </c>
      <c r="C13" s="9">
        <v>28</v>
      </c>
      <c r="D13" s="28">
        <f t="shared" si="0"/>
        <v>616</v>
      </c>
      <c r="E13" s="10">
        <v>16</v>
      </c>
      <c r="F13" s="28">
        <f t="shared" si="1"/>
        <v>128</v>
      </c>
      <c r="G13" s="3">
        <f t="shared" si="2"/>
        <v>744</v>
      </c>
      <c r="H13" s="8">
        <v>750</v>
      </c>
      <c r="I13" s="23">
        <f t="shared" si="3"/>
        <v>412500</v>
      </c>
      <c r="J13" s="1"/>
      <c r="K13"/>
      <c r="L13"/>
    </row>
    <row r="14" spans="1:12" ht="31.5" x14ac:dyDescent="0.25">
      <c r="A14" s="11">
        <v>10</v>
      </c>
      <c r="B14" s="3" t="s">
        <v>11</v>
      </c>
      <c r="C14" s="9">
        <v>50</v>
      </c>
      <c r="D14" s="28">
        <f t="shared" si="0"/>
        <v>1100</v>
      </c>
      <c r="E14" s="10">
        <v>19</v>
      </c>
      <c r="F14" s="28">
        <f t="shared" si="1"/>
        <v>152</v>
      </c>
      <c r="G14" s="3">
        <f t="shared" si="2"/>
        <v>1252</v>
      </c>
      <c r="H14" s="8">
        <v>1250</v>
      </c>
      <c r="I14" s="23">
        <f t="shared" si="3"/>
        <v>687500</v>
      </c>
    </row>
    <row r="15" spans="1:12" ht="31.5" x14ac:dyDescent="0.25">
      <c r="A15" s="11">
        <v>11</v>
      </c>
      <c r="B15" s="3" t="s">
        <v>12</v>
      </c>
      <c r="C15" s="7">
        <v>60</v>
      </c>
      <c r="D15" s="28">
        <f t="shared" si="0"/>
        <v>1320</v>
      </c>
      <c r="E15" s="3">
        <v>20</v>
      </c>
      <c r="F15" s="28">
        <f t="shared" si="1"/>
        <v>160</v>
      </c>
      <c r="G15" s="3">
        <f t="shared" si="2"/>
        <v>1480</v>
      </c>
      <c r="H15" s="8">
        <v>1500</v>
      </c>
      <c r="I15" s="23">
        <f t="shared" si="3"/>
        <v>825000</v>
      </c>
    </row>
    <row r="16" spans="1:12" ht="31.5" x14ac:dyDescent="0.25">
      <c r="A16" s="11">
        <v>12</v>
      </c>
      <c r="B16" s="3" t="s">
        <v>13</v>
      </c>
      <c r="C16" s="7">
        <v>35</v>
      </c>
      <c r="D16" s="28">
        <f t="shared" si="0"/>
        <v>770</v>
      </c>
      <c r="E16" s="3">
        <v>25</v>
      </c>
      <c r="F16" s="28">
        <f t="shared" si="1"/>
        <v>200</v>
      </c>
      <c r="G16" s="3">
        <f t="shared" si="2"/>
        <v>970</v>
      </c>
      <c r="H16" s="8">
        <v>975</v>
      </c>
      <c r="I16" s="23">
        <f t="shared" si="3"/>
        <v>536250</v>
      </c>
    </row>
    <row r="17" spans="1:12" ht="63.75" thickBot="1" x14ac:dyDescent="0.3">
      <c r="A17" s="11">
        <v>13</v>
      </c>
      <c r="B17" s="3" t="s">
        <v>14</v>
      </c>
      <c r="C17" s="7">
        <v>59</v>
      </c>
      <c r="D17" s="28">
        <f t="shared" si="0"/>
        <v>1298</v>
      </c>
      <c r="E17" s="3">
        <v>38</v>
      </c>
      <c r="F17" s="34">
        <f t="shared" si="1"/>
        <v>304</v>
      </c>
      <c r="G17" s="3">
        <f t="shared" si="2"/>
        <v>1602</v>
      </c>
      <c r="H17" s="8">
        <v>1600</v>
      </c>
      <c r="I17" s="23">
        <f t="shared" si="3"/>
        <v>880000</v>
      </c>
    </row>
    <row r="18" spans="1:12" s="6" customFormat="1" ht="16.5" thickBot="1" x14ac:dyDescent="0.3">
      <c r="A18" s="12"/>
      <c r="B18" s="13" t="s">
        <v>18</v>
      </c>
      <c r="C18" s="13">
        <f t="shared" ref="C18:I18" si="4">SUM(C5:C17)</f>
        <v>719</v>
      </c>
      <c r="D18" s="13">
        <f t="shared" si="4"/>
        <v>15818</v>
      </c>
      <c r="E18" s="24">
        <f t="shared" si="4"/>
        <v>359</v>
      </c>
      <c r="F18" s="26">
        <f t="shared" si="1"/>
        <v>2872</v>
      </c>
      <c r="G18" s="25">
        <f t="shared" si="4"/>
        <v>18690</v>
      </c>
      <c r="H18" s="14">
        <f t="shared" si="4"/>
        <v>18775</v>
      </c>
      <c r="I18" s="15">
        <f t="shared" si="4"/>
        <v>10326250</v>
      </c>
      <c r="J18" s="1"/>
      <c r="K18"/>
      <c r="L18"/>
    </row>
  </sheetData>
  <mergeCells count="3">
    <mergeCell ref="A1:I1"/>
    <mergeCell ref="A2:I2"/>
    <mergeCell ref="A3:I3"/>
  </mergeCells>
  <pageMargins left="0.19685039370078741" right="0.19685039370078741" top="0.19685039370078741" bottom="0.19685039370078741" header="0.31496062992125984" footer="0.31496062992125984"/>
  <pageSetup paperSize="9" scale="83" orientation="landscape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с 24.01.2022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Вед эксперт ОКДУСОП</dc:creator>
  <cp:lastModifiedBy>Н.С. Прошутинская</cp:lastModifiedBy>
  <cp:lastPrinted>2022-01-25T16:38:04Z</cp:lastPrinted>
  <dcterms:created xsi:type="dcterms:W3CDTF">2020-07-29T07:49:13Z</dcterms:created>
  <dcterms:modified xsi:type="dcterms:W3CDTF">2022-01-25T16:38:17Z</dcterms:modified>
</cp:coreProperties>
</file>