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chukwu\Downloads\"/>
    </mc:Choice>
  </mc:AlternateContent>
  <xr:revisionPtr revIDLastSave="0" documentId="13_ncr:1_{F4E15EA5-5B49-4D90-8935-DEA54EC5E1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netics plot on 0-2 h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2" l="1"/>
  <c r="B40" i="2"/>
  <c r="B41" i="2"/>
  <c r="B42" i="2"/>
  <c r="B43" i="2"/>
  <c r="B44" i="2"/>
  <c r="B38" i="2"/>
  <c r="F3" i="2" l="1"/>
  <c r="F1" i="2"/>
  <c r="E18" i="2"/>
  <c r="E22" i="2" s="1"/>
  <c r="E25" i="2" s="1"/>
  <c r="D28" i="2" s="1"/>
  <c r="B28" i="2" l="1"/>
  <c r="C38" i="2" s="1"/>
  <c r="A38" i="2"/>
  <c r="K18" i="2"/>
  <c r="K22" i="2" s="1"/>
  <c r="K25" i="2" s="1"/>
  <c r="D34" i="2" s="1"/>
  <c r="F18" i="2"/>
  <c r="A44" i="2" l="1"/>
  <c r="B34" i="2"/>
  <c r="C44" i="2" s="1"/>
  <c r="F22" i="2"/>
  <c r="F25" i="2" s="1"/>
  <c r="F21" i="2"/>
  <c r="F24" i="2" s="1"/>
  <c r="C29" i="2" s="1"/>
  <c r="G18" i="2"/>
  <c r="G22" i="2" s="1"/>
  <c r="G25" i="2" s="1"/>
  <c r="D30" i="2" s="1"/>
  <c r="B30" i="2" s="1"/>
  <c r="C40" i="2" s="1"/>
  <c r="H18" i="2"/>
  <c r="H22" i="2" s="1"/>
  <c r="I18" i="2"/>
  <c r="I22" i="2" s="1"/>
  <c r="J18" i="2"/>
  <c r="J22" i="2" s="1"/>
  <c r="K21" i="2"/>
  <c r="K24" i="2" s="1"/>
  <c r="C34" i="2" s="1"/>
  <c r="D29" i="2" l="1"/>
  <c r="B29" i="2" s="1"/>
  <c r="C39" i="2" s="1"/>
  <c r="H21" i="2"/>
  <c r="H24" i="2" s="1"/>
  <c r="C31" i="2" s="1"/>
  <c r="H25" i="2"/>
  <c r="G21" i="2"/>
  <c r="A40" i="2"/>
  <c r="J21" i="2"/>
  <c r="J24" i="2" s="1"/>
  <c r="C33" i="2" s="1"/>
  <c r="J25" i="2"/>
  <c r="I21" i="2"/>
  <c r="I24" i="2" s="1"/>
  <c r="C32" i="2" s="1"/>
  <c r="I25" i="2"/>
  <c r="D32" i="2" s="1"/>
  <c r="E21" i="2"/>
  <c r="E24" i="2" s="1"/>
  <c r="C28" i="2" s="1"/>
  <c r="D33" i="2" l="1"/>
  <c r="B33" i="2" s="1"/>
  <c r="C43" i="2" s="1"/>
  <c r="B32" i="2"/>
  <c r="C42" i="2" s="1"/>
  <c r="A42" i="2"/>
  <c r="A39" i="2"/>
  <c r="G24" i="2"/>
  <c r="C30" i="2" s="1"/>
  <c r="D31" i="2"/>
  <c r="B31" i="2" s="1"/>
  <c r="C41" i="2" s="1"/>
  <c r="A41" i="2" l="1"/>
  <c r="A43" i="2"/>
</calcChain>
</file>

<file path=xl/sharedStrings.xml><?xml version="1.0" encoding="utf-8"?>
<sst xmlns="http://schemas.openxmlformats.org/spreadsheetml/2006/main" count="50" uniqueCount="35">
  <si>
    <t>Vo (Rate of rxn for each conc.)</t>
  </si>
  <si>
    <t>Dc/Dt</t>
  </si>
  <si>
    <t>DA/ECxPL</t>
  </si>
  <si>
    <t>Change in concentration of product</t>
  </si>
  <si>
    <t>epsilon(ext coeff) x pathlength</t>
  </si>
  <si>
    <t>Change in absorbance</t>
  </si>
  <si>
    <t>10uM</t>
  </si>
  <si>
    <t>20uM</t>
  </si>
  <si>
    <t>50uM</t>
  </si>
  <si>
    <t>100uM</t>
  </si>
  <si>
    <t>200uM</t>
  </si>
  <si>
    <t>500uM</t>
  </si>
  <si>
    <t>1000uM</t>
  </si>
  <si>
    <t>Peak Area mAU*min</t>
  </si>
  <si>
    <t>Time (minutes)</t>
  </si>
  <si>
    <t>Time (Hours)</t>
  </si>
  <si>
    <t>0 hrs</t>
  </si>
  <si>
    <t>2hrs</t>
  </si>
  <si>
    <t>Concentrations (µM)</t>
  </si>
  <si>
    <t>Change in time (min)</t>
  </si>
  <si>
    <t>V0 (mM/min) EC</t>
  </si>
  <si>
    <t>1/v0 (s/M)</t>
  </si>
  <si>
    <t>Δc (µM)</t>
  </si>
  <si>
    <t>Vo (using Δc) / µM/min</t>
  </si>
  <si>
    <t xml:space="preserve">V0 (M/s) using Δc </t>
  </si>
  <si>
    <t>Enzyme concentration</t>
  </si>
  <si>
    <t>Molecular mass</t>
  </si>
  <si>
    <t>119.5 kDa (electrophoresis)</t>
  </si>
  <si>
    <t>mg/mL</t>
  </si>
  <si>
    <t>g/mol</t>
  </si>
  <si>
    <t>Protochelin [µM]</t>
  </si>
  <si>
    <t>V0 (µM/min)</t>
  </si>
  <si>
    <t>1/c (µM-1)</t>
  </si>
  <si>
    <t>1/v0 (min/µM)</t>
  </si>
  <si>
    <t>FeProtochelin + Phenol oxidase peak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</si>
</sst>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"/>
    <numFmt numFmtId="166" formatCode="0.00000000"/>
    <numFmt numFmtId="167" formatCode="0E+00"/>
  </numFmts>
  <fonts count="11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  <font>
      <b/>
      <sz val="10"/>
      <color rgb="FF202124"/>
      <name val="Roboto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202124"/>
      <name val="Roboto"/>
    </font>
    <font>
      <sz val="11"/>
      <color rgb="FF131314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0" fillId="3" borderId="0" xfId="0" applyFill="1"/>
    <xf numFmtId="0" fontId="1" fillId="2" borderId="1" xfId="1"/>
    <xf numFmtId="2" fontId="0" fillId="0" borderId="0" xfId="0" applyNumberFormat="1"/>
    <xf numFmtId="0" fontId="7" fillId="0" borderId="0" xfId="0" applyFont="1"/>
    <xf numFmtId="164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8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6" fillId="4" borderId="0" xfId="0" applyFont="1" applyFill="1"/>
    <xf numFmtId="0" fontId="0" fillId="4" borderId="0" xfId="0" applyFill="1"/>
    <xf numFmtId="0" fontId="0" fillId="5" borderId="0" xfId="0" applyFill="1"/>
    <xf numFmtId="0" fontId="9" fillId="0" borderId="0" xfId="0" applyFont="1"/>
    <xf numFmtId="0" fontId="10" fillId="0" borderId="0" xfId="0" applyFont="1"/>
    <xf numFmtId="2" fontId="10" fillId="0" borderId="0" xfId="0" applyNumberFormat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3727034120735"/>
          <c:y val="6.1443545577028656E-2"/>
          <c:w val="0.78740507436570428"/>
          <c:h val="0.7885410883253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'Kinetics plot on 0-2 hrs'!$E$37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'Kinetics plot on 0-2 hrs'!$B$38:$B$43</c:f>
              <c:numCache>
                <c:formatCode>General</c:formatCode>
                <c:ptCount val="6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</c:numCache>
            </c:numRef>
          </c:xVal>
          <c:yVal>
            <c:numRef>
              <c:f>'Kinetics plot on 0-2 hrs'!$C$38:$C$43</c:f>
              <c:numCache>
                <c:formatCode>0.00</c:formatCode>
                <c:ptCount val="6"/>
                <c:pt idx="0">
                  <c:v>32.008339239316385</c:v>
                </c:pt>
                <c:pt idx="1">
                  <c:v>76.532759847856937</c:v>
                </c:pt>
                <c:pt idx="2">
                  <c:v>5969.555268133181</c:v>
                </c:pt>
                <c:pt idx="3">
                  <c:v>7.2226923994343917</c:v>
                </c:pt>
                <c:pt idx="4">
                  <c:v>314.18711937539388</c:v>
                </c:pt>
                <c:pt idx="5">
                  <c:v>65.241041181776225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1-4E23-9F63-CD2A83AA5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724832"/>
        <c:axId val="569725312"/>
      </c:scatterChart>
      <c:valAx>
        <c:axId val="56972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1/[Protochelin]</a:t>
                </a:r>
                <a:r>
                  <a:rPr lang="en-US" b="1" baseline="0"/>
                  <a:t> (µM</a:t>
                </a:r>
                <a:r>
                  <a:rPr lang="en-US" b="1" baseline="30000"/>
                  <a:t>-1</a:t>
                </a:r>
                <a:r>
                  <a:rPr lang="en-US" b="1" baseline="0"/>
                  <a:t>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107834645669291"/>
              <c:y val="0.9292796047552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5312"/>
        <c:crosses val="autoZero"/>
        <c:crossBetween val="midCat"/>
      </c:valAx>
      <c:valAx>
        <c:axId val="5697253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1/Vo (min/µM)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248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14806366479885"/>
          <c:y val="5.7877527128435219E-2"/>
          <c:w val="0.78869903180553325"/>
          <c:h val="0.791325831035640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'Kinetics plot on 0-2 hrs'!$A$28:$A$34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  <c:pt idx="5">
                  <c:v>20</c:v>
                </c:pt>
                <c:pt idx="6">
                  <c:v>10</c:v>
                </c:pt>
              </c:numCache>
            </c:numRef>
          </c:xVal>
          <c:yVal>
            <c:numRef>
              <c:f>'Kinetics plot on 0-2 hrs'!$B$28:$B$34</c:f>
              <c:numCache>
                <c:formatCode>0.00</c:formatCode>
                <c:ptCount val="7"/>
                <c:pt idx="0">
                  <c:v>3.1241858333333428E-2</c:v>
                </c:pt>
                <c:pt idx="1">
                  <c:v>1.3066299999999306E-2</c:v>
                </c:pt>
                <c:pt idx="2">
                  <c:v>1.6751666666664822E-4</c:v>
                </c:pt>
                <c:pt idx="3">
                  <c:v>0.13845252499999999</c:v>
                </c:pt>
                <c:pt idx="4">
                  <c:v>3.1828166666666882E-3</c:v>
                </c:pt>
                <c:pt idx="5">
                  <c:v>1.5327774999999998E-2</c:v>
                </c:pt>
                <c:pt idx="6">
                  <c:v>1.3568850000000004E-2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1-4D1B-A852-619B53A3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136719"/>
        <c:axId val="1114297759"/>
      </c:scatterChart>
      <c:valAx>
        <c:axId val="1134136719"/>
        <c:scaling>
          <c:orientation val="minMax"/>
          <c:max val="1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[Protochelin] (µM) 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076686538363572"/>
              <c:y val="0.91398398812339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4297759"/>
        <c:crosses val="autoZero"/>
        <c:crossBetween val="midCat"/>
        <c:majorUnit val="200"/>
      </c:valAx>
      <c:valAx>
        <c:axId val="111429775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V0 (µM/min)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648274477008208E-2"/>
              <c:y val="0.280417754814953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34136719"/>
        <c:crosses val="autoZero"/>
        <c:crossBetween val="midCat"/>
        <c:majorUnit val="0.2"/>
      </c:valAx>
      <c:spPr>
        <a:noFill/>
        <a:ln w="285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806671</xdr:colOff>
      <xdr:row>26</xdr:row>
      <xdr:rowOff>0</xdr:rowOff>
    </xdr:from>
    <xdr:to>
      <xdr:col>14</xdr:col>
      <xdr:colOff>67388</xdr:colOff>
      <xdr:row>45</xdr:row>
      <xdr:rowOff>143434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27</xdr:row>
      <xdr:rowOff>93974</xdr:rowOff>
    </xdr:from>
    <xdr:to>
      <xdr:col>7</xdr:col>
      <xdr:colOff>824751</xdr:colOff>
      <xdr:row>47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"/>
  <sheetViews>
    <sheetView tabSelected="1" topLeftCell="A9" zoomScale="85" zoomScaleNormal="85" workbookViewId="0">
      <selection activeCell="B34" sqref="B34"/>
    </sheetView>
  </sheetViews>
  <sheetFormatPr defaultRowHeight="14.4" x14ac:dyDescent="0.3"/>
  <cols>
    <col min="1" max="1" width="39.88671875" customWidth="1"/>
    <col min="2" max="2" width="25.88671875" customWidth="1"/>
    <col min="3" max="3" width="22.44140625" customWidth="1"/>
    <col min="4" max="4" width="29" customWidth="1"/>
    <col min="5" max="5" width="26.33203125" customWidth="1"/>
    <col min="6" max="6" width="24" customWidth="1"/>
    <col min="7" max="7" width="17.33203125" customWidth="1"/>
    <col min="8" max="8" width="12.109375" bestFit="1" customWidth="1"/>
    <col min="9" max="10" width="10.5546875" bestFit="1" customWidth="1"/>
    <col min="11" max="11" width="18.88671875" customWidth="1"/>
  </cols>
  <sheetData>
    <row r="1" spans="1:11" ht="15.6" x14ac:dyDescent="0.3">
      <c r="A1" s="21" t="s">
        <v>34</v>
      </c>
      <c r="E1" s="4" t="s">
        <v>25</v>
      </c>
      <c r="F1">
        <f>1*0.1/1</f>
        <v>0.1</v>
      </c>
      <c r="G1" t="s">
        <v>28</v>
      </c>
    </row>
    <row r="2" spans="1:11" x14ac:dyDescent="0.3">
      <c r="B2" t="s">
        <v>17</v>
      </c>
      <c r="C2" t="s">
        <v>16</v>
      </c>
      <c r="E2" t="s">
        <v>26</v>
      </c>
      <c r="F2" t="s">
        <v>27</v>
      </c>
    </row>
    <row r="3" spans="1:11" x14ac:dyDescent="0.3">
      <c r="A3" t="s">
        <v>18</v>
      </c>
      <c r="B3" s="8" t="s">
        <v>13</v>
      </c>
      <c r="C3" s="8" t="s">
        <v>13</v>
      </c>
      <c r="F3">
        <f>119.5*10^3</f>
        <v>119500</v>
      </c>
      <c r="G3" t="s">
        <v>29</v>
      </c>
    </row>
    <row r="4" spans="1:11" x14ac:dyDescent="0.3">
      <c r="A4" s="22">
        <v>1000</v>
      </c>
      <c r="B4">
        <v>12.3383</v>
      </c>
      <c r="C4">
        <v>12.3756</v>
      </c>
    </row>
    <row r="5" spans="1:11" x14ac:dyDescent="0.3">
      <c r="A5" s="22">
        <v>500</v>
      </c>
      <c r="B5">
        <v>5.8672000000000004</v>
      </c>
      <c r="C5">
        <v>5.8827999999999996</v>
      </c>
    </row>
    <row r="6" spans="1:11" x14ac:dyDescent="0.3">
      <c r="A6" s="22">
        <v>200</v>
      </c>
      <c r="B6">
        <v>2.0236999999999998</v>
      </c>
      <c r="C6">
        <v>2.0238999999999998</v>
      </c>
    </row>
    <row r="7" spans="1:11" x14ac:dyDescent="0.3">
      <c r="A7" s="22">
        <v>100</v>
      </c>
      <c r="B7">
        <v>0.83260000000000001</v>
      </c>
      <c r="C7">
        <v>0.99790000000000001</v>
      </c>
    </row>
    <row r="8" spans="1:11" x14ac:dyDescent="0.3">
      <c r="A8" s="22">
        <v>50</v>
      </c>
      <c r="B8">
        <v>0.30149999999999999</v>
      </c>
      <c r="C8">
        <v>0.30530000000000002</v>
      </c>
    </row>
    <row r="9" spans="1:11" x14ac:dyDescent="0.3">
      <c r="A9" s="22">
        <v>20</v>
      </c>
      <c r="B9">
        <v>0.10920000000000001</v>
      </c>
      <c r="C9">
        <v>0.1275</v>
      </c>
    </row>
    <row r="10" spans="1:11" x14ac:dyDescent="0.3">
      <c r="A10" s="22">
        <v>10</v>
      </c>
      <c r="B10">
        <v>5.0299999999999997E-2</v>
      </c>
      <c r="C10">
        <v>6.6500000000000004E-2</v>
      </c>
    </row>
    <row r="12" spans="1:11" x14ac:dyDescent="0.3">
      <c r="C12" t="s">
        <v>15</v>
      </c>
      <c r="D12" t="s">
        <v>14</v>
      </c>
      <c r="E12" s="22" t="s">
        <v>12</v>
      </c>
      <c r="F12" s="22" t="s">
        <v>11</v>
      </c>
      <c r="G12" s="22" t="s">
        <v>10</v>
      </c>
      <c r="H12" s="22" t="s">
        <v>9</v>
      </c>
      <c r="I12" s="22" t="s">
        <v>8</v>
      </c>
      <c r="J12" s="22" t="s">
        <v>7</v>
      </c>
      <c r="K12" s="22" t="s">
        <v>6</v>
      </c>
    </row>
    <row r="13" spans="1:11" x14ac:dyDescent="0.3">
      <c r="E13" s="8" t="s">
        <v>13</v>
      </c>
      <c r="F13" s="8" t="s">
        <v>13</v>
      </c>
      <c r="G13" s="8" t="s">
        <v>13</v>
      </c>
      <c r="H13" s="8" t="s">
        <v>13</v>
      </c>
      <c r="I13" s="8" t="s">
        <v>13</v>
      </c>
      <c r="J13" s="8" t="s">
        <v>13</v>
      </c>
      <c r="K13" s="8" t="s">
        <v>13</v>
      </c>
    </row>
    <row r="14" spans="1:11" x14ac:dyDescent="0.3">
      <c r="C14" s="7">
        <v>0</v>
      </c>
      <c r="D14" s="7">
        <v>0</v>
      </c>
      <c r="E14">
        <v>12.3756</v>
      </c>
      <c r="F14">
        <v>5.8827999999999996</v>
      </c>
      <c r="G14">
        <v>2.0238999999999998</v>
      </c>
      <c r="H14">
        <v>0.99790000000000001</v>
      </c>
      <c r="I14">
        <v>0.30530000000000002</v>
      </c>
      <c r="J14">
        <v>0.1275</v>
      </c>
      <c r="K14">
        <v>6.6500000000000004E-2</v>
      </c>
    </row>
    <row r="15" spans="1:11" x14ac:dyDescent="0.3">
      <c r="C15" s="23">
        <v>2</v>
      </c>
      <c r="D15" s="23">
        <v>120</v>
      </c>
      <c r="E15">
        <v>12.3383</v>
      </c>
      <c r="F15">
        <v>5.8672000000000004</v>
      </c>
      <c r="G15">
        <v>2.0236999999999998</v>
      </c>
      <c r="H15">
        <v>0.83260000000000001</v>
      </c>
      <c r="I15">
        <v>0.30149999999999999</v>
      </c>
      <c r="J15">
        <v>0.10920000000000001</v>
      </c>
      <c r="K15">
        <v>5.0299999999999997E-2</v>
      </c>
    </row>
    <row r="17" spans="1:11" x14ac:dyDescent="0.3">
      <c r="E17" s="22" t="s">
        <v>12</v>
      </c>
      <c r="F17" s="22" t="s">
        <v>11</v>
      </c>
      <c r="G17" s="22" t="s">
        <v>10</v>
      </c>
      <c r="H17" s="22" t="s">
        <v>9</v>
      </c>
      <c r="I17" s="22" t="s">
        <v>8</v>
      </c>
      <c r="J17" s="22" t="s">
        <v>7</v>
      </c>
      <c r="K17" s="22" t="s">
        <v>6</v>
      </c>
    </row>
    <row r="18" spans="1:11" x14ac:dyDescent="0.3">
      <c r="D18" s="2" t="s">
        <v>5</v>
      </c>
      <c r="E18">
        <f>E14-E15</f>
        <v>3.7300000000000111E-2</v>
      </c>
      <c r="F18">
        <f>F14-F15</f>
        <v>1.559999999999917E-2</v>
      </c>
      <c r="G18">
        <f t="shared" ref="G18:J18" si="0">G14-G15</f>
        <v>1.9999999999997797E-4</v>
      </c>
      <c r="H18">
        <f t="shared" si="0"/>
        <v>0.1653</v>
      </c>
      <c r="I18">
        <f t="shared" si="0"/>
        <v>3.8000000000000256E-3</v>
      </c>
      <c r="J18">
        <f t="shared" si="0"/>
        <v>1.8299999999999997E-2</v>
      </c>
      <c r="K18">
        <f>K14-K15</f>
        <v>1.6200000000000006E-2</v>
      </c>
    </row>
    <row r="19" spans="1:11" x14ac:dyDescent="0.3">
      <c r="B19">
        <v>1</v>
      </c>
      <c r="C19">
        <v>1370</v>
      </c>
      <c r="D19" s="2" t="s">
        <v>4</v>
      </c>
      <c r="E19">
        <v>1370</v>
      </c>
      <c r="F19">
        <v>1370</v>
      </c>
      <c r="G19">
        <v>1370</v>
      </c>
      <c r="H19">
        <v>1370</v>
      </c>
      <c r="I19">
        <v>1370</v>
      </c>
      <c r="J19">
        <v>1370</v>
      </c>
      <c r="K19">
        <v>1370</v>
      </c>
    </row>
    <row r="20" spans="1:11" x14ac:dyDescent="0.3">
      <c r="D20" s="2" t="s">
        <v>19</v>
      </c>
      <c r="E20">
        <v>120</v>
      </c>
      <c r="F20">
        <v>120</v>
      </c>
      <c r="G20">
        <v>120</v>
      </c>
      <c r="H20">
        <v>120</v>
      </c>
      <c r="I20">
        <v>120</v>
      </c>
      <c r="J20">
        <v>120</v>
      </c>
      <c r="K20">
        <v>120</v>
      </c>
    </row>
    <row r="21" spans="1:11" x14ac:dyDescent="0.3">
      <c r="B21" s="2" t="s">
        <v>3</v>
      </c>
      <c r="C21" s="2"/>
      <c r="D21" s="2" t="s">
        <v>2</v>
      </c>
      <c r="E21">
        <f>E18/E19</f>
        <v>2.7226277372262853E-5</v>
      </c>
      <c r="F21">
        <f t="shared" ref="F21:K21" si="1">F18/F19</f>
        <v>1.1386861313868007E-5</v>
      </c>
      <c r="G21">
        <f t="shared" si="1"/>
        <v>1.4598540145983793E-7</v>
      </c>
      <c r="H21">
        <f t="shared" si="1"/>
        <v>1.2065693430656934E-4</v>
      </c>
      <c r="I21">
        <f t="shared" si="1"/>
        <v>2.773722627737245E-6</v>
      </c>
      <c r="J21">
        <f t="shared" si="1"/>
        <v>1.3357664233576641E-5</v>
      </c>
      <c r="K21">
        <f t="shared" si="1"/>
        <v>1.182481751824818E-5</v>
      </c>
    </row>
    <row r="22" spans="1:11" x14ac:dyDescent="0.3">
      <c r="D22" s="2" t="s">
        <v>22</v>
      </c>
      <c r="E22" s="13">
        <f>E18*100.51</f>
        <v>3.7490230000000113</v>
      </c>
      <c r="F22" s="13">
        <f t="shared" ref="F22:J22" si="2">F18*100.51</f>
        <v>1.5679559999999166</v>
      </c>
      <c r="G22" s="13">
        <f t="shared" si="2"/>
        <v>2.0101999999997788E-2</v>
      </c>
      <c r="H22" s="13">
        <f t="shared" si="2"/>
        <v>16.614303</v>
      </c>
      <c r="I22" s="13">
        <f t="shared" si="2"/>
        <v>0.38193800000000261</v>
      </c>
      <c r="J22" s="13">
        <f t="shared" si="2"/>
        <v>1.8393329999999999</v>
      </c>
      <c r="K22" s="13">
        <f>K18*100.51</f>
        <v>1.6282620000000008</v>
      </c>
    </row>
    <row r="23" spans="1:11" x14ac:dyDescent="0.3">
      <c r="B23" s="2"/>
      <c r="D23" s="2"/>
    </row>
    <row r="24" spans="1:11" x14ac:dyDescent="0.3">
      <c r="B24" s="2" t="s">
        <v>1</v>
      </c>
      <c r="D24" s="2" t="s">
        <v>0</v>
      </c>
      <c r="E24">
        <f>E21/E20</f>
        <v>2.2688564476885712E-7</v>
      </c>
      <c r="F24">
        <f t="shared" ref="F24:K24" si="3">F21/F20</f>
        <v>9.4890510948900063E-8</v>
      </c>
      <c r="G24">
        <f>G21/G20</f>
        <v>1.2165450121653161E-9</v>
      </c>
      <c r="H24">
        <f t="shared" si="3"/>
        <v>1.0054744525547446E-6</v>
      </c>
      <c r="I24">
        <f t="shared" si="3"/>
        <v>2.3114355231143709E-8</v>
      </c>
      <c r="J24">
        <f t="shared" si="3"/>
        <v>1.1131386861313867E-7</v>
      </c>
      <c r="K24">
        <f t="shared" si="3"/>
        <v>9.8540145985401501E-8</v>
      </c>
    </row>
    <row r="25" spans="1:11" x14ac:dyDescent="0.3">
      <c r="B25" s="2"/>
      <c r="D25" s="2" t="s">
        <v>23</v>
      </c>
      <c r="E25" s="12">
        <f>E22/E20</f>
        <v>3.1241858333333428E-2</v>
      </c>
      <c r="F25" s="12">
        <f>F22/F20</f>
        <v>1.3066299999999306E-2</v>
      </c>
      <c r="G25" s="12">
        <f>G22/G20</f>
        <v>1.6751666666664822E-4</v>
      </c>
      <c r="H25" s="12">
        <f t="shared" ref="H25:K25" si="4">H22/H20</f>
        <v>0.13845252499999999</v>
      </c>
      <c r="I25" s="12">
        <f t="shared" si="4"/>
        <v>3.1828166666666882E-3</v>
      </c>
      <c r="J25" s="12">
        <f t="shared" si="4"/>
        <v>1.5327774999999998E-2</v>
      </c>
      <c r="K25" s="12">
        <f t="shared" si="4"/>
        <v>1.3568850000000006E-2</v>
      </c>
    </row>
    <row r="27" spans="1:11" x14ac:dyDescent="0.3">
      <c r="A27" s="18" t="s">
        <v>30</v>
      </c>
      <c r="B27" s="18" t="s">
        <v>31</v>
      </c>
      <c r="C27" s="18" t="s">
        <v>20</v>
      </c>
      <c r="D27" s="18" t="s">
        <v>24</v>
      </c>
    </row>
    <row r="28" spans="1:11" x14ac:dyDescent="0.3">
      <c r="A28" s="19">
        <v>1000</v>
      </c>
      <c r="B28" s="9">
        <f>D28*10^6*60</f>
        <v>3.1241858333333428E-2</v>
      </c>
      <c r="C28" s="20">
        <f>E24</f>
        <v>2.2688564476885712E-7</v>
      </c>
      <c r="D28" s="20">
        <f>E25/60*10^-6</f>
        <v>5.2069763888889047E-10</v>
      </c>
    </row>
    <row r="29" spans="1:11" x14ac:dyDescent="0.3">
      <c r="A29" s="19">
        <v>500</v>
      </c>
      <c r="B29" s="9">
        <f>D29*10^6*60</f>
        <v>1.3066299999999306E-2</v>
      </c>
      <c r="C29" s="20">
        <f>F24</f>
        <v>9.4890510948900063E-8</v>
      </c>
      <c r="D29" s="20">
        <f>F25/60*10^-6</f>
        <v>2.1777166666665508E-10</v>
      </c>
    </row>
    <row r="30" spans="1:11" x14ac:dyDescent="0.3">
      <c r="A30" s="19">
        <v>200</v>
      </c>
      <c r="B30" s="9">
        <f>D30*10^6*60</f>
        <v>1.6751666666664822E-4</v>
      </c>
      <c r="C30" s="20">
        <f>G24</f>
        <v>1.2165450121653161E-9</v>
      </c>
      <c r="D30" s="20">
        <f>G25/60*10^-6</f>
        <v>2.7919444444441373E-12</v>
      </c>
    </row>
    <row r="31" spans="1:11" x14ac:dyDescent="0.3">
      <c r="A31" s="19">
        <v>100</v>
      </c>
      <c r="B31" s="9">
        <f>D31*10^6*60</f>
        <v>0.13845252499999999</v>
      </c>
      <c r="C31" s="20">
        <f>H24</f>
        <v>1.0054744525547446E-6</v>
      </c>
      <c r="D31" s="20">
        <f>H25/60*10^-6</f>
        <v>2.3075420833333334E-9</v>
      </c>
    </row>
    <row r="32" spans="1:11" x14ac:dyDescent="0.3">
      <c r="A32" s="19">
        <v>50</v>
      </c>
      <c r="B32" s="9">
        <f>D32*10^6*60</f>
        <v>3.1828166666666882E-3</v>
      </c>
      <c r="C32" s="20">
        <f>I24</f>
        <v>2.3114355231143709E-8</v>
      </c>
      <c r="D32" s="20">
        <f>I25/60*10^-6</f>
        <v>5.3046944444444803E-11</v>
      </c>
    </row>
    <row r="33" spans="1:5" x14ac:dyDescent="0.3">
      <c r="A33" s="19">
        <v>20</v>
      </c>
      <c r="B33" s="9">
        <f>D33*10^6*60</f>
        <v>1.5327774999999998E-2</v>
      </c>
      <c r="C33" s="20">
        <f>J24</f>
        <v>1.1131386861313867E-7</v>
      </c>
      <c r="D33" s="20">
        <f>J25/60*10^-6</f>
        <v>2.5546291666666665E-10</v>
      </c>
    </row>
    <row r="34" spans="1:5" x14ac:dyDescent="0.3">
      <c r="A34" s="19">
        <v>10</v>
      </c>
      <c r="B34" s="9">
        <f>D34*10^6*60</f>
        <v>1.3568850000000004E-2</v>
      </c>
      <c r="C34" s="20">
        <f>K24</f>
        <v>9.8540145985401501E-8</v>
      </c>
      <c r="D34" s="20">
        <f>K25/60*10^-6</f>
        <v>2.2614750000000007E-10</v>
      </c>
    </row>
    <row r="36" spans="1:5" x14ac:dyDescent="0.3">
      <c r="B36" s="19"/>
      <c r="C36" s="19"/>
    </row>
    <row r="37" spans="1:5" x14ac:dyDescent="0.3">
      <c r="A37" s="18" t="s">
        <v>21</v>
      </c>
      <c r="B37" s="24" t="s">
        <v>32</v>
      </c>
      <c r="C37" s="24" t="s">
        <v>33</v>
      </c>
      <c r="D37" s="18"/>
      <c r="E37" s="18"/>
    </row>
    <row r="38" spans="1:5" x14ac:dyDescent="0.3">
      <c r="A38" s="20">
        <f>1/D28</f>
        <v>1920500354.358983</v>
      </c>
      <c r="B38" s="25">
        <f>1/A28</f>
        <v>1E-3</v>
      </c>
      <c r="C38" s="26">
        <f>1/B28</f>
        <v>32.008339239316385</v>
      </c>
      <c r="D38" s="19"/>
      <c r="E38" s="20"/>
    </row>
    <row r="39" spans="1:5" x14ac:dyDescent="0.3">
      <c r="A39" s="20">
        <f>1/D29</f>
        <v>4591965590.871417</v>
      </c>
      <c r="B39" s="25">
        <f>1/A29</f>
        <v>2E-3</v>
      </c>
      <c r="C39" s="26">
        <f>1/B29</f>
        <v>76.532759847856937</v>
      </c>
      <c r="D39" s="19"/>
      <c r="E39" s="19"/>
    </row>
    <row r="40" spans="1:5" x14ac:dyDescent="0.3">
      <c r="A40" s="20">
        <f>1/D30</f>
        <v>358173316087.99084</v>
      </c>
      <c r="B40" s="25">
        <f>1/A30</f>
        <v>5.0000000000000001E-3</v>
      </c>
      <c r="C40" s="26">
        <f>1/B30</f>
        <v>5969.555268133181</v>
      </c>
      <c r="D40" s="19"/>
      <c r="E40" s="20"/>
    </row>
    <row r="41" spans="1:5" x14ac:dyDescent="0.3">
      <c r="A41" s="20">
        <f>1/D31</f>
        <v>433361543.96606344</v>
      </c>
      <c r="B41" s="25">
        <f>1/A31</f>
        <v>0.01</v>
      </c>
      <c r="C41" s="26">
        <f>1/B31</f>
        <v>7.2226923994343917</v>
      </c>
      <c r="D41" s="19"/>
      <c r="E41" s="19"/>
    </row>
    <row r="42" spans="1:5" x14ac:dyDescent="0.3">
      <c r="A42" s="20">
        <f>1/D32</f>
        <v>18851227162.523632</v>
      </c>
      <c r="B42" s="25">
        <f>1/A32</f>
        <v>0.02</v>
      </c>
      <c r="C42" s="26">
        <f>1/B32</f>
        <v>314.18711937539388</v>
      </c>
      <c r="D42" s="19"/>
      <c r="E42" s="19"/>
    </row>
    <row r="43" spans="1:5" x14ac:dyDescent="0.3">
      <c r="A43" s="20">
        <f>1/D33</f>
        <v>3914462470.9065733</v>
      </c>
      <c r="B43" s="25">
        <f>1/A33</f>
        <v>0.05</v>
      </c>
      <c r="C43" s="26">
        <f>1/B33</f>
        <v>65.241041181776225</v>
      </c>
      <c r="D43" s="19"/>
      <c r="E43" s="19"/>
    </row>
    <row r="44" spans="1:5" x14ac:dyDescent="0.3">
      <c r="A44" s="20">
        <f>1/D34</f>
        <v>4421892791.2092762</v>
      </c>
      <c r="B44" s="25">
        <f>1/A34</f>
        <v>0.1</v>
      </c>
      <c r="C44" s="26">
        <f>1/B34</f>
        <v>73.698213186821263</v>
      </c>
      <c r="D44" s="19"/>
      <c r="E44" s="19"/>
    </row>
    <row r="50" spans="1:7" x14ac:dyDescent="0.3">
      <c r="G50" s="5"/>
    </row>
    <row r="51" spans="1:7" x14ac:dyDescent="0.3">
      <c r="B51" s="19"/>
      <c r="G51" s="2"/>
    </row>
    <row r="52" spans="1:7" x14ac:dyDescent="0.3">
      <c r="B52" s="19"/>
      <c r="G52" s="2"/>
    </row>
    <row r="53" spans="1:7" x14ac:dyDescent="0.3">
      <c r="G53" s="2"/>
    </row>
    <row r="62" spans="1:7" x14ac:dyDescent="0.3">
      <c r="A62" s="2"/>
    </row>
    <row r="64" spans="1:7" ht="15.6" x14ac:dyDescent="0.3">
      <c r="B64" s="6"/>
    </row>
    <row r="65" spans="1:7" x14ac:dyDescent="0.3">
      <c r="D65" s="2"/>
      <c r="E65" s="17"/>
    </row>
    <row r="66" spans="1:7" x14ac:dyDescent="0.3">
      <c r="B66" s="5"/>
      <c r="D66" s="2"/>
      <c r="E66" s="17"/>
    </row>
    <row r="67" spans="1:7" x14ac:dyDescent="0.3">
      <c r="B67" s="2"/>
      <c r="C67" s="9"/>
      <c r="D67" s="2"/>
    </row>
    <row r="68" spans="1:7" x14ac:dyDescent="0.3">
      <c r="B68" s="2"/>
      <c r="C68" s="9"/>
      <c r="D68" s="2"/>
    </row>
    <row r="69" spans="1:7" x14ac:dyDescent="0.3">
      <c r="B69" s="2"/>
      <c r="C69" s="14"/>
      <c r="D69" s="11"/>
    </row>
    <row r="70" spans="1:7" x14ac:dyDescent="0.3">
      <c r="A70" s="16"/>
      <c r="B70" s="2"/>
      <c r="D70" s="11"/>
    </row>
    <row r="72" spans="1:7" x14ac:dyDescent="0.3">
      <c r="B72" s="2"/>
      <c r="C72" s="13"/>
      <c r="D72" s="2"/>
    </row>
    <row r="76" spans="1:7" x14ac:dyDescent="0.3">
      <c r="E76" s="15"/>
      <c r="G76" s="15"/>
    </row>
    <row r="79" spans="1:7" x14ac:dyDescent="0.3">
      <c r="A79" s="3"/>
      <c r="B79" s="1"/>
    </row>
    <row r="80" spans="1:7" x14ac:dyDescent="0.3">
      <c r="A80" s="2"/>
      <c r="B80" s="1"/>
    </row>
    <row r="87" spans="2:7" ht="19.2" x14ac:dyDescent="0.35">
      <c r="B87" s="10"/>
    </row>
    <row r="94" spans="2:7" x14ac:dyDescent="0.3">
      <c r="G94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Kinetics plot on 0-2 hrs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Chukwuma</dc:creator>
  <cp:lastModifiedBy>Emmanuel Chukwuma</cp:lastModifiedBy>
  <dcterms:created xsi:type="dcterms:W3CDTF">2023-08-31T19:20:00Z</dcterms:created>
  <dcterms:modified xsi:type="dcterms:W3CDTF">2025-05-20T22:23:25Z</dcterms:modified>
</cp:coreProperties>
</file>