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itncsu-my.sharepoint.com/personal/cchukwu_ncsu_edu/Documents/Desktop/reaction rate 317 &amp; 320 PPO data/"/>
    </mc:Choice>
  </mc:AlternateContent>
  <xr:revisionPtr revIDLastSave="1376" documentId="8_{87AE9D12-A302-43DA-9D9C-9FB11861594C}" xr6:coauthVersionLast="47" xr6:coauthVersionMax="47" xr10:uidLastSave="{DAB12F56-EE88-4FEB-9BED-9B378708A501}"/>
  <bookViews>
    <workbookView xWindow="-108" yWindow="-108" windowWidth="23256" windowHeight="12576" xr2:uid="{36CAAE7A-12E7-477D-995E-20F32EDD3AA3}"/>
  </bookViews>
  <sheets>
    <sheet name="Mass Balance" sheetId="1" r:id="rId1"/>
    <sheet name="Kinetics plot on 0-2 hrs" sheetId="3" r:id="rId2"/>
    <sheet name="500uM" sheetId="8" r:id="rId3"/>
    <sheet name="Kinectics  plot 0-24hrs" sheetId="4" r:id="rId4"/>
    <sheet name="Kinetics 2-24 hrs" sheetId="7" r:id="rId5"/>
    <sheet name="Oxidized produc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3" l="1"/>
  <c r="C20" i="8"/>
  <c r="C18" i="8"/>
  <c r="C19" i="8" s="1"/>
  <c r="B36" i="3"/>
  <c r="A39" i="3"/>
  <c r="C48" i="3" l="1"/>
  <c r="D16" i="7"/>
  <c r="D17" i="7"/>
  <c r="D18" i="7"/>
  <c r="D19" i="7"/>
  <c r="D20" i="7"/>
  <c r="D21" i="7"/>
  <c r="D15" i="7"/>
  <c r="B35" i="4"/>
  <c r="B36" i="4"/>
  <c r="B37" i="4"/>
  <c r="B38" i="4"/>
  <c r="B39" i="4"/>
  <c r="B40" i="4"/>
  <c r="B34" i="4"/>
  <c r="B37" i="3"/>
  <c r="B38" i="3"/>
  <c r="B39" i="3"/>
  <c r="B40" i="3"/>
  <c r="B41" i="3"/>
  <c r="B35" i="3"/>
  <c r="A36" i="3"/>
  <c r="A37" i="3"/>
  <c r="A38" i="3"/>
  <c r="A40" i="3"/>
  <c r="A41" i="3"/>
  <c r="A35" i="3"/>
  <c r="C49" i="3" l="1"/>
  <c r="F9" i="7"/>
  <c r="G9" i="7"/>
  <c r="H9" i="7"/>
  <c r="I9" i="7"/>
  <c r="J9" i="7"/>
  <c r="K9" i="7"/>
  <c r="E9" i="7"/>
  <c r="E12" i="7" s="1"/>
  <c r="E13" i="7" s="1"/>
  <c r="K12" i="7"/>
  <c r="K13" i="7" s="1"/>
  <c r="J12" i="7"/>
  <c r="J13" i="7" s="1"/>
  <c r="I12" i="7"/>
  <c r="I13" i="7" s="1"/>
  <c r="H12" i="7"/>
  <c r="H13" i="7" s="1"/>
  <c r="G12" i="7"/>
  <c r="G13" i="7" s="1"/>
  <c r="F12" i="7"/>
  <c r="F13" i="7" s="1"/>
  <c r="E17" i="6"/>
  <c r="F17" i="6"/>
  <c r="F20" i="6" s="1"/>
  <c r="F21" i="6" s="1"/>
  <c r="G17" i="6"/>
  <c r="G20" i="6" s="1"/>
  <c r="G21" i="6" s="1"/>
  <c r="H17" i="6"/>
  <c r="H20" i="6" s="1"/>
  <c r="H21" i="6" s="1"/>
  <c r="I17" i="6"/>
  <c r="I20" i="6" s="1"/>
  <c r="I21" i="6" s="1"/>
  <c r="J17" i="6"/>
  <c r="K17" i="6"/>
  <c r="K20" i="6"/>
  <c r="K21" i="6" s="1"/>
  <c r="J20" i="6"/>
  <c r="J21" i="6" s="1"/>
  <c r="E20" i="6"/>
  <c r="E21" i="6" s="1"/>
  <c r="E19" i="1"/>
  <c r="E18" i="1"/>
  <c r="E17" i="1"/>
  <c r="E16" i="1"/>
  <c r="F18" i="4"/>
  <c r="F21" i="4" s="1"/>
  <c r="F22" i="4" s="1"/>
  <c r="G18" i="4"/>
  <c r="G21" i="4" s="1"/>
  <c r="G22" i="4" s="1"/>
  <c r="H18" i="4"/>
  <c r="H21" i="4" s="1"/>
  <c r="H22" i="4" s="1"/>
  <c r="I18" i="4"/>
  <c r="I21" i="4" s="1"/>
  <c r="I22" i="4" s="1"/>
  <c r="J18" i="4"/>
  <c r="J21" i="4" s="1"/>
  <c r="J22" i="4" s="1"/>
  <c r="K18" i="4"/>
  <c r="K21" i="4" s="1"/>
  <c r="K22" i="4" s="1"/>
  <c r="E18" i="4"/>
  <c r="E21" i="4" s="1"/>
  <c r="E22" i="4" s="1"/>
  <c r="H21" i="3"/>
  <c r="H22" i="3" s="1"/>
  <c r="F18" i="3"/>
  <c r="F21" i="3" s="1"/>
  <c r="F22" i="3" s="1"/>
  <c r="G18" i="3"/>
  <c r="G21" i="3" s="1"/>
  <c r="G22" i="3" s="1"/>
  <c r="H18" i="3"/>
  <c r="I18" i="3"/>
  <c r="I21" i="3" s="1"/>
  <c r="I22" i="3" s="1"/>
  <c r="J18" i="3"/>
  <c r="J21" i="3" s="1"/>
  <c r="J22" i="3" s="1"/>
  <c r="K18" i="3"/>
  <c r="K21" i="3" s="1"/>
  <c r="K22" i="3" s="1"/>
  <c r="E18" i="3"/>
  <c r="E21" i="3" s="1"/>
  <c r="E22" i="3" s="1"/>
  <c r="D22" i="1"/>
  <c r="D21" i="1"/>
  <c r="D19" i="1"/>
  <c r="D18" i="1"/>
  <c r="D17" i="1"/>
  <c r="D16" i="1"/>
  <c r="H3" i="1" l="1"/>
  <c r="N4" i="1"/>
  <c r="O4" i="1" s="1"/>
  <c r="N6" i="1"/>
  <c r="N7" i="1" s="1"/>
  <c r="O7" i="1" s="1"/>
  <c r="N9" i="1"/>
  <c r="N10" i="1" s="1"/>
  <c r="O10" i="1" s="1"/>
  <c r="N11" i="1"/>
  <c r="O11" i="1" s="1"/>
  <c r="N12" i="1"/>
  <c r="O12" i="1" s="1"/>
  <c r="N13" i="1"/>
  <c r="O13" i="1" s="1"/>
  <c r="N3" i="1"/>
  <c r="O3" i="1" s="1"/>
  <c r="G4" i="1"/>
  <c r="H4" i="1" s="1"/>
  <c r="G6" i="1"/>
  <c r="G7" i="1" s="1"/>
  <c r="H7" i="1" s="1"/>
  <c r="G9" i="1"/>
  <c r="H9" i="1" s="1"/>
  <c r="G11" i="1"/>
  <c r="H11" i="1" s="1"/>
  <c r="G12" i="1"/>
  <c r="H12" i="1" s="1"/>
  <c r="G13" i="1"/>
  <c r="H13" i="1" s="1"/>
  <c r="G3" i="1"/>
</calcChain>
</file>

<file path=xl/sharedStrings.xml><?xml version="1.0" encoding="utf-8"?>
<sst xmlns="http://schemas.openxmlformats.org/spreadsheetml/2006/main" count="255" uniqueCount="59">
  <si>
    <t>1000uM</t>
  </si>
  <si>
    <t xml:space="preserve">Peak Area </t>
  </si>
  <si>
    <t>mAU*min</t>
  </si>
  <si>
    <t>24hrs</t>
  </si>
  <si>
    <t>621 m/z</t>
  </si>
  <si>
    <t>619 m/z</t>
  </si>
  <si>
    <t>2hrs</t>
  </si>
  <si>
    <t>0 hrs</t>
  </si>
  <si>
    <t>500uM</t>
  </si>
  <si>
    <t>200uM</t>
  </si>
  <si>
    <t>100uM</t>
  </si>
  <si>
    <t>50uM</t>
  </si>
  <si>
    <t>20uM</t>
  </si>
  <si>
    <t>10uM</t>
  </si>
  <si>
    <t>Concs.</t>
  </si>
  <si>
    <t>Standard</t>
  </si>
  <si>
    <t xml:space="preserve"> </t>
  </si>
  <si>
    <t>Standard - products</t>
  </si>
  <si>
    <t>Sum of oxidized product peak areas</t>
  </si>
  <si>
    <t>Peak Area mAU*min</t>
  </si>
  <si>
    <t>Time (Hours)</t>
  </si>
  <si>
    <t>Time (minutes)</t>
  </si>
  <si>
    <t>Change in absorbance</t>
  </si>
  <si>
    <t>epsilon(ext coeff) x pathlength</t>
  </si>
  <si>
    <t>Change in time</t>
  </si>
  <si>
    <t>Change in concentration of product</t>
  </si>
  <si>
    <t>DA/ECxPL</t>
  </si>
  <si>
    <t>Dc/Dt</t>
  </si>
  <si>
    <t>Vo (Rate of rxn for each conc.)</t>
  </si>
  <si>
    <t>Conc. [uM]</t>
  </si>
  <si>
    <t>Substrate Conc [M]</t>
  </si>
  <si>
    <t>Substrate Conc [mM]</t>
  </si>
  <si>
    <t>V0</t>
  </si>
  <si>
    <t>1mM</t>
  </si>
  <si>
    <t>Concentrations</t>
  </si>
  <si>
    <t>Protochelin + Phenol oxidase peak areas</t>
  </si>
  <si>
    <t>Oxidized Products</t>
  </si>
  <si>
    <t>Oxidized products</t>
  </si>
  <si>
    <t>1/C</t>
  </si>
  <si>
    <t>1/V0</t>
  </si>
  <si>
    <t>1/V= Km + [S]/(Vmax[S])= (Km/Vmax) (1/[S]) + (1/Vmax)</t>
  </si>
  <si>
    <t>y = m x + C</t>
  </si>
  <si>
    <t>M=</t>
  </si>
  <si>
    <t>Vmax</t>
  </si>
  <si>
    <t>M/s</t>
  </si>
  <si>
    <t>Km</t>
  </si>
  <si>
    <t>M</t>
  </si>
  <si>
    <t>Vmax/Conc of enzyme</t>
  </si>
  <si>
    <t>Kcat</t>
  </si>
  <si>
    <t>V= Kcat [Enzyme] [S] / (Km + [S])</t>
  </si>
  <si>
    <t>Vmax is equal to the product of the catalyst rate constant (kcat) and the concentration of the enzyme.</t>
  </si>
  <si>
    <t>measures the number of substrate molecules "turned over" by enzyme per second.</t>
  </si>
  <si>
    <t>nM</t>
  </si>
  <si>
    <t>y = 45872x + 106777</t>
  </si>
  <si>
    <t>C= 106777</t>
  </si>
  <si>
    <t>M= 45872</t>
  </si>
  <si>
    <t>y = 107637x - 634130</t>
  </si>
  <si>
    <t>C=634130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</si>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</sst>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202124"/>
      <name val="Roboto"/>
    </font>
    <font>
      <sz val="10"/>
      <color rgb="FF202124"/>
      <name val="Roboto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8">
    <xf numFmtId="0" fontId="0" fillId="0" borderId="0" xfId="0"/>
    <xf numFmtId="0" fontId="1" fillId="2" borderId="1" xfId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0" borderId="0" xfId="0" applyFont="1"/>
    <xf numFmtId="11" fontId="0" fillId="0" borderId="0" xfId="0" applyNumberFormat="1"/>
    <xf numFmtId="0" fontId="0" fillId="10" borderId="0" xfId="0" applyFill="1"/>
    <xf numFmtId="0" fontId="3" fillId="10" borderId="0" xfId="0" applyFont="1" applyFill="1"/>
    <xf numFmtId="0" fontId="0" fillId="11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Michaelis-Menten</a:t>
            </a:r>
            <a:r>
              <a:rPr lang="en-US" b="1" baseline="0"/>
              <a:t> Plot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58711483318918"/>
          <c:y val="0.11513435130001015"/>
          <c:w val="0.80320649947658274"/>
          <c:h val="0.759634384013017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'Kinetics plot on 0-2 hrs'!$D$24</c:f>
              <c:strCache>
                <c:ptCount val="1"/>
                <c:pt idx="0">
                  <c:v>V0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'Kinetics plot on 0-2 hrs'!$C$25:$C$31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</c:numCache>
            </c:numRef>
          </c:xVal>
          <c:yVal>
            <c:numRef>
              <c:f>'Kinetics plot on 0-2 hrs'!$D$25:$D$31</c:f>
              <c:numCache>
                <c:formatCode>0.00E+00</c:formatCode>
                <c:ptCount val="7"/>
                <c:pt idx="0" formatCode="General">
                  <c:v>5.0079075425790736E-6</c:v>
                </c:pt>
                <c:pt idx="1">
                  <c:v>3.4445255474452499E-6</c:v>
                </c:pt>
                <c:pt idx="2">
                  <c:v>3.2133819951338198E-6</c:v>
                </c:pt>
                <c:pt idx="3" formatCode="General">
                  <c:v>2.2220194647201944E-6</c:v>
                </c:pt>
                <c:pt idx="4">
                  <c:v>1.3852335523099999E-6</c:v>
                </c:pt>
                <c:pt idx="5" formatCode="General">
                  <c:v>4.1545012165450119E-7</c:v>
                </c:pt>
                <c:pt idx="6" formatCode="General">
                  <c:v>8.759124087591238E-8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3-4F9A-AE76-142552AC6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002943"/>
        <c:axId val="1708386799"/>
      </c:scatterChart>
      <c:valAx>
        <c:axId val="1667002943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Substrate</a:t>
                </a:r>
                <a:r>
                  <a:rPr lang="en-US" b="1" baseline="0"/>
                  <a:t> Concentration (mM)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39772408326126862"/>
              <c:y val="0.933378274207995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386799"/>
        <c:crosses val="autoZero"/>
        <c:crossBetween val="midCat"/>
      </c:valAx>
      <c:valAx>
        <c:axId val="1708386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V0 (M/s)</a:t>
                </a:r>
                <a:r>
                  <a:rPr lang="en-US" b="1" baseline="0"/>
                  <a:t> Reaction rate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002943"/>
        <c:crosses val="autoZero"/>
        <c:crossBetween val="midCat"/>
      </c:valAx>
      <c:spPr>
        <a:noFill/>
        <a:ln w="12700">
          <a:solidFill>
            <a:schemeClr val="dk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Lineweaver-Burk plot</a:t>
            </a:r>
          </a:p>
        </c:rich>
      </c:tx>
      <c:layout>
        <c:manualLayout>
          <c:xMode val="edge"/>
          <c:yMode val="edge"/>
          <c:x val="0.38386396526772792"/>
          <c:y val="2.1436227224008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74310973685366"/>
          <c:y val="0.13844718178424786"/>
          <c:w val="0.79300067514391748"/>
          <c:h val="0.724829161192476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'Kinetics plot on 0-2 hrs'!$B$34</c:f>
              <c:strCache>
                <c:ptCount val="1"/>
                <c:pt idx="0">
                  <c:v>1/V0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428816694584667"/>
                  <c:y val="-2.551107960379550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/>
                      <a:t>y = 107484x - 587567</a:t>
                    </a:r>
                    <a:br>
                      <a:rPr lang="en-US" sz="1000" b="1" baseline="0"/>
                    </a:br>
                    <a:r>
                      <a:rPr lang="en-US" sz="1000" b="1" baseline="0"/>
                      <a:t>R² = 0.9159</a:t>
                    </a:r>
                    <a:endParaRPr lang="en-US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'Kinetics plot on 0-2 hrs'!$A$35:$A$41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'Kinetics plot on 0-2 hrs'!$B$35:$B$41</c:f>
              <c:numCache>
                <c:formatCode>General</c:formatCode>
                <c:ptCount val="7"/>
                <c:pt idx="0">
                  <c:v>199684.19774079928</c:v>
                </c:pt>
                <c:pt idx="1">
                  <c:v>290315.74486119987</c:v>
                </c:pt>
                <c:pt idx="2">
                  <c:v>311198.60679942457</c:v>
                </c:pt>
                <c:pt idx="3">
                  <c:v>450041.06214070634</c:v>
                </c:pt>
                <c:pt idx="4">
                  <c:v>721899.92679025943</c:v>
                </c:pt>
                <c:pt idx="5">
                  <c:v>2407027.8184480234</c:v>
                </c:pt>
                <c:pt idx="6">
                  <c:v>11416666.66666667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01-4B7B-B52F-86B025983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788367"/>
        <c:axId val="1708840031"/>
      </c:scatterChart>
      <c:valAx>
        <c:axId val="1732788367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1/Substrate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840031"/>
        <c:crosses val="autoZero"/>
        <c:crossBetween val="midCat"/>
      </c:valAx>
      <c:valAx>
        <c:axId val="1708840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1/V0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788367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Michaelis-Menten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01011794821944"/>
          <c:y val="9.0610328638497675E-2"/>
          <c:w val="0.78659068079453021"/>
          <c:h val="0.785875536049797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'Kinetics plot on 0-2 hrs'!$C$26:$C$31</c:f>
              <c:numCache>
                <c:formatCode>General</c:formatCode>
                <c:ptCount val="6"/>
                <c:pt idx="0">
                  <c:v>0.5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0.02</c:v>
                </c:pt>
                <c:pt idx="5">
                  <c:v>0.01</c:v>
                </c:pt>
              </c:numCache>
            </c:numRef>
          </c:xVal>
          <c:yVal>
            <c:numRef>
              <c:f>'Kinetics plot on 0-2 hrs'!$D$26:$D$31</c:f>
              <c:numCache>
                <c:formatCode>0.00E+00</c:formatCode>
                <c:ptCount val="6"/>
                <c:pt idx="0">
                  <c:v>3.4445255474452499E-6</c:v>
                </c:pt>
                <c:pt idx="1">
                  <c:v>3.2133819951338198E-6</c:v>
                </c:pt>
                <c:pt idx="2" formatCode="General">
                  <c:v>2.2220194647201944E-6</c:v>
                </c:pt>
                <c:pt idx="3">
                  <c:v>1.3852335523099999E-6</c:v>
                </c:pt>
                <c:pt idx="4" formatCode="General">
                  <c:v>4.1545012165450119E-7</c:v>
                </c:pt>
                <c:pt idx="5" formatCode="General">
                  <c:v>8.759124087591238E-8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5F-4814-864B-DDC03F3AE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136719"/>
        <c:axId val="1114297759"/>
      </c:scatterChart>
      <c:valAx>
        <c:axId val="113413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Substrate</a:t>
                </a:r>
                <a:r>
                  <a:rPr lang="en-US" b="1" baseline="0"/>
                  <a:t> Concentration (mM) 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297759"/>
        <c:crosses val="autoZero"/>
        <c:crossBetween val="midCat"/>
      </c:valAx>
      <c:valAx>
        <c:axId val="11142977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V0 (m/s)</a:t>
                </a:r>
                <a:r>
                  <a:rPr lang="en-US" b="1" baseline="0"/>
                  <a:t> Reaction rate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2.44304689186579E-2"/>
              <c:y val="0.259743112606280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136719"/>
        <c:crosses val="autoZero"/>
        <c:crossBetween val="midCat"/>
        <c:majorUnit val="5.000000000000003E-7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3727034120735"/>
          <c:y val="0.1115277777777778"/>
          <c:w val="0.78740507436570428"/>
          <c:h val="0.738456911636045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'Kinetics plot on 0-2 hrs'!$B$34</c:f>
              <c:strCache>
                <c:ptCount val="1"/>
                <c:pt idx="0">
                  <c:v>1/V0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804352580927383"/>
                  <c:y val="-6.813215995059440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/>
                      <a:t>y = 45872x + 106777</a:t>
                    </a:r>
                    <a:br>
                      <a:rPr lang="en-US" sz="1000" b="1" baseline="0"/>
                    </a:br>
                    <a:r>
                      <a:rPr lang="en-US" sz="1000" b="1" baseline="0"/>
                      <a:t>R² = 0.9932</a:t>
                    </a:r>
                    <a:endParaRPr lang="en-US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'Kinetics plot on 0-2 hrs'!$A$35:$A$40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'Kinetics plot on 0-2 hrs'!$B$35:$B$40</c:f>
              <c:numCache>
                <c:formatCode>General</c:formatCode>
                <c:ptCount val="6"/>
                <c:pt idx="0">
                  <c:v>199684.19774079928</c:v>
                </c:pt>
                <c:pt idx="1">
                  <c:v>290315.74486119987</c:v>
                </c:pt>
                <c:pt idx="2">
                  <c:v>311198.60679942457</c:v>
                </c:pt>
                <c:pt idx="3">
                  <c:v>450041.06214070634</c:v>
                </c:pt>
                <c:pt idx="4">
                  <c:v>721899.92679025943</c:v>
                </c:pt>
                <c:pt idx="5">
                  <c:v>2407027.8184480234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E-4D1C-9E18-5667E05CF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724832"/>
        <c:axId val="569725312"/>
      </c:scatterChart>
      <c:valAx>
        <c:axId val="5697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1/Substrate</a:t>
                </a:r>
                <a:r>
                  <a:rPr lang="en-US" b="1" baseline="0"/>
                  <a:t> concentration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107834645669291"/>
              <c:y val="0.929279604755287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25312"/>
        <c:crosses val="autoZero"/>
        <c:crossBetween val="midCat"/>
      </c:valAx>
      <c:valAx>
        <c:axId val="56972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1/Vo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24832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3727034120735"/>
          <c:y val="0.1115277777777778"/>
          <c:w val="0.78740507436570428"/>
          <c:h val="0.738456911636045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'Kinetics plot on 0-2 hrs'!$B$34</c:f>
              <c:strCache>
                <c:ptCount val="1"/>
                <c:pt idx="0">
                  <c:v>1/V0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804352580927383"/>
                  <c:y val="-6.813215995059440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/>
                      <a:t>y = 45872x + 106777</a:t>
                    </a:r>
                    <a:br>
                      <a:rPr lang="en-US" sz="1000" b="1" baseline="0"/>
                    </a:br>
                    <a:r>
                      <a:rPr lang="en-US" sz="1000" b="1" baseline="0"/>
                      <a:t>R² = 0.9932</a:t>
                    </a:r>
                    <a:endParaRPr lang="en-US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'Kinetics plot on 0-2 hrs'!$A$35:$A$40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'Kinetics plot on 0-2 hrs'!$B$35:$B$40</c:f>
              <c:numCache>
                <c:formatCode>General</c:formatCode>
                <c:ptCount val="6"/>
                <c:pt idx="0">
                  <c:v>199684.19774079928</c:v>
                </c:pt>
                <c:pt idx="1">
                  <c:v>290315.74486119987</c:v>
                </c:pt>
                <c:pt idx="2">
                  <c:v>311198.60679942457</c:v>
                </c:pt>
                <c:pt idx="3">
                  <c:v>450041.06214070634</c:v>
                </c:pt>
                <c:pt idx="4">
                  <c:v>721899.92679025943</c:v>
                </c:pt>
                <c:pt idx="5">
                  <c:v>2407027.8184480234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90-476A-BABC-283854667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724832"/>
        <c:axId val="569725312"/>
      </c:scatterChart>
      <c:valAx>
        <c:axId val="5697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1/Substrate</a:t>
                </a:r>
                <a:r>
                  <a:rPr lang="en-US" b="1" baseline="0"/>
                  <a:t> concentration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107834645669291"/>
              <c:y val="0.929279604755287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25312"/>
        <c:crosses val="autoZero"/>
        <c:crossBetween val="midCat"/>
      </c:valAx>
      <c:valAx>
        <c:axId val="56972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1/Vo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24832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Michaelis</a:t>
            </a:r>
            <a:r>
              <a:rPr lang="en-US" b="1" baseline="0"/>
              <a:t>-Menten plot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243305652367"/>
          <c:y val="0.13586080586080587"/>
          <c:w val="0.79008558868666012"/>
          <c:h val="0.737295722650053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'Kinectics  plot 0-24hrs'!$D$24</c:f>
              <c:strCache>
                <c:ptCount val="1"/>
                <c:pt idx="0">
                  <c:v>V0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'Kinectics  plot 0-24hrs'!$C$25:$C$31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</c:numCache>
            </c:numRef>
          </c:xVal>
          <c:yVal>
            <c:numRef>
              <c:f>'Kinectics  plot 0-24hrs'!$D$25:$D$31</c:f>
              <c:numCache>
                <c:formatCode>General</c:formatCode>
                <c:ptCount val="7"/>
                <c:pt idx="0">
                  <c:v>4.694241686942417E-6</c:v>
                </c:pt>
                <c:pt idx="1">
                  <c:v>2.4745539334955393E-6</c:v>
                </c:pt>
                <c:pt idx="2">
                  <c:v>9.5889091646390906E-7</c:v>
                </c:pt>
                <c:pt idx="3">
                  <c:v>4.9706001622060019E-7</c:v>
                </c:pt>
                <c:pt idx="4">
                  <c:v>1.5135847526358477E-7</c:v>
                </c:pt>
                <c:pt idx="5">
                  <c:v>6.1993106244931057E-8</c:v>
                </c:pt>
                <c:pt idx="6">
                  <c:v>2.9551905920519056E-8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A-4490-A016-4F645DB22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771023"/>
        <c:axId val="1612558687"/>
      </c:scatterChart>
      <c:valAx>
        <c:axId val="1802771023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Substrate Concentration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558687"/>
        <c:crosses val="autoZero"/>
        <c:crossBetween val="midCat"/>
      </c:valAx>
      <c:valAx>
        <c:axId val="1612558687"/>
        <c:scaling>
          <c:orientation val="minMax"/>
          <c:min val="-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V0 (M/s) Reaction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771023"/>
        <c:crosses val="autoZero"/>
        <c:crossBetween val="midCat"/>
      </c:valAx>
      <c:spPr>
        <a:noFill/>
        <a:ln w="12700">
          <a:solidFill>
            <a:schemeClr val="dk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Lineweaver-Burk</a:t>
            </a:r>
            <a:r>
              <a:rPr lang="en-US" b="1" baseline="0"/>
              <a:t> plot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9249174041924"/>
          <c:y val="0.12475613858055835"/>
          <c:w val="0.79700320478808073"/>
          <c:h val="0.776363385959197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'Kinectics  plot 0-24hrs'!$B$33</c:f>
              <c:strCache>
                <c:ptCount val="1"/>
                <c:pt idx="0">
                  <c:v>1/V0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782830271216098"/>
                  <c:y val="-2.274496937882764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/>
                      <a:t>y = 342170x - 582821</a:t>
                    </a:r>
                    <a:br>
                      <a:rPr lang="en-US" sz="1100" b="1" baseline="0"/>
                    </a:br>
                    <a:r>
                      <a:rPr lang="en-US" sz="1100" b="1" baseline="0"/>
                      <a:t>R² = 0.9986</a:t>
                    </a:r>
                    <a:endParaRPr lang="en-US" sz="14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'Kinectics  plot 0-24hrs'!$A$34:$A$40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'Kinectics  plot 0-24hrs'!$B$34:$B$40</c:f>
              <c:numCache>
                <c:formatCode>General</c:formatCode>
                <c:ptCount val="7"/>
                <c:pt idx="0">
                  <c:v>213026.95231513475</c:v>
                </c:pt>
                <c:pt idx="1">
                  <c:v>404113.23692080792</c:v>
                </c:pt>
                <c:pt idx="2">
                  <c:v>1042871.4912512556</c:v>
                </c:pt>
                <c:pt idx="3">
                  <c:v>2011829.4921476645</c:v>
                </c:pt>
                <c:pt idx="4">
                  <c:v>6606831.8821165431</c:v>
                </c:pt>
                <c:pt idx="5">
                  <c:v>16130825.838103026</c:v>
                </c:pt>
                <c:pt idx="6">
                  <c:v>33838765.008576334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15-4C32-B1EB-D960AC409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648431"/>
        <c:axId val="411126799"/>
      </c:scatterChart>
      <c:valAx>
        <c:axId val="1718648431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1/Substrate concentration </a:t>
                </a:r>
              </a:p>
            </c:rich>
          </c:tx>
          <c:layout>
            <c:manualLayout>
              <c:xMode val="edge"/>
              <c:yMode val="edge"/>
              <c:x val="0.41917584594378532"/>
              <c:y val="0.92119071644803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26799"/>
        <c:crosses val="autoZero"/>
        <c:crossBetween val="midCat"/>
      </c:valAx>
      <c:valAx>
        <c:axId val="411126799"/>
        <c:scaling>
          <c:orientation val="minMax"/>
          <c:min val="-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1/V0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648431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Michaelis-Menten plot</a:t>
            </a:r>
          </a:p>
        </c:rich>
      </c:tx>
      <c:layout>
        <c:manualLayout>
          <c:xMode val="edge"/>
          <c:yMode val="edge"/>
          <c:x val="0.35344742063492063"/>
          <c:y val="1.99123855037833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08773122109737"/>
          <c:y val="0.11186778176025487"/>
          <c:w val="0.77450611642294709"/>
          <c:h val="0.778892871365989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'Kinetics 2-24 hrs'!$B$14</c:f>
              <c:strCache>
                <c:ptCount val="1"/>
                <c:pt idx="0">
                  <c:v>V0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'Kinetics 2-24 hrs'!$A$15:$A$21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</c:numCache>
            </c:numRef>
          </c:xVal>
          <c:yVal>
            <c:numRef>
              <c:f>'Kinetics 2-24 hrs'!$B$15:$B$21</c:f>
              <c:numCache>
                <c:formatCode>General</c:formatCode>
                <c:ptCount val="7"/>
                <c:pt idx="0">
                  <c:v>4.6657266091572664E-6</c:v>
                </c:pt>
                <c:pt idx="1">
                  <c:v>2.3591019685910197E-6</c:v>
                </c:pt>
                <c:pt idx="2">
                  <c:v>7.2666445476664452E-7</c:v>
                </c:pt>
                <c:pt idx="3">
                  <c:v>3.4024552090245526E-7</c:v>
                </c:pt>
                <c:pt idx="4">
                  <c:v>8.0070780800707801E-8</c:v>
                </c:pt>
                <c:pt idx="5">
                  <c:v>2.986065029860651E-8</c:v>
                </c:pt>
                <c:pt idx="6">
                  <c:v>2.4275602742756025E-8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93-45E8-9895-414A01285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893743"/>
        <c:axId val="1114446863"/>
      </c:scatterChart>
      <c:valAx>
        <c:axId val="1641893743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Substrate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446863"/>
        <c:crosses val="autoZero"/>
        <c:crossBetween val="midCat"/>
      </c:valAx>
      <c:valAx>
        <c:axId val="1114446863"/>
        <c:scaling>
          <c:orientation val="minMax"/>
          <c:min val="-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V0 (m/s) Reaction</a:t>
                </a:r>
                <a:r>
                  <a:rPr lang="en-US" sz="1100" b="1" baseline="0"/>
                  <a:t> rate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893743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Lineweaver-Burk plot</a:t>
            </a:r>
          </a:p>
        </c:rich>
      </c:tx>
      <c:layout>
        <c:manualLayout>
          <c:xMode val="edge"/>
          <c:yMode val="edge"/>
          <c:x val="0.39460245271065253"/>
          <c:y val="2.44107744107744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21981627296588"/>
          <c:y val="0.10226851851851852"/>
          <c:w val="0.76222462817147862"/>
          <c:h val="0.76519320501603971"/>
        </c:manualLayout>
      </c:layout>
      <c:scatterChart>
        <c:scatterStyle val="lineMarker"/>
        <c:varyColors val="0"/>
        <c:ser>
          <c:idx val="0"/>
          <c:order val="0"/>
          <c:tx>
            <c:strRef>
              <c:f>'Kinetics 2-24 hrs'!$D$14</c:f>
              <c:strCache>
                <c:ptCount val="1"/>
                <c:pt idx="0">
                  <c:v>1/V0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360608048993875"/>
                  <c:y val="-5.0462962962962961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/>
                      <a:t>y = 451920x + 1E+06</a:t>
                    </a:r>
                    <a:br>
                      <a:rPr lang="en-US" sz="1100" b="1" baseline="0"/>
                    </a:br>
                    <a:r>
                      <a:rPr lang="en-US" sz="1100" b="1" baseline="0"/>
                      <a:t>R² = 0.9195</a:t>
                    </a:r>
                    <a:endParaRPr lang="en-US" sz="14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'Kinetics 2-24 hrs'!$C$15:$C$21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'Kinetics 2-24 hrs'!$D$15:$D$21</c:f>
              <c:numCache>
                <c:formatCode>General</c:formatCode>
                <c:ptCount val="7"/>
                <c:pt idx="0">
                  <c:v>214328.88888888888</c:v>
                </c:pt>
                <c:pt idx="1">
                  <c:v>423890.11298110732</c:v>
                </c:pt>
                <c:pt idx="2">
                  <c:v>1376150.9778555667</c:v>
                </c:pt>
                <c:pt idx="3">
                  <c:v>2939054.1199414916</c:v>
                </c:pt>
                <c:pt idx="4">
                  <c:v>12488950.276243094</c:v>
                </c:pt>
                <c:pt idx="5">
                  <c:v>33488888.888888881</c:v>
                </c:pt>
                <c:pt idx="6">
                  <c:v>41193621.867881551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6E-4C5B-B6A4-2B07E3E98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701615"/>
        <c:axId val="236777023"/>
      </c:scatterChart>
      <c:valAx>
        <c:axId val="173370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1/Substrate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77023"/>
        <c:crosses val="autoZero"/>
        <c:crossBetween val="midCat"/>
      </c:valAx>
      <c:valAx>
        <c:axId val="23677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1/V0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0161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42</xdr:row>
      <xdr:rowOff>175260</xdr:rowOff>
    </xdr:from>
    <xdr:to>
      <xdr:col>0</xdr:col>
      <xdr:colOff>2667000</xdr:colOff>
      <xdr:row>44</xdr:row>
      <xdr:rowOff>129540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42F938FF-0C67-4F76-9929-459681B2CE57}"/>
            </a:ext>
          </a:extLst>
        </xdr:cNvPr>
        <xdr:cNvCxnSpPr/>
      </xdr:nvCxnSpPr>
      <xdr:spPr>
        <a:xfrm>
          <a:off x="152400" y="7871460"/>
          <a:ext cx="2514600" cy="32004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2057400</xdr:colOff>
      <xdr:row>43</xdr:row>
      <xdr:rowOff>15240</xdr:rowOff>
    </xdr:from>
    <xdr:to>
      <xdr:col>1</xdr:col>
      <xdr:colOff>304800</xdr:colOff>
      <xdr:row>44</xdr:row>
      <xdr:rowOff>60960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C6D5BEC5-382F-4CD2-BC5B-04A83089BB82}"/>
            </a:ext>
          </a:extLst>
        </xdr:cNvPr>
        <xdr:cNvCxnSpPr/>
      </xdr:nvCxnSpPr>
      <xdr:spPr>
        <a:xfrm>
          <a:off x="2057400" y="7894320"/>
          <a:ext cx="944880" cy="228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2537460</xdr:colOff>
      <xdr:row>43</xdr:row>
      <xdr:rowOff>22860</xdr:rowOff>
    </xdr:from>
    <xdr:to>
      <xdr:col>1</xdr:col>
      <xdr:colOff>449580</xdr:colOff>
      <xdr:row>44</xdr:row>
      <xdr:rowOff>60960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5A72C36E-43BE-4C48-8B42-959A6A1FC721}"/>
            </a:ext>
          </a:extLst>
        </xdr:cNvPr>
        <xdr:cNvCxnSpPr/>
      </xdr:nvCxnSpPr>
      <xdr:spPr>
        <a:xfrm>
          <a:off x="2537460" y="7901940"/>
          <a:ext cx="609600" cy="22098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388620</xdr:colOff>
      <xdr:row>42</xdr:row>
      <xdr:rowOff>175260</xdr:rowOff>
    </xdr:from>
    <xdr:to>
      <xdr:col>1</xdr:col>
      <xdr:colOff>655320</xdr:colOff>
      <xdr:row>44</xdr:row>
      <xdr:rowOff>60960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8A49E26-7854-4711-8877-109A2A9949AA}"/>
            </a:ext>
          </a:extLst>
        </xdr:cNvPr>
        <xdr:cNvCxnSpPr/>
      </xdr:nvCxnSpPr>
      <xdr:spPr>
        <a:xfrm>
          <a:off x="3086100" y="7871460"/>
          <a:ext cx="266700" cy="25146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365760</xdr:colOff>
      <xdr:row>52</xdr:row>
      <xdr:rowOff>106680</xdr:rowOff>
    </xdr:from>
    <xdr:to>
      <xdr:col>0</xdr:col>
      <xdr:colOff>739140</xdr:colOff>
      <xdr:row>52</xdr:row>
      <xdr:rowOff>106680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BB00A085-BC35-4580-A8D4-79A0535BB973}"/>
            </a:ext>
          </a:extLst>
        </xdr:cNvPr>
        <xdr:cNvCxnSpPr/>
      </xdr:nvCxnSpPr>
      <xdr:spPr>
        <a:xfrm>
          <a:off x="1699260" y="15811500"/>
          <a:ext cx="37338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358140</xdr:colOff>
      <xdr:row>0</xdr:row>
      <xdr:rowOff>0</xdr:rowOff>
    </xdr:from>
    <xdr:to>
      <xdr:col>14</xdr:col>
      <xdr:colOff>144780</xdr:colOff>
      <xdr:row>20</xdr:row>
      <xdr:rowOff>26670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6D65FBA-0FB3-3D30-7811-F6F20185A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464820</xdr:colOff>
      <xdr:row>21</xdr:row>
      <xdr:rowOff>22860</xdr:rowOff>
    </xdr:from>
    <xdr:to>
      <xdr:col>15</xdr:col>
      <xdr:colOff>243840</xdr:colOff>
      <xdr:row>40</xdr:row>
      <xdr:rowOff>102870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BC8562D-B015-5225-EAFC-3469E95D7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982980</xdr:colOff>
      <xdr:row>1</xdr:row>
      <xdr:rowOff>72390</xdr:rowOff>
    </xdr:from>
    <xdr:to>
      <xdr:col>3</xdr:col>
      <xdr:colOff>579120</xdr:colOff>
      <xdr:row>21</xdr:row>
      <xdr:rowOff>106680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6E559BB3-D4BB-8C3E-55AC-050B7F8CE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2148840</xdr:colOff>
      <xdr:row>24</xdr:row>
      <xdr:rowOff>15240</xdr:rowOff>
    </xdr:from>
    <xdr:to>
      <xdr:col>3</xdr:col>
      <xdr:colOff>1501140</xdr:colOff>
      <xdr:row>42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80D83-D445-FC31-EE41-C19741E41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1173480</xdr:colOff>
      <xdr:row>1</xdr:row>
      <xdr:rowOff>60960</xdr:rowOff>
    </xdr:from>
    <xdr:to>
      <xdr:col>14</xdr:col>
      <xdr:colOff>60960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542865-1BFC-477C-AA62-7BB3F33D1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10</xdr:row>
      <xdr:rowOff>175260</xdr:rowOff>
    </xdr:from>
    <xdr:to>
      <xdr:col>0</xdr:col>
      <xdr:colOff>2667000</xdr:colOff>
      <xdr:row>12</xdr:row>
      <xdr:rowOff>129540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67436F4A-B095-4BEC-A86B-484E83450480}"/>
            </a:ext>
          </a:extLst>
        </xdr:cNvPr>
        <xdr:cNvCxnSpPr/>
      </xdr:nvCxnSpPr>
      <xdr:spPr>
        <a:xfrm>
          <a:off x="152400" y="7871460"/>
          <a:ext cx="2514600" cy="32004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</xdr:colOff>
      <xdr:row>11</xdr:row>
      <xdr:rowOff>15240</xdr:rowOff>
    </xdr:from>
    <xdr:to>
      <xdr:col>1</xdr:col>
      <xdr:colOff>464820</xdr:colOff>
      <xdr:row>12</xdr:row>
      <xdr:rowOff>60960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94823251-8794-4332-8C49-0044936A0BC2}"/>
            </a:ext>
          </a:extLst>
        </xdr:cNvPr>
        <xdr:cNvCxnSpPr/>
      </xdr:nvCxnSpPr>
      <xdr:spPr>
        <a:xfrm flipH="1">
          <a:off x="1661160" y="2026920"/>
          <a:ext cx="160020" cy="228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449580</xdr:colOff>
      <xdr:row>11</xdr:row>
      <xdr:rowOff>38100</xdr:rowOff>
    </xdr:from>
    <xdr:to>
      <xdr:col>1</xdr:col>
      <xdr:colOff>952500</xdr:colOff>
      <xdr:row>12</xdr:row>
      <xdr:rowOff>60960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2569FFC7-0C65-465E-A8A8-0DD530B62F0B}"/>
            </a:ext>
          </a:extLst>
        </xdr:cNvPr>
        <xdr:cNvCxnSpPr/>
      </xdr:nvCxnSpPr>
      <xdr:spPr>
        <a:xfrm flipH="1">
          <a:off x="1805940" y="2049780"/>
          <a:ext cx="502920" cy="20574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655320</xdr:colOff>
      <xdr:row>11</xdr:row>
      <xdr:rowOff>7620</xdr:rowOff>
    </xdr:from>
    <xdr:to>
      <xdr:col>2</xdr:col>
      <xdr:colOff>281940</xdr:colOff>
      <xdr:row>12</xdr:row>
      <xdr:rowOff>60960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EECCEE11-0170-4C25-B67F-D070F9C3DA3E}"/>
            </a:ext>
          </a:extLst>
        </xdr:cNvPr>
        <xdr:cNvCxnSpPr/>
      </xdr:nvCxnSpPr>
      <xdr:spPr>
        <a:xfrm flipH="1">
          <a:off x="2011680" y="2019300"/>
          <a:ext cx="876300" cy="23622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18</xdr:row>
      <xdr:rowOff>160020</xdr:rowOff>
    </xdr:from>
    <xdr:to>
      <xdr:col>15</xdr:col>
      <xdr:colOff>152400</xdr:colOff>
      <xdr:row>38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8CC140-7124-86B9-7C63-15A3C432E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21</xdr:row>
      <xdr:rowOff>114300</xdr:rowOff>
    </xdr:from>
    <xdr:to>
      <xdr:col>7</xdr:col>
      <xdr:colOff>129540</xdr:colOff>
      <xdr:row>42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406276-30E7-EBAB-766E-3B809F5F4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8</xdr:row>
      <xdr:rowOff>156210</xdr:rowOff>
    </xdr:from>
    <xdr:to>
      <xdr:col>14</xdr:col>
      <xdr:colOff>213360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3288F6-3DB0-5AB3-98D9-85A4CC49E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464820</xdr:colOff>
      <xdr:row>27</xdr:row>
      <xdr:rowOff>129540</xdr:rowOff>
    </xdr:from>
    <xdr:to>
      <xdr:col>15</xdr:col>
      <xdr:colOff>281940</xdr:colOff>
      <xdr:row>48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5AA537-A418-FBC4-14D0-389DF0196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FBC58-CD86-4060-B395-B3CF8277EC8B}">
  <dimension ref="B1:O22"/>
  <sheetViews>
    <sheetView tabSelected="1" workbookViewId="0">
      <selection activeCell="O3" sqref="O3"/>
    </sheetView>
  </sheetViews>
  <sheetFormatPr defaultRowHeight="14.4" x14ac:dyDescent="0.3"/>
  <cols>
    <col min="2" max="2" width="15.77734375" customWidth="1"/>
    <col min="7" max="7" width="29.44140625" customWidth="1"/>
    <col min="8" max="8" width="16.5546875" customWidth="1"/>
    <col min="14" max="14" width="29.5546875" customWidth="1"/>
    <col min="15" max="15" width="17.21875" customWidth="1"/>
  </cols>
  <sheetData>
    <row r="1" spans="2:15" x14ac:dyDescent="0.3">
      <c r="C1" t="s">
        <v>15</v>
      </c>
      <c r="D1" s="1" t="s">
        <v>1</v>
      </c>
      <c r="E1" s="1" t="s">
        <v>2</v>
      </c>
      <c r="G1" s="4" t="s">
        <v>18</v>
      </c>
      <c r="H1" t="s">
        <v>17</v>
      </c>
      <c r="I1" s="1" t="s">
        <v>1</v>
      </c>
      <c r="J1" s="1" t="s">
        <v>2</v>
      </c>
      <c r="K1" s="1"/>
      <c r="N1" s="4" t="s">
        <v>18</v>
      </c>
      <c r="O1" t="s">
        <v>17</v>
      </c>
    </row>
    <row r="2" spans="2:15" x14ac:dyDescent="0.3">
      <c r="B2" s="5" t="s">
        <v>14</v>
      </c>
      <c r="C2" s="3" t="s">
        <v>7</v>
      </c>
      <c r="D2" t="s">
        <v>6</v>
      </c>
      <c r="E2" t="s">
        <v>4</v>
      </c>
      <c r="F2" t="s">
        <v>4</v>
      </c>
      <c r="G2" s="1" t="s">
        <v>19</v>
      </c>
      <c r="I2" t="s">
        <v>3</v>
      </c>
      <c r="J2" t="s">
        <v>4</v>
      </c>
      <c r="K2" t="s">
        <v>4</v>
      </c>
      <c r="L2" t="s">
        <v>5</v>
      </c>
      <c r="M2" t="s">
        <v>5</v>
      </c>
      <c r="N2" s="1" t="s">
        <v>19</v>
      </c>
    </row>
    <row r="3" spans="2:15" x14ac:dyDescent="0.3">
      <c r="B3" s="5" t="s">
        <v>0</v>
      </c>
      <c r="C3" s="3">
        <v>12.361599999999999</v>
      </c>
      <c r="D3">
        <v>11.5383</v>
      </c>
      <c r="E3">
        <v>0.14269999999999999</v>
      </c>
      <c r="F3">
        <v>0.15160000000000001</v>
      </c>
      <c r="G3" s="4">
        <f>SUM(D3:F3)</f>
        <v>11.832599999999999</v>
      </c>
      <c r="H3" s="2">
        <f>C3-G3</f>
        <v>0.52899999999999991</v>
      </c>
      <c r="I3">
        <v>3.1008</v>
      </c>
      <c r="J3">
        <v>0.33889999999999998</v>
      </c>
      <c r="L3">
        <v>0.35680000000000001</v>
      </c>
      <c r="M3">
        <v>0.40329999999999999</v>
      </c>
      <c r="N3" s="4">
        <f>SUM(I3:M3)</f>
        <v>4.1997999999999998</v>
      </c>
      <c r="O3" s="2">
        <f>C3-N3</f>
        <v>8.1617999999999995</v>
      </c>
    </row>
    <row r="4" spans="2:15" x14ac:dyDescent="0.3">
      <c r="B4" s="5" t="s">
        <v>8</v>
      </c>
      <c r="C4" s="3">
        <v>5.8727999999999998</v>
      </c>
      <c r="D4">
        <v>5.2572000000000001</v>
      </c>
      <c r="E4">
        <v>0.1116</v>
      </c>
      <c r="F4">
        <v>0.1096</v>
      </c>
      <c r="G4" s="4">
        <f>SUM(D4:F4)</f>
        <v>5.4784000000000006</v>
      </c>
      <c r="H4" s="2">
        <f>C4-G4</f>
        <v>0.3943999999999992</v>
      </c>
      <c r="I4">
        <v>0.99099999999999999</v>
      </c>
      <c r="J4">
        <v>0.3871</v>
      </c>
      <c r="K4">
        <v>0.1356</v>
      </c>
      <c r="N4" s="4">
        <f>SUM(I4:M4)</f>
        <v>1.5136999999999998</v>
      </c>
      <c r="O4" s="2">
        <f>C4-N4</f>
        <v>4.3590999999999998</v>
      </c>
    </row>
    <row r="5" spans="2:15" x14ac:dyDescent="0.3">
      <c r="B5" s="5"/>
      <c r="C5" s="3"/>
      <c r="H5" s="2"/>
      <c r="O5" s="2"/>
    </row>
    <row r="6" spans="2:15" x14ac:dyDescent="0.3">
      <c r="B6" s="5" t="s">
        <v>9</v>
      </c>
      <c r="C6" s="3">
        <v>2.0228999999999999</v>
      </c>
      <c r="D6">
        <v>1.4453</v>
      </c>
      <c r="E6">
        <v>7.7799999999999994E-2</v>
      </c>
      <c r="F6">
        <v>7.5499999999999998E-2</v>
      </c>
      <c r="G6" s="4">
        <f>SUM(D6:F6)</f>
        <v>1.5986</v>
      </c>
      <c r="H6" s="2"/>
      <c r="I6">
        <v>0.13120000000000001</v>
      </c>
      <c r="J6">
        <v>0.13</v>
      </c>
      <c r="K6">
        <v>3.44E-2</v>
      </c>
      <c r="N6" s="4">
        <f>SUM(I6:M6)</f>
        <v>0.29559999999999997</v>
      </c>
      <c r="O6" s="2"/>
    </row>
    <row r="7" spans="2:15" x14ac:dyDescent="0.3">
      <c r="B7" s="5"/>
      <c r="C7" s="3"/>
      <c r="E7">
        <v>1.7600000000000001E-2</v>
      </c>
      <c r="G7" s="6">
        <f>G6+E7</f>
        <v>1.6162000000000001</v>
      </c>
      <c r="H7" s="2">
        <f>C6-G7</f>
        <v>0.40669999999999984</v>
      </c>
      <c r="J7">
        <v>5.3800000000000001E-2</v>
      </c>
      <c r="N7" s="6">
        <f>N6+J7</f>
        <v>0.34939999999999999</v>
      </c>
      <c r="O7" s="2">
        <f>C6-N7</f>
        <v>1.6735</v>
      </c>
    </row>
    <row r="8" spans="2:15" x14ac:dyDescent="0.3">
      <c r="B8" s="5"/>
      <c r="C8" s="3"/>
      <c r="H8" s="2"/>
      <c r="O8" s="2"/>
    </row>
    <row r="9" spans="2:15" x14ac:dyDescent="0.3">
      <c r="B9" s="5" t="s">
        <v>10</v>
      </c>
      <c r="C9" s="3">
        <v>0.99790000000000001</v>
      </c>
      <c r="D9">
        <v>0.63260000000000005</v>
      </c>
      <c r="E9">
        <v>6.2100000000000002E-2</v>
      </c>
      <c r="F9">
        <v>5.3699999999999998E-2</v>
      </c>
      <c r="G9" s="4">
        <f>SUM(D9:F9)</f>
        <v>0.74840000000000007</v>
      </c>
      <c r="H9" s="2">
        <f>C9-G9</f>
        <v>0.24949999999999994</v>
      </c>
      <c r="I9">
        <v>1.7299999999999999E-2</v>
      </c>
      <c r="J9">
        <v>1.9E-2</v>
      </c>
      <c r="N9" s="4">
        <f t="shared" ref="N9:N12" si="0">SUM(I9:M9)</f>
        <v>3.6299999999999999E-2</v>
      </c>
      <c r="O9" s="2" t="s">
        <v>16</v>
      </c>
    </row>
    <row r="10" spans="2:15" x14ac:dyDescent="0.3">
      <c r="B10" s="5"/>
      <c r="C10" s="3"/>
      <c r="H10" s="2"/>
      <c r="J10">
        <v>1.43E-2</v>
      </c>
      <c r="N10" s="6">
        <f>N9+J10</f>
        <v>5.0599999999999999E-2</v>
      </c>
      <c r="O10" s="2">
        <f>C9-N10</f>
        <v>0.94730000000000003</v>
      </c>
    </row>
    <row r="11" spans="2:15" x14ac:dyDescent="0.3">
      <c r="B11" s="5" t="s">
        <v>11</v>
      </c>
      <c r="C11" s="3">
        <v>0.30530000000000002</v>
      </c>
      <c r="D11">
        <v>0.1515</v>
      </c>
      <c r="E11">
        <v>1.8200000000000001E-2</v>
      </c>
      <c r="G11" s="4">
        <f>SUM(D11:F11)</f>
        <v>0.16969999999999999</v>
      </c>
      <c r="H11" s="2">
        <f t="shared" ref="H11:H13" si="1">C11-G11</f>
        <v>0.13560000000000003</v>
      </c>
      <c r="I11">
        <v>6.7000000000000002E-3</v>
      </c>
      <c r="N11" s="4">
        <f t="shared" si="0"/>
        <v>6.7000000000000002E-3</v>
      </c>
      <c r="O11" s="2">
        <f>C11-N11</f>
        <v>0.29860000000000003</v>
      </c>
    </row>
    <row r="12" spans="2:15" x14ac:dyDescent="0.3">
      <c r="B12" s="5" t="s">
        <v>12</v>
      </c>
      <c r="C12" s="3">
        <v>0.1275</v>
      </c>
      <c r="D12">
        <v>5.9200000000000003E-2</v>
      </c>
      <c r="E12">
        <v>1.7100000000000001E-2</v>
      </c>
      <c r="F12">
        <v>9.1999999999999998E-3</v>
      </c>
      <c r="G12" s="4">
        <f>SUM(D12:F12)</f>
        <v>8.5500000000000007E-2</v>
      </c>
      <c r="H12" s="2">
        <f t="shared" si="1"/>
        <v>4.1999999999999996E-2</v>
      </c>
      <c r="I12">
        <v>5.1999999999999998E-3</v>
      </c>
      <c r="N12" s="4">
        <f t="shared" si="0"/>
        <v>5.1999999999999998E-3</v>
      </c>
      <c r="O12" s="2">
        <f t="shared" ref="O12:O13" si="2">C12-N12</f>
        <v>0.12230000000000001</v>
      </c>
    </row>
    <row r="13" spans="2:15" x14ac:dyDescent="0.3">
      <c r="B13" s="5" t="s">
        <v>13</v>
      </c>
      <c r="C13" s="3">
        <v>6.4699999999999994E-2</v>
      </c>
      <c r="D13">
        <v>5.0299999999999997E-2</v>
      </c>
      <c r="E13">
        <v>9.1000000000000004E-3</v>
      </c>
      <c r="F13">
        <v>5.3E-3</v>
      </c>
      <c r="G13" s="4">
        <f>SUM(D13:F13)</f>
        <v>6.4699999999999994E-2</v>
      </c>
      <c r="H13" s="2">
        <f t="shared" si="1"/>
        <v>0</v>
      </c>
      <c r="I13">
        <v>6.4000000000000003E-3</v>
      </c>
      <c r="N13" s="4">
        <f>SUM(I13:M13)</f>
        <v>6.4000000000000003E-3</v>
      </c>
      <c r="O13" s="2">
        <f t="shared" si="2"/>
        <v>5.8299999999999991E-2</v>
      </c>
    </row>
    <row r="15" spans="2:15" x14ac:dyDescent="0.3">
      <c r="B15" s="13" t="s">
        <v>37</v>
      </c>
      <c r="C15" s="13"/>
      <c r="D15" s="13" t="s">
        <v>6</v>
      </c>
      <c r="E15" s="13" t="s">
        <v>3</v>
      </c>
    </row>
    <row r="16" spans="2:15" x14ac:dyDescent="0.3">
      <c r="C16" s="13" t="s">
        <v>33</v>
      </c>
      <c r="D16" s="13">
        <f>E3+F3</f>
        <v>0.29430000000000001</v>
      </c>
      <c r="E16" s="13">
        <f>J3+L3+M3</f>
        <v>1.099</v>
      </c>
    </row>
    <row r="17" spans="3:6" x14ac:dyDescent="0.3">
      <c r="C17" s="13" t="s">
        <v>8</v>
      </c>
      <c r="D17" s="13">
        <f>E4+F4</f>
        <v>0.22120000000000001</v>
      </c>
      <c r="E17" s="13">
        <f>J4+K4</f>
        <v>0.52269999999999994</v>
      </c>
      <c r="F17" t="s">
        <v>16</v>
      </c>
    </row>
    <row r="18" spans="3:6" x14ac:dyDescent="0.3">
      <c r="C18" s="13" t="s">
        <v>9</v>
      </c>
      <c r="D18" s="13">
        <f>E6+F6+E7</f>
        <v>0.1709</v>
      </c>
      <c r="E18" s="13">
        <f>J6+K6+J7</f>
        <v>0.21820000000000001</v>
      </c>
    </row>
    <row r="19" spans="3:6" x14ac:dyDescent="0.3">
      <c r="C19" s="13" t="s">
        <v>10</v>
      </c>
      <c r="D19" s="13">
        <f>E9+F9</f>
        <v>0.1158</v>
      </c>
      <c r="E19" s="13">
        <f>J9+J10</f>
        <v>3.3299999999999996E-2</v>
      </c>
    </row>
    <row r="20" spans="3:6" x14ac:dyDescent="0.3">
      <c r="C20" s="13" t="s">
        <v>11</v>
      </c>
      <c r="D20" s="13">
        <v>1.8200000000000001E-2</v>
      </c>
      <c r="E20" s="13">
        <v>6.7000000000000002E-3</v>
      </c>
    </row>
    <row r="21" spans="3:6" x14ac:dyDescent="0.3">
      <c r="C21" s="13" t="s">
        <v>12</v>
      </c>
      <c r="D21" s="13">
        <f>E12+F12</f>
        <v>2.63E-2</v>
      </c>
      <c r="E21" s="13">
        <v>5.1999999999999998E-3</v>
      </c>
    </row>
    <row r="22" spans="3:6" x14ac:dyDescent="0.3">
      <c r="C22" s="13" t="s">
        <v>13</v>
      </c>
      <c r="D22" s="13">
        <f>E13+F13</f>
        <v>1.44E-2</v>
      </c>
      <c r="E22" s="13">
        <v>6.7999999999999996E-3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75201-AE17-479B-8C50-83920F2D4303}">
  <dimension ref="A1:K53"/>
  <sheetViews>
    <sheetView topLeftCell="A39" workbookViewId="0">
      <selection activeCell="B48" sqref="B48:D49"/>
    </sheetView>
  </sheetViews>
  <sheetFormatPr defaultRowHeight="14.4" x14ac:dyDescent="0.3"/>
  <cols>
    <col min="1" max="1" width="39.33203125" customWidth="1"/>
    <col min="2" max="2" width="21.109375" customWidth="1"/>
    <col min="3" max="3" width="22.44140625" customWidth="1"/>
    <col min="4" max="4" width="26.44140625" customWidth="1"/>
    <col min="5" max="5" width="26.21875" customWidth="1"/>
    <col min="7" max="7" width="17.21875" customWidth="1"/>
    <col min="8" max="8" width="12" bestFit="1" customWidth="1"/>
  </cols>
  <sheetData>
    <row r="1" spans="1:11" ht="15.6" x14ac:dyDescent="0.3">
      <c r="A1" s="12" t="s">
        <v>35</v>
      </c>
    </row>
    <row r="2" spans="1:11" x14ac:dyDescent="0.3">
      <c r="D2" t="s">
        <v>3</v>
      </c>
      <c r="E2" t="s">
        <v>6</v>
      </c>
      <c r="F2" t="s">
        <v>7</v>
      </c>
    </row>
    <row r="3" spans="1:11" x14ac:dyDescent="0.3">
      <c r="B3" t="s">
        <v>34</v>
      </c>
      <c r="D3" s="1" t="s">
        <v>19</v>
      </c>
      <c r="E3" s="1" t="s">
        <v>19</v>
      </c>
      <c r="F3" s="1" t="s">
        <v>19</v>
      </c>
    </row>
    <row r="4" spans="1:11" x14ac:dyDescent="0.3">
      <c r="B4" s="11" t="s">
        <v>0</v>
      </c>
      <c r="D4">
        <v>3.1008</v>
      </c>
      <c r="E4">
        <v>11.5383</v>
      </c>
      <c r="F4">
        <v>12.361599999999999</v>
      </c>
    </row>
    <row r="5" spans="1:11" x14ac:dyDescent="0.3">
      <c r="B5" s="11" t="s">
        <v>8</v>
      </c>
      <c r="D5">
        <v>0.99099999999999999</v>
      </c>
      <c r="E5">
        <v>5.2572000000000001</v>
      </c>
      <c r="F5">
        <v>5.8727999999999998</v>
      </c>
    </row>
    <row r="6" spans="1:11" x14ac:dyDescent="0.3">
      <c r="B6" s="11" t="s">
        <v>9</v>
      </c>
      <c r="D6">
        <v>0.13120000000000001</v>
      </c>
      <c r="E6">
        <v>1.4453</v>
      </c>
      <c r="F6">
        <v>2.0228999999999999</v>
      </c>
    </row>
    <row r="7" spans="1:11" x14ac:dyDescent="0.3">
      <c r="B7" s="11" t="s">
        <v>10</v>
      </c>
      <c r="D7">
        <v>1.7299999999999999E-2</v>
      </c>
      <c r="E7">
        <v>0.63260000000000005</v>
      </c>
      <c r="F7">
        <v>0.99790000000000001</v>
      </c>
    </row>
    <row r="8" spans="1:11" x14ac:dyDescent="0.3">
      <c r="B8" s="11" t="s">
        <v>11</v>
      </c>
      <c r="D8">
        <v>6.7000000000000002E-3</v>
      </c>
      <c r="E8">
        <v>0.1515</v>
      </c>
      <c r="F8">
        <v>0.30530000000000002</v>
      </c>
    </row>
    <row r="9" spans="1:11" x14ac:dyDescent="0.3">
      <c r="B9" s="11" t="s">
        <v>12</v>
      </c>
      <c r="D9">
        <v>5.1999999999999998E-3</v>
      </c>
      <c r="E9">
        <v>5.9200000000000003E-2</v>
      </c>
      <c r="F9">
        <v>0.1275</v>
      </c>
    </row>
    <row r="10" spans="1:11" x14ac:dyDescent="0.3">
      <c r="B10" s="11" t="s">
        <v>13</v>
      </c>
      <c r="D10">
        <v>6.4000000000000003E-3</v>
      </c>
      <c r="E10">
        <v>5.0299999999999997E-2</v>
      </c>
      <c r="F10">
        <v>6.4699999999999994E-2</v>
      </c>
    </row>
    <row r="12" spans="1:11" x14ac:dyDescent="0.3">
      <c r="C12" t="s">
        <v>20</v>
      </c>
      <c r="D12" t="s">
        <v>21</v>
      </c>
      <c r="E12" s="5" t="s">
        <v>0</v>
      </c>
      <c r="F12" s="5" t="s">
        <v>8</v>
      </c>
      <c r="G12" s="5" t="s">
        <v>9</v>
      </c>
      <c r="H12" s="5" t="s">
        <v>10</v>
      </c>
      <c r="I12" s="5" t="s">
        <v>11</v>
      </c>
      <c r="J12" s="5" t="s">
        <v>12</v>
      </c>
      <c r="K12" s="5" t="s">
        <v>13</v>
      </c>
    </row>
    <row r="13" spans="1:11" x14ac:dyDescent="0.3">
      <c r="E13" s="1" t="s">
        <v>19</v>
      </c>
      <c r="F13" s="1" t="s">
        <v>19</v>
      </c>
      <c r="G13" s="1" t="s">
        <v>19</v>
      </c>
      <c r="H13" s="1" t="s">
        <v>19</v>
      </c>
      <c r="I13" s="1" t="s">
        <v>19</v>
      </c>
      <c r="J13" s="1" t="s">
        <v>19</v>
      </c>
      <c r="K13" s="1" t="s">
        <v>19</v>
      </c>
    </row>
    <row r="14" spans="1:11" x14ac:dyDescent="0.3">
      <c r="C14" s="7">
        <v>0</v>
      </c>
      <c r="D14" s="7">
        <v>0</v>
      </c>
      <c r="E14">
        <v>12.361599999999999</v>
      </c>
      <c r="F14">
        <v>5.8727999999999998</v>
      </c>
      <c r="G14">
        <v>2.0228999999999999</v>
      </c>
      <c r="H14">
        <v>0.99790000000000001</v>
      </c>
      <c r="I14">
        <v>0.30530000000000002</v>
      </c>
      <c r="J14">
        <v>0.1275</v>
      </c>
      <c r="K14">
        <v>6.4699999999999994E-2</v>
      </c>
    </row>
    <row r="15" spans="1:11" x14ac:dyDescent="0.3">
      <c r="C15" s="11">
        <v>2</v>
      </c>
      <c r="D15" s="11">
        <v>120</v>
      </c>
      <c r="E15">
        <v>11.5383</v>
      </c>
      <c r="F15">
        <v>5.2572000000000001</v>
      </c>
      <c r="G15">
        <v>1.4453</v>
      </c>
      <c r="H15">
        <v>0.63260000000000005</v>
      </c>
      <c r="I15">
        <v>0.1515</v>
      </c>
      <c r="J15">
        <v>5.9200000000000003E-2</v>
      </c>
      <c r="K15">
        <v>5.0299999999999997E-2</v>
      </c>
    </row>
    <row r="17" spans="1:11" x14ac:dyDescent="0.3">
      <c r="E17" s="11" t="s">
        <v>0</v>
      </c>
      <c r="F17" s="11" t="s">
        <v>8</v>
      </c>
      <c r="G17" s="11" t="s">
        <v>9</v>
      </c>
      <c r="H17" s="11" t="s">
        <v>10</v>
      </c>
      <c r="I17" s="11" t="s">
        <v>11</v>
      </c>
      <c r="J17" s="11" t="s">
        <v>12</v>
      </c>
      <c r="K17" s="11" t="s">
        <v>13</v>
      </c>
    </row>
    <row r="18" spans="1:11" x14ac:dyDescent="0.3">
      <c r="D18" s="9" t="s">
        <v>22</v>
      </c>
      <c r="E18">
        <f>E14-E15</f>
        <v>0.8232999999999997</v>
      </c>
      <c r="F18">
        <f t="shared" ref="F18:K18" si="0">F14-F15</f>
        <v>0.6155999999999997</v>
      </c>
      <c r="G18">
        <f t="shared" si="0"/>
        <v>0.57759999999999989</v>
      </c>
      <c r="H18">
        <f t="shared" si="0"/>
        <v>0.36529999999999996</v>
      </c>
      <c r="I18">
        <f t="shared" si="0"/>
        <v>0.15380000000000002</v>
      </c>
      <c r="J18">
        <f t="shared" si="0"/>
        <v>6.83E-2</v>
      </c>
      <c r="K18">
        <f t="shared" si="0"/>
        <v>1.4399999999999996E-2</v>
      </c>
    </row>
    <row r="19" spans="1:11" x14ac:dyDescent="0.3">
      <c r="B19">
        <v>1</v>
      </c>
      <c r="C19">
        <v>1370</v>
      </c>
      <c r="D19" s="9" t="s">
        <v>23</v>
      </c>
      <c r="E19">
        <v>1370</v>
      </c>
      <c r="F19">
        <v>1370</v>
      </c>
      <c r="G19">
        <v>1370</v>
      </c>
      <c r="H19">
        <v>1370</v>
      </c>
      <c r="I19">
        <v>1370</v>
      </c>
      <c r="J19">
        <v>1370</v>
      </c>
      <c r="K19">
        <v>1370</v>
      </c>
    </row>
    <row r="20" spans="1:11" x14ac:dyDescent="0.3">
      <c r="D20" s="9" t="s">
        <v>24</v>
      </c>
      <c r="E20">
        <v>120</v>
      </c>
      <c r="F20">
        <v>120</v>
      </c>
      <c r="G20">
        <v>120</v>
      </c>
      <c r="H20">
        <v>120</v>
      </c>
      <c r="I20">
        <v>120</v>
      </c>
      <c r="J20">
        <v>120</v>
      </c>
      <c r="K20">
        <v>120</v>
      </c>
    </row>
    <row r="21" spans="1:11" x14ac:dyDescent="0.3">
      <c r="B21" s="9" t="s">
        <v>25</v>
      </c>
      <c r="C21" s="9"/>
      <c r="D21" s="9" t="s">
        <v>26</v>
      </c>
      <c r="E21">
        <f>E18/E19</f>
        <v>6.0094890510948879E-4</v>
      </c>
      <c r="F21">
        <f t="shared" ref="F21:K21" si="1">F18/F19</f>
        <v>4.4934306569343046E-4</v>
      </c>
      <c r="G21">
        <f t="shared" si="1"/>
        <v>4.2160583941605834E-4</v>
      </c>
      <c r="H21">
        <f t="shared" si="1"/>
        <v>2.6664233576642333E-4</v>
      </c>
      <c r="I21">
        <f t="shared" si="1"/>
        <v>1.1226277372262775E-4</v>
      </c>
      <c r="J21">
        <f t="shared" si="1"/>
        <v>4.9854014598540144E-5</v>
      </c>
      <c r="K21">
        <f t="shared" si="1"/>
        <v>1.0510948905109486E-5</v>
      </c>
    </row>
    <row r="22" spans="1:11" x14ac:dyDescent="0.3">
      <c r="B22" s="9" t="s">
        <v>27</v>
      </c>
      <c r="D22" s="9" t="s">
        <v>28</v>
      </c>
      <c r="E22">
        <f>E21/E20</f>
        <v>5.0079075425790736E-6</v>
      </c>
      <c r="F22">
        <f t="shared" ref="F22:K22" si="2">F21/F20</f>
        <v>3.7445255474452538E-6</v>
      </c>
      <c r="G22">
        <f t="shared" si="2"/>
        <v>3.5133819951338195E-6</v>
      </c>
      <c r="H22">
        <f t="shared" si="2"/>
        <v>2.2220194647201944E-6</v>
      </c>
      <c r="I22">
        <f t="shared" si="2"/>
        <v>9.3552311435523119E-7</v>
      </c>
      <c r="J22">
        <f t="shared" si="2"/>
        <v>4.1545012165450119E-7</v>
      </c>
      <c r="K22">
        <f t="shared" si="2"/>
        <v>8.759124087591238E-8</v>
      </c>
    </row>
    <row r="24" spans="1:11" x14ac:dyDescent="0.3">
      <c r="A24" s="9" t="s">
        <v>29</v>
      </c>
      <c r="B24" s="9" t="s">
        <v>30</v>
      </c>
      <c r="C24" s="9" t="s">
        <v>31</v>
      </c>
      <c r="D24" s="9" t="s">
        <v>32</v>
      </c>
    </row>
    <row r="25" spans="1:11" x14ac:dyDescent="0.3">
      <c r="A25">
        <v>1000</v>
      </c>
      <c r="B25">
        <v>1E-3</v>
      </c>
      <c r="C25">
        <v>1</v>
      </c>
      <c r="D25">
        <v>5.0079075425790736E-6</v>
      </c>
    </row>
    <row r="26" spans="1:11" x14ac:dyDescent="0.3">
      <c r="A26">
        <v>500</v>
      </c>
      <c r="B26">
        <v>5.0000000000000001E-4</v>
      </c>
      <c r="C26">
        <v>0.5</v>
      </c>
      <c r="D26" s="10">
        <v>3.4445255474452499E-6</v>
      </c>
    </row>
    <row r="27" spans="1:11" x14ac:dyDescent="0.3">
      <c r="A27">
        <v>200</v>
      </c>
      <c r="B27">
        <v>2.0000000000000001E-4</v>
      </c>
      <c r="C27">
        <v>0.2</v>
      </c>
      <c r="D27" s="10">
        <v>3.2133819951338198E-6</v>
      </c>
    </row>
    <row r="28" spans="1:11" x14ac:dyDescent="0.3">
      <c r="A28">
        <v>100</v>
      </c>
      <c r="B28">
        <v>1E-4</v>
      </c>
      <c r="C28">
        <v>0.1</v>
      </c>
      <c r="D28">
        <v>2.2220194647201944E-6</v>
      </c>
    </row>
    <row r="29" spans="1:11" x14ac:dyDescent="0.3">
      <c r="A29">
        <v>50</v>
      </c>
      <c r="B29">
        <v>5.0000000000000002E-5</v>
      </c>
      <c r="C29">
        <v>0.05</v>
      </c>
      <c r="D29" s="10">
        <v>1.3852335523099999E-6</v>
      </c>
    </row>
    <row r="30" spans="1:11" x14ac:dyDescent="0.3">
      <c r="A30">
        <v>20</v>
      </c>
      <c r="B30">
        <v>2.0000000000000002E-5</v>
      </c>
      <c r="C30">
        <v>0.02</v>
      </c>
      <c r="D30">
        <v>4.1545012165450119E-7</v>
      </c>
    </row>
    <row r="31" spans="1:11" x14ac:dyDescent="0.3">
      <c r="A31">
        <v>10</v>
      </c>
      <c r="B31">
        <v>1.0000000000000001E-5</v>
      </c>
      <c r="C31">
        <v>0.01</v>
      </c>
      <c r="D31">
        <v>8.759124087591238E-8</v>
      </c>
    </row>
    <row r="34" spans="1:7" x14ac:dyDescent="0.3">
      <c r="A34" s="9" t="s">
        <v>38</v>
      </c>
      <c r="B34" s="9" t="s">
        <v>39</v>
      </c>
    </row>
    <row r="35" spans="1:7" x14ac:dyDescent="0.3">
      <c r="A35">
        <f>1/C25</f>
        <v>1</v>
      </c>
      <c r="B35">
        <f>1/D25</f>
        <v>199684.19774079928</v>
      </c>
    </row>
    <row r="36" spans="1:7" x14ac:dyDescent="0.3">
      <c r="A36">
        <f t="shared" ref="A36:A41" si="3">1/C26</f>
        <v>2</v>
      </c>
      <c r="B36">
        <f>1/D26</f>
        <v>290315.74486119987</v>
      </c>
    </row>
    <row r="37" spans="1:7" x14ac:dyDescent="0.3">
      <c r="A37">
        <f t="shared" si="3"/>
        <v>5</v>
      </c>
      <c r="B37">
        <f t="shared" ref="B37:B41" si="4">1/D27</f>
        <v>311198.60679942457</v>
      </c>
    </row>
    <row r="38" spans="1:7" x14ac:dyDescent="0.3">
      <c r="A38">
        <f t="shared" si="3"/>
        <v>10</v>
      </c>
      <c r="B38">
        <f t="shared" si="4"/>
        <v>450041.06214070634</v>
      </c>
    </row>
    <row r="39" spans="1:7" x14ac:dyDescent="0.3">
      <c r="A39">
        <f>1/C29</f>
        <v>20</v>
      </c>
      <c r="B39">
        <f t="shared" si="4"/>
        <v>721899.92679025943</v>
      </c>
    </row>
    <row r="40" spans="1:7" x14ac:dyDescent="0.3">
      <c r="A40">
        <f t="shared" si="3"/>
        <v>50</v>
      </c>
      <c r="B40">
        <f t="shared" si="4"/>
        <v>2407027.8184480234</v>
      </c>
    </row>
    <row r="41" spans="1:7" x14ac:dyDescent="0.3">
      <c r="A41">
        <f t="shared" si="3"/>
        <v>100</v>
      </c>
      <c r="B41">
        <f t="shared" si="4"/>
        <v>11416666.66666667</v>
      </c>
    </row>
    <row r="43" spans="1:7" x14ac:dyDescent="0.3">
      <c r="A43" s="9" t="s">
        <v>40</v>
      </c>
    </row>
    <row r="45" spans="1:7" ht="15.6" x14ac:dyDescent="0.3">
      <c r="B45" s="14" t="s">
        <v>41</v>
      </c>
    </row>
    <row r="46" spans="1:7" x14ac:dyDescent="0.3">
      <c r="D46" s="9" t="s">
        <v>57</v>
      </c>
      <c r="E46">
        <v>634130</v>
      </c>
      <c r="F46">
        <v>47332</v>
      </c>
    </row>
    <row r="47" spans="1:7" x14ac:dyDescent="0.3">
      <c r="B47" s="17" t="s">
        <v>56</v>
      </c>
      <c r="D47" s="9" t="s">
        <v>42</v>
      </c>
      <c r="E47">
        <v>107637</v>
      </c>
      <c r="F47">
        <v>45331</v>
      </c>
      <c r="G47" s="17"/>
    </row>
    <row r="48" spans="1:7" x14ac:dyDescent="0.3">
      <c r="B48" s="9" t="s">
        <v>43</v>
      </c>
      <c r="C48">
        <f>1/E46</f>
        <v>1.5769637140649395E-6</v>
      </c>
      <c r="D48" s="9" t="s">
        <v>44</v>
      </c>
      <c r="G48" s="9"/>
    </row>
    <row r="49" spans="1:7" x14ac:dyDescent="0.3">
      <c r="B49" s="9" t="s">
        <v>45</v>
      </c>
      <c r="C49">
        <f>E47*C48</f>
        <v>0.1697396432908079</v>
      </c>
      <c r="D49" s="9" t="s">
        <v>58</v>
      </c>
      <c r="G49" s="9"/>
    </row>
    <row r="50" spans="1:7" x14ac:dyDescent="0.3">
      <c r="A50" t="s">
        <v>47</v>
      </c>
      <c r="B50" s="9" t="s">
        <v>48</v>
      </c>
      <c r="C50" s="10">
        <f>C48/C49</f>
        <v>9.2904856136830267E-6</v>
      </c>
      <c r="D50" s="10">
        <v>2478218000</v>
      </c>
      <c r="E50" s="10" t="s">
        <v>52</v>
      </c>
      <c r="G50" s="9"/>
    </row>
    <row r="52" spans="1:7" x14ac:dyDescent="0.3">
      <c r="A52" s="15" t="s">
        <v>49</v>
      </c>
      <c r="B52" s="16" t="s">
        <v>50</v>
      </c>
    </row>
    <row r="53" spans="1:7" x14ac:dyDescent="0.3">
      <c r="A53" s="9" t="s">
        <v>48</v>
      </c>
      <c r="B53" s="16" t="s">
        <v>51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0D4CD-59E2-4D40-A9E2-203D79ECDCC5}">
  <dimension ref="A1:G20"/>
  <sheetViews>
    <sheetView workbookViewId="0">
      <selection activeCell="C19" sqref="C19"/>
    </sheetView>
  </sheetViews>
  <sheetFormatPr defaultRowHeight="14.4" x14ac:dyDescent="0.3"/>
  <cols>
    <col min="1" max="1" width="19.77734375" customWidth="1"/>
    <col min="2" max="2" width="18.21875" customWidth="1"/>
    <col min="3" max="3" width="12" bestFit="1" customWidth="1"/>
    <col min="4" max="4" width="9.77734375" customWidth="1"/>
    <col min="5" max="5" width="16.6640625" customWidth="1"/>
    <col min="6" max="6" width="19.109375" customWidth="1"/>
    <col min="7" max="7" width="12.109375" customWidth="1"/>
  </cols>
  <sheetData>
    <row r="1" spans="1:7" x14ac:dyDescent="0.3">
      <c r="D1" t="s">
        <v>29</v>
      </c>
      <c r="E1" t="s">
        <v>31</v>
      </c>
      <c r="F1" t="s">
        <v>30</v>
      </c>
      <c r="G1" t="s">
        <v>32</v>
      </c>
    </row>
    <row r="2" spans="1:7" x14ac:dyDescent="0.3">
      <c r="A2" t="s">
        <v>38</v>
      </c>
      <c r="B2" t="s">
        <v>39</v>
      </c>
      <c r="D2">
        <v>1000</v>
      </c>
      <c r="E2">
        <v>1</v>
      </c>
      <c r="F2">
        <v>1E-3</v>
      </c>
      <c r="G2">
        <v>5.0079075425790736E-6</v>
      </c>
    </row>
    <row r="3" spans="1:7" x14ac:dyDescent="0.3">
      <c r="A3">
        <v>1</v>
      </c>
      <c r="B3">
        <v>199684.19774079928</v>
      </c>
      <c r="D3">
        <v>500</v>
      </c>
      <c r="E3">
        <v>0.5</v>
      </c>
      <c r="F3">
        <v>5.0000000000000001E-4</v>
      </c>
      <c r="G3">
        <v>3.7445255474452538E-6</v>
      </c>
    </row>
    <row r="4" spans="1:7" x14ac:dyDescent="0.3">
      <c r="A4">
        <v>2</v>
      </c>
      <c r="B4">
        <v>267056.53021442506</v>
      </c>
      <c r="D4">
        <v>200</v>
      </c>
      <c r="E4">
        <v>0.2</v>
      </c>
      <c r="F4">
        <v>2.0000000000000001E-4</v>
      </c>
      <c r="G4">
        <v>3.5133819951338195E-6</v>
      </c>
    </row>
    <row r="5" spans="1:7" x14ac:dyDescent="0.3">
      <c r="A5">
        <v>5</v>
      </c>
      <c r="B5">
        <v>284626.03878116346</v>
      </c>
      <c r="D5">
        <v>100</v>
      </c>
      <c r="E5">
        <v>0.1</v>
      </c>
      <c r="F5">
        <v>1E-4</v>
      </c>
      <c r="G5">
        <v>2.2220194647201944E-6</v>
      </c>
    </row>
    <row r="6" spans="1:7" x14ac:dyDescent="0.3">
      <c r="A6">
        <v>10</v>
      </c>
      <c r="B6">
        <v>450041.06214070634</v>
      </c>
      <c r="D6">
        <v>50</v>
      </c>
      <c r="E6">
        <v>0.05</v>
      </c>
      <c r="F6">
        <v>5.0000000000000002E-5</v>
      </c>
      <c r="G6">
        <v>9.3552311435523119E-7</v>
      </c>
    </row>
    <row r="7" spans="1:7" x14ac:dyDescent="0.3">
      <c r="A7">
        <v>20</v>
      </c>
      <c r="B7">
        <v>1068920.6762028609</v>
      </c>
      <c r="D7">
        <v>20</v>
      </c>
      <c r="E7">
        <v>0.02</v>
      </c>
      <c r="F7">
        <v>2.0000000000000002E-5</v>
      </c>
      <c r="G7">
        <v>4.1545012165450119E-7</v>
      </c>
    </row>
    <row r="8" spans="1:7" x14ac:dyDescent="0.3">
      <c r="A8">
        <v>50</v>
      </c>
      <c r="B8">
        <v>2407027.8184480234</v>
      </c>
      <c r="D8">
        <v>10</v>
      </c>
      <c r="E8">
        <v>0.01</v>
      </c>
      <c r="F8">
        <v>1.0000000000000001E-5</v>
      </c>
      <c r="G8">
        <v>8.759124087591238E-8</v>
      </c>
    </row>
    <row r="11" spans="1:7" x14ac:dyDescent="0.3">
      <c r="A11" s="9" t="s">
        <v>40</v>
      </c>
    </row>
    <row r="13" spans="1:7" ht="15.6" x14ac:dyDescent="0.3">
      <c r="B13" s="14" t="s">
        <v>41</v>
      </c>
    </row>
    <row r="15" spans="1:7" x14ac:dyDescent="0.3">
      <c r="B15" s="17" t="s">
        <v>53</v>
      </c>
    </row>
    <row r="16" spans="1:7" x14ac:dyDescent="0.3">
      <c r="D16" t="s">
        <v>54</v>
      </c>
      <c r="E16">
        <v>106777</v>
      </c>
    </row>
    <row r="17" spans="2:6" x14ac:dyDescent="0.3">
      <c r="D17" t="s">
        <v>55</v>
      </c>
      <c r="E17">
        <v>45872</v>
      </c>
    </row>
    <row r="18" spans="2:6" x14ac:dyDescent="0.3">
      <c r="B18" s="9" t="s">
        <v>43</v>
      </c>
      <c r="C18">
        <f>1/E16</f>
        <v>9.3653127546194397E-6</v>
      </c>
      <c r="D18" s="9" t="s">
        <v>44</v>
      </c>
    </row>
    <row r="19" spans="2:6" x14ac:dyDescent="0.3">
      <c r="B19" s="9" t="s">
        <v>45</v>
      </c>
      <c r="C19">
        <f>E17*C18</f>
        <v>0.42960562667990293</v>
      </c>
      <c r="D19" s="9" t="s">
        <v>46</v>
      </c>
    </row>
    <row r="20" spans="2:6" x14ac:dyDescent="0.3">
      <c r="B20" s="9" t="s">
        <v>48</v>
      </c>
      <c r="C20" s="10">
        <f>C18/E20</f>
        <v>3.7790512193113918E-15</v>
      </c>
      <c r="E20" s="10">
        <v>2478218000</v>
      </c>
      <c r="F20" t="s">
        <v>52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5316E-8213-4E14-AA58-9F02D2816472}">
  <dimension ref="A1:K40"/>
  <sheetViews>
    <sheetView topLeftCell="A24" workbookViewId="0">
      <selection activeCell="O23" sqref="O23"/>
    </sheetView>
  </sheetViews>
  <sheetFormatPr defaultRowHeight="14.4" x14ac:dyDescent="0.3"/>
  <cols>
    <col min="1" max="1" width="13.6640625" customWidth="1"/>
    <col min="2" max="2" width="13.5546875" customWidth="1"/>
    <col min="3" max="3" width="18.21875" customWidth="1"/>
    <col min="4" max="4" width="26.21875" customWidth="1"/>
    <col min="5" max="5" width="12" bestFit="1" customWidth="1"/>
  </cols>
  <sheetData>
    <row r="1" spans="1:11" ht="15.6" x14ac:dyDescent="0.3">
      <c r="A1" s="12" t="s">
        <v>35</v>
      </c>
    </row>
    <row r="2" spans="1:11" x14ac:dyDescent="0.3">
      <c r="C2" t="s">
        <v>3</v>
      </c>
      <c r="D2" t="s">
        <v>6</v>
      </c>
      <c r="E2" t="s">
        <v>7</v>
      </c>
    </row>
    <row r="3" spans="1:11" x14ac:dyDescent="0.3">
      <c r="B3" t="s">
        <v>34</v>
      </c>
      <c r="C3" s="1" t="s">
        <v>19</v>
      </c>
      <c r="D3" s="1" t="s">
        <v>19</v>
      </c>
      <c r="E3" s="1" t="s">
        <v>19</v>
      </c>
    </row>
    <row r="4" spans="1:11" x14ac:dyDescent="0.3">
      <c r="B4" s="11" t="s">
        <v>0</v>
      </c>
      <c r="C4">
        <v>3.1008</v>
      </c>
      <c r="D4">
        <v>11.5383</v>
      </c>
      <c r="E4">
        <v>12.361599999999999</v>
      </c>
    </row>
    <row r="5" spans="1:11" x14ac:dyDescent="0.3">
      <c r="B5" s="11" t="s">
        <v>8</v>
      </c>
      <c r="C5">
        <v>0.99099999999999999</v>
      </c>
      <c r="D5">
        <v>5.2572000000000001</v>
      </c>
      <c r="E5">
        <v>5.8727999999999998</v>
      </c>
    </row>
    <row r="6" spans="1:11" x14ac:dyDescent="0.3">
      <c r="B6" s="11" t="s">
        <v>9</v>
      </c>
      <c r="C6">
        <v>0.13120000000000001</v>
      </c>
      <c r="D6">
        <v>1.4453</v>
      </c>
      <c r="E6">
        <v>2.0228999999999999</v>
      </c>
    </row>
    <row r="7" spans="1:11" x14ac:dyDescent="0.3">
      <c r="B7" s="11" t="s">
        <v>10</v>
      </c>
      <c r="C7">
        <v>1.7299999999999999E-2</v>
      </c>
      <c r="D7">
        <v>0.63260000000000005</v>
      </c>
      <c r="E7">
        <v>0.99790000000000001</v>
      </c>
    </row>
    <row r="8" spans="1:11" x14ac:dyDescent="0.3">
      <c r="B8" s="11" t="s">
        <v>11</v>
      </c>
      <c r="C8">
        <v>6.7000000000000002E-3</v>
      </c>
      <c r="D8">
        <v>0.1515</v>
      </c>
      <c r="E8">
        <v>0.30530000000000002</v>
      </c>
    </row>
    <row r="9" spans="1:11" x14ac:dyDescent="0.3">
      <c r="B9" s="11" t="s">
        <v>12</v>
      </c>
      <c r="C9">
        <v>5.1999999999999998E-3</v>
      </c>
      <c r="D9">
        <v>5.9200000000000003E-2</v>
      </c>
      <c r="E9">
        <v>0.1275</v>
      </c>
    </row>
    <row r="10" spans="1:11" x14ac:dyDescent="0.3">
      <c r="B10" s="11" t="s">
        <v>13</v>
      </c>
      <c r="C10">
        <v>6.4000000000000003E-3</v>
      </c>
      <c r="D10">
        <v>5.0299999999999997E-2</v>
      </c>
      <c r="E10">
        <v>6.4699999999999994E-2</v>
      </c>
    </row>
    <row r="12" spans="1:11" x14ac:dyDescent="0.3">
      <c r="C12" t="s">
        <v>20</v>
      </c>
      <c r="D12" t="s">
        <v>21</v>
      </c>
      <c r="E12" s="5" t="s">
        <v>0</v>
      </c>
      <c r="F12" s="5" t="s">
        <v>8</v>
      </c>
      <c r="G12" s="5" t="s">
        <v>9</v>
      </c>
      <c r="H12" s="5" t="s">
        <v>10</v>
      </c>
      <c r="I12" s="5" t="s">
        <v>11</v>
      </c>
      <c r="J12" s="5" t="s">
        <v>12</v>
      </c>
      <c r="K12" s="5" t="s">
        <v>13</v>
      </c>
    </row>
    <row r="13" spans="1:11" x14ac:dyDescent="0.3">
      <c r="E13" s="1" t="s">
        <v>19</v>
      </c>
      <c r="F13" s="1" t="s">
        <v>19</v>
      </c>
      <c r="G13" s="1" t="s">
        <v>19</v>
      </c>
      <c r="H13" s="1" t="s">
        <v>19</v>
      </c>
      <c r="I13" s="1" t="s">
        <v>19</v>
      </c>
      <c r="J13" s="1" t="s">
        <v>19</v>
      </c>
      <c r="K13" s="1" t="s">
        <v>19</v>
      </c>
    </row>
    <row r="14" spans="1:11" x14ac:dyDescent="0.3">
      <c r="C14" s="7">
        <v>0</v>
      </c>
      <c r="D14" s="7">
        <v>0</v>
      </c>
      <c r="E14">
        <v>12.361599999999999</v>
      </c>
      <c r="F14">
        <v>5.8727999999999998</v>
      </c>
      <c r="G14">
        <v>2.0228999999999999</v>
      </c>
      <c r="H14">
        <v>0.99790000000000001</v>
      </c>
      <c r="I14">
        <v>0.30530000000000002</v>
      </c>
      <c r="J14">
        <v>0.1275</v>
      </c>
      <c r="K14">
        <v>6.4699999999999994E-2</v>
      </c>
    </row>
    <row r="15" spans="1:11" x14ac:dyDescent="0.3">
      <c r="C15" s="8">
        <v>24</v>
      </c>
      <c r="D15" s="8">
        <v>1440</v>
      </c>
      <c r="E15">
        <v>3.1008</v>
      </c>
      <c r="F15">
        <v>0.99099999999999999</v>
      </c>
      <c r="G15">
        <v>0.13120000000000001</v>
      </c>
      <c r="H15">
        <v>1.7299999999999999E-2</v>
      </c>
      <c r="I15">
        <v>6.7000000000000002E-3</v>
      </c>
      <c r="J15">
        <v>5.1999999999999998E-3</v>
      </c>
      <c r="K15">
        <v>6.4000000000000003E-3</v>
      </c>
    </row>
    <row r="17" spans="1:11" x14ac:dyDescent="0.3">
      <c r="E17" s="11" t="s">
        <v>0</v>
      </c>
      <c r="F17" s="11" t="s">
        <v>8</v>
      </c>
      <c r="G17" s="11" t="s">
        <v>9</v>
      </c>
      <c r="H17" s="11" t="s">
        <v>10</v>
      </c>
      <c r="I17" s="11" t="s">
        <v>11</v>
      </c>
      <c r="J17" s="11" t="s">
        <v>12</v>
      </c>
      <c r="K17" s="11" t="s">
        <v>13</v>
      </c>
    </row>
    <row r="18" spans="1:11" x14ac:dyDescent="0.3">
      <c r="D18" s="9" t="s">
        <v>22</v>
      </c>
      <c r="E18">
        <f>E14-E15</f>
        <v>9.2607999999999997</v>
      </c>
      <c r="F18">
        <f t="shared" ref="F18:K18" si="0">F14-F15</f>
        <v>4.8818000000000001</v>
      </c>
      <c r="G18">
        <f t="shared" si="0"/>
        <v>1.8916999999999999</v>
      </c>
      <c r="H18">
        <f t="shared" si="0"/>
        <v>0.98060000000000003</v>
      </c>
      <c r="I18">
        <f t="shared" si="0"/>
        <v>0.29860000000000003</v>
      </c>
      <c r="J18">
        <f t="shared" si="0"/>
        <v>0.12230000000000001</v>
      </c>
      <c r="K18">
        <f t="shared" si="0"/>
        <v>5.8299999999999991E-2</v>
      </c>
    </row>
    <row r="19" spans="1:11" x14ac:dyDescent="0.3">
      <c r="B19">
        <v>1</v>
      </c>
      <c r="C19">
        <v>1370</v>
      </c>
      <c r="D19" s="9" t="s">
        <v>23</v>
      </c>
      <c r="E19">
        <v>1370</v>
      </c>
      <c r="F19">
        <v>1370</v>
      </c>
      <c r="G19">
        <v>1370</v>
      </c>
      <c r="H19">
        <v>1370</v>
      </c>
      <c r="I19">
        <v>1370</v>
      </c>
      <c r="J19">
        <v>1370</v>
      </c>
      <c r="K19">
        <v>1370</v>
      </c>
    </row>
    <row r="20" spans="1:11" x14ac:dyDescent="0.3">
      <c r="D20" s="9" t="s">
        <v>24</v>
      </c>
      <c r="E20">
        <v>1440</v>
      </c>
      <c r="F20">
        <v>1440</v>
      </c>
      <c r="G20">
        <v>1440</v>
      </c>
      <c r="H20">
        <v>1440</v>
      </c>
      <c r="I20">
        <v>1440</v>
      </c>
      <c r="J20">
        <v>1440</v>
      </c>
      <c r="K20">
        <v>1440</v>
      </c>
    </row>
    <row r="21" spans="1:11" x14ac:dyDescent="0.3">
      <c r="B21" s="9" t="s">
        <v>25</v>
      </c>
      <c r="C21" s="9"/>
      <c r="D21" s="9" t="s">
        <v>26</v>
      </c>
      <c r="E21">
        <f>E18/E19</f>
        <v>6.7597080291970802E-3</v>
      </c>
      <c r="F21">
        <f t="shared" ref="F21:K21" si="1">F18/F19</f>
        <v>3.5633576642335766E-3</v>
      </c>
      <c r="G21">
        <f t="shared" si="1"/>
        <v>1.3808029197080291E-3</v>
      </c>
      <c r="H21">
        <f t="shared" si="1"/>
        <v>7.1576642335766431E-4</v>
      </c>
      <c r="I21">
        <f t="shared" si="1"/>
        <v>2.1795620437956207E-4</v>
      </c>
      <c r="J21">
        <f t="shared" si="1"/>
        <v>8.9270072992700728E-5</v>
      </c>
      <c r="K21">
        <f t="shared" si="1"/>
        <v>4.2554744525547441E-5</v>
      </c>
    </row>
    <row r="22" spans="1:11" x14ac:dyDescent="0.3">
      <c r="B22" s="9" t="s">
        <v>27</v>
      </c>
      <c r="D22" s="9" t="s">
        <v>28</v>
      </c>
      <c r="E22">
        <f>E21/E20</f>
        <v>4.694241686942417E-6</v>
      </c>
      <c r="F22">
        <f t="shared" ref="F22:K22" si="2">F21/F20</f>
        <v>2.4745539334955393E-6</v>
      </c>
      <c r="G22">
        <f t="shared" si="2"/>
        <v>9.5889091646390906E-7</v>
      </c>
      <c r="H22">
        <f t="shared" si="2"/>
        <v>4.9706001622060019E-7</v>
      </c>
      <c r="I22">
        <f t="shared" si="2"/>
        <v>1.5135847526358477E-7</v>
      </c>
      <c r="J22">
        <f t="shared" si="2"/>
        <v>6.1993106244931057E-8</v>
      </c>
      <c r="K22">
        <f t="shared" si="2"/>
        <v>2.9551905920519056E-8</v>
      </c>
    </row>
    <row r="24" spans="1:11" x14ac:dyDescent="0.3">
      <c r="A24" s="9" t="s">
        <v>29</v>
      </c>
      <c r="B24" s="9" t="s">
        <v>30</v>
      </c>
      <c r="C24" s="9" t="s">
        <v>31</v>
      </c>
      <c r="D24" s="9" t="s">
        <v>32</v>
      </c>
    </row>
    <row r="25" spans="1:11" x14ac:dyDescent="0.3">
      <c r="A25">
        <v>1000</v>
      </c>
      <c r="B25">
        <v>1E-3</v>
      </c>
      <c r="C25">
        <v>1</v>
      </c>
      <c r="D25">
        <v>4.694241686942417E-6</v>
      </c>
    </row>
    <row r="26" spans="1:11" x14ac:dyDescent="0.3">
      <c r="A26">
        <v>500</v>
      </c>
      <c r="B26">
        <v>5.0000000000000001E-4</v>
      </c>
      <c r="C26">
        <v>0.5</v>
      </c>
      <c r="D26">
        <v>2.4745539334955393E-6</v>
      </c>
    </row>
    <row r="27" spans="1:11" x14ac:dyDescent="0.3">
      <c r="A27">
        <v>200</v>
      </c>
      <c r="B27">
        <v>2.0000000000000001E-4</v>
      </c>
      <c r="C27">
        <v>0.2</v>
      </c>
      <c r="D27">
        <v>9.5889091646390906E-7</v>
      </c>
      <c r="G27" t="s">
        <v>16</v>
      </c>
    </row>
    <row r="28" spans="1:11" x14ac:dyDescent="0.3">
      <c r="A28">
        <v>100</v>
      </c>
      <c r="B28">
        <v>1E-4</v>
      </c>
      <c r="C28">
        <v>0.1</v>
      </c>
      <c r="D28">
        <v>4.9706001622060019E-7</v>
      </c>
    </row>
    <row r="29" spans="1:11" x14ac:dyDescent="0.3">
      <c r="A29">
        <v>50</v>
      </c>
      <c r="B29">
        <v>5.0000000000000002E-5</v>
      </c>
      <c r="C29">
        <v>0.05</v>
      </c>
      <c r="D29">
        <v>1.5135847526358477E-7</v>
      </c>
    </row>
    <row r="30" spans="1:11" x14ac:dyDescent="0.3">
      <c r="A30">
        <v>20</v>
      </c>
      <c r="B30">
        <v>2.0000000000000002E-5</v>
      </c>
      <c r="C30">
        <v>0.02</v>
      </c>
      <c r="D30">
        <v>6.1993106244931057E-8</v>
      </c>
    </row>
    <row r="31" spans="1:11" x14ac:dyDescent="0.3">
      <c r="A31">
        <v>10</v>
      </c>
      <c r="B31">
        <v>1.0000000000000001E-5</v>
      </c>
      <c r="C31">
        <v>0.01</v>
      </c>
      <c r="D31">
        <v>2.9551905920519056E-8</v>
      </c>
    </row>
    <row r="33" spans="1:2" x14ac:dyDescent="0.3">
      <c r="A33" s="9" t="s">
        <v>38</v>
      </c>
      <c r="B33" s="9" t="s">
        <v>39</v>
      </c>
    </row>
    <row r="34" spans="1:2" x14ac:dyDescent="0.3">
      <c r="A34">
        <v>1</v>
      </c>
      <c r="B34">
        <f>1/D25</f>
        <v>213026.95231513475</v>
      </c>
    </row>
    <row r="35" spans="1:2" x14ac:dyDescent="0.3">
      <c r="A35">
        <v>2</v>
      </c>
      <c r="B35">
        <f t="shared" ref="B35:B40" si="3">1/D26</f>
        <v>404113.23692080792</v>
      </c>
    </row>
    <row r="36" spans="1:2" x14ac:dyDescent="0.3">
      <c r="A36">
        <v>5</v>
      </c>
      <c r="B36">
        <f t="shared" si="3"/>
        <v>1042871.4912512556</v>
      </c>
    </row>
    <row r="37" spans="1:2" x14ac:dyDescent="0.3">
      <c r="A37">
        <v>10</v>
      </c>
      <c r="B37">
        <f t="shared" si="3"/>
        <v>2011829.4921476645</v>
      </c>
    </row>
    <row r="38" spans="1:2" x14ac:dyDescent="0.3">
      <c r="A38">
        <v>20</v>
      </c>
      <c r="B38">
        <f t="shared" si="3"/>
        <v>6606831.8821165431</v>
      </c>
    </row>
    <row r="39" spans="1:2" x14ac:dyDescent="0.3">
      <c r="A39">
        <v>50</v>
      </c>
      <c r="B39">
        <f t="shared" si="3"/>
        <v>16130825.838103026</v>
      </c>
    </row>
    <row r="40" spans="1:2" x14ac:dyDescent="0.3">
      <c r="A40">
        <v>100</v>
      </c>
      <c r="B40">
        <f t="shared" si="3"/>
        <v>33838765.008576334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3C92B-05D5-460E-9E22-FC9E0C816A77}">
  <dimension ref="A3:K21"/>
  <sheetViews>
    <sheetView topLeftCell="A16" workbookViewId="0">
      <selection activeCell="F31" sqref="F31"/>
    </sheetView>
  </sheetViews>
  <sheetFormatPr defaultRowHeight="14.4" x14ac:dyDescent="0.3"/>
  <cols>
    <col min="1" max="1" width="19.109375" customWidth="1"/>
    <col min="2" max="2" width="10.5546875" customWidth="1"/>
    <col min="3" max="3" width="18.77734375" customWidth="1"/>
    <col min="4" max="4" width="26.44140625" customWidth="1"/>
  </cols>
  <sheetData>
    <row r="3" spans="1:11" x14ac:dyDescent="0.3">
      <c r="C3" t="s">
        <v>20</v>
      </c>
      <c r="D3" t="s">
        <v>21</v>
      </c>
      <c r="E3" s="5" t="s">
        <v>0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</row>
    <row r="4" spans="1:11" x14ac:dyDescent="0.3">
      <c r="E4" s="1" t="s">
        <v>19</v>
      </c>
      <c r="F4" s="1" t="s">
        <v>19</v>
      </c>
      <c r="G4" s="1" t="s">
        <v>19</v>
      </c>
      <c r="H4" s="1" t="s">
        <v>19</v>
      </c>
      <c r="I4" s="1" t="s">
        <v>19</v>
      </c>
      <c r="J4" s="1" t="s">
        <v>19</v>
      </c>
      <c r="K4" s="1" t="s">
        <v>19</v>
      </c>
    </row>
    <row r="5" spans="1:11" x14ac:dyDescent="0.3">
      <c r="C5" s="8">
        <v>24</v>
      </c>
      <c r="D5" s="8">
        <v>1440</v>
      </c>
      <c r="E5">
        <v>3.1008</v>
      </c>
      <c r="F5">
        <v>0.99099999999999999</v>
      </c>
      <c r="G5">
        <v>0.13120000000000001</v>
      </c>
      <c r="H5">
        <v>1.7299999999999999E-2</v>
      </c>
      <c r="I5">
        <v>6.7000000000000002E-3</v>
      </c>
      <c r="J5">
        <v>5.1999999999999998E-3</v>
      </c>
      <c r="K5">
        <v>6.4000000000000003E-3</v>
      </c>
    </row>
    <row r="6" spans="1:11" x14ac:dyDescent="0.3">
      <c r="C6" s="7">
        <v>2</v>
      </c>
      <c r="D6" s="7">
        <v>120</v>
      </c>
      <c r="E6">
        <v>11.5383</v>
      </c>
      <c r="F6">
        <v>5.2572000000000001</v>
      </c>
      <c r="G6">
        <v>1.4453</v>
      </c>
      <c r="H6">
        <v>0.63260000000000005</v>
      </c>
      <c r="I6">
        <v>0.1515</v>
      </c>
      <c r="J6">
        <v>5.9200000000000003E-2</v>
      </c>
      <c r="K6">
        <v>5.0299999999999997E-2</v>
      </c>
    </row>
    <row r="8" spans="1:11" x14ac:dyDescent="0.3">
      <c r="E8" s="9" t="s">
        <v>0</v>
      </c>
      <c r="F8" s="9" t="s">
        <v>8</v>
      </c>
      <c r="G8" s="9" t="s">
        <v>9</v>
      </c>
      <c r="H8" s="9" t="s">
        <v>10</v>
      </c>
      <c r="I8" s="9" t="s">
        <v>11</v>
      </c>
      <c r="J8" s="9" t="s">
        <v>12</v>
      </c>
      <c r="K8" s="9" t="s">
        <v>13</v>
      </c>
    </row>
    <row r="9" spans="1:11" x14ac:dyDescent="0.3">
      <c r="D9" s="9" t="s">
        <v>22</v>
      </c>
      <c r="E9" s="9">
        <f>E6-E5</f>
        <v>8.4375</v>
      </c>
      <c r="F9" s="9">
        <f t="shared" ref="F9:K9" si="0">F6-F5</f>
        <v>4.2662000000000004</v>
      </c>
      <c r="G9" s="9">
        <f t="shared" si="0"/>
        <v>1.3141</v>
      </c>
      <c r="H9" s="9">
        <f t="shared" si="0"/>
        <v>0.61530000000000007</v>
      </c>
      <c r="I9" s="9">
        <f t="shared" si="0"/>
        <v>0.14479999999999998</v>
      </c>
      <c r="J9" s="9">
        <f t="shared" si="0"/>
        <v>5.4000000000000006E-2</v>
      </c>
      <c r="K9" s="9">
        <f t="shared" si="0"/>
        <v>4.3899999999999995E-2</v>
      </c>
    </row>
    <row r="10" spans="1:11" x14ac:dyDescent="0.3">
      <c r="B10">
        <v>1</v>
      </c>
      <c r="C10">
        <v>1370</v>
      </c>
      <c r="D10" s="9" t="s">
        <v>23</v>
      </c>
      <c r="E10">
        <v>1370</v>
      </c>
      <c r="F10">
        <v>1370</v>
      </c>
      <c r="G10">
        <v>1370</v>
      </c>
      <c r="H10">
        <v>1370</v>
      </c>
      <c r="I10">
        <v>1370</v>
      </c>
      <c r="J10">
        <v>1370</v>
      </c>
      <c r="K10">
        <v>1370</v>
      </c>
    </row>
    <row r="11" spans="1:11" x14ac:dyDescent="0.3">
      <c r="D11" s="9" t="s">
        <v>24</v>
      </c>
      <c r="E11">
        <v>1320</v>
      </c>
      <c r="F11">
        <v>1320</v>
      </c>
      <c r="G11">
        <v>1320</v>
      </c>
      <c r="H11">
        <v>1320</v>
      </c>
      <c r="I11">
        <v>1320</v>
      </c>
      <c r="J11">
        <v>1320</v>
      </c>
      <c r="K11">
        <v>1320</v>
      </c>
    </row>
    <row r="12" spans="1:11" x14ac:dyDescent="0.3">
      <c r="B12" s="9" t="s">
        <v>25</v>
      </c>
      <c r="D12" s="9" t="s">
        <v>26</v>
      </c>
      <c r="E12">
        <f>E9/E10</f>
        <v>6.1587591240875915E-3</v>
      </c>
      <c r="F12">
        <f t="shared" ref="F12:K12" si="1">F9/F10</f>
        <v>3.1140145985401463E-3</v>
      </c>
      <c r="G12">
        <f t="shared" si="1"/>
        <v>9.5919708029197084E-4</v>
      </c>
      <c r="H12">
        <f t="shared" si="1"/>
        <v>4.4912408759124092E-4</v>
      </c>
      <c r="I12">
        <f t="shared" si="1"/>
        <v>1.056934306569343E-4</v>
      </c>
      <c r="J12">
        <f t="shared" si="1"/>
        <v>3.9416058394160591E-5</v>
      </c>
      <c r="K12">
        <f t="shared" si="1"/>
        <v>3.2043795620437952E-5</v>
      </c>
    </row>
    <row r="13" spans="1:11" x14ac:dyDescent="0.3">
      <c r="B13" s="9" t="s">
        <v>27</v>
      </c>
      <c r="D13" s="9" t="s">
        <v>28</v>
      </c>
      <c r="E13">
        <f>E12/E11</f>
        <v>4.6657266091572664E-6</v>
      </c>
      <c r="F13">
        <f t="shared" ref="F13:K13" si="2">F12/F11</f>
        <v>2.3591019685910197E-6</v>
      </c>
      <c r="G13">
        <f t="shared" si="2"/>
        <v>7.2666445476664452E-7</v>
      </c>
      <c r="H13">
        <f t="shared" si="2"/>
        <v>3.4024552090245526E-7</v>
      </c>
      <c r="I13">
        <f t="shared" si="2"/>
        <v>8.0070780800707801E-8</v>
      </c>
      <c r="J13">
        <f t="shared" si="2"/>
        <v>2.986065029860651E-8</v>
      </c>
      <c r="K13">
        <f t="shared" si="2"/>
        <v>2.4275602742756025E-8</v>
      </c>
    </row>
    <row r="14" spans="1:11" x14ac:dyDescent="0.3">
      <c r="A14" s="9" t="s">
        <v>31</v>
      </c>
      <c r="B14" s="9" t="s">
        <v>32</v>
      </c>
      <c r="C14" s="9" t="s">
        <v>38</v>
      </c>
      <c r="D14" s="9" t="s">
        <v>39</v>
      </c>
    </row>
    <row r="15" spans="1:11" x14ac:dyDescent="0.3">
      <c r="A15">
        <v>1</v>
      </c>
      <c r="B15">
        <v>4.6657266091572664E-6</v>
      </c>
      <c r="C15">
        <v>1</v>
      </c>
      <c r="D15">
        <f>1/B15</f>
        <v>214328.88888888888</v>
      </c>
    </row>
    <row r="16" spans="1:11" x14ac:dyDescent="0.3">
      <c r="A16">
        <v>0.5</v>
      </c>
      <c r="B16">
        <v>2.3591019685910197E-6</v>
      </c>
      <c r="C16">
        <v>2</v>
      </c>
      <c r="D16">
        <f t="shared" ref="D16:D21" si="3">1/B16</f>
        <v>423890.11298110732</v>
      </c>
    </row>
    <row r="17" spans="1:4" x14ac:dyDescent="0.3">
      <c r="A17">
        <v>0.2</v>
      </c>
      <c r="B17">
        <v>7.2666445476664452E-7</v>
      </c>
      <c r="C17">
        <v>5</v>
      </c>
      <c r="D17">
        <f t="shared" si="3"/>
        <v>1376150.9778555667</v>
      </c>
    </row>
    <row r="18" spans="1:4" x14ac:dyDescent="0.3">
      <c r="A18">
        <v>0.1</v>
      </c>
      <c r="B18">
        <v>3.4024552090245526E-7</v>
      </c>
      <c r="C18">
        <v>10</v>
      </c>
      <c r="D18">
        <f t="shared" si="3"/>
        <v>2939054.1199414916</v>
      </c>
    </row>
    <row r="19" spans="1:4" x14ac:dyDescent="0.3">
      <c r="A19">
        <v>0.05</v>
      </c>
      <c r="B19">
        <v>8.0070780800707801E-8</v>
      </c>
      <c r="C19">
        <v>20</v>
      </c>
      <c r="D19">
        <f t="shared" si="3"/>
        <v>12488950.276243094</v>
      </c>
    </row>
    <row r="20" spans="1:4" x14ac:dyDescent="0.3">
      <c r="A20">
        <v>0.02</v>
      </c>
      <c r="B20">
        <v>2.986065029860651E-8</v>
      </c>
      <c r="C20">
        <v>50</v>
      </c>
      <c r="D20">
        <f t="shared" si="3"/>
        <v>33488888.888888881</v>
      </c>
    </row>
    <row r="21" spans="1:4" x14ac:dyDescent="0.3">
      <c r="A21">
        <v>0.01</v>
      </c>
      <c r="B21">
        <v>2.4275602742756025E-8</v>
      </c>
      <c r="C21">
        <v>100</v>
      </c>
      <c r="D21">
        <f t="shared" si="3"/>
        <v>41193621.867881551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E5BA7-C729-4259-9C1E-9E45DAC88E86}">
  <dimension ref="A1:K30"/>
  <sheetViews>
    <sheetView workbookViewId="0">
      <selection activeCell="A23" sqref="A23:B30"/>
    </sheetView>
  </sheetViews>
  <sheetFormatPr defaultRowHeight="14.4" x14ac:dyDescent="0.3"/>
  <cols>
    <col min="1" max="1" width="19.109375" customWidth="1"/>
    <col min="2" max="2" width="13.33203125" customWidth="1"/>
    <col min="3" max="3" width="18" customWidth="1"/>
    <col min="4" max="4" width="26.44140625" customWidth="1"/>
    <col min="6" max="6" width="12.88671875" customWidth="1"/>
  </cols>
  <sheetData>
    <row r="1" spans="1:11" x14ac:dyDescent="0.3">
      <c r="A1" t="s">
        <v>36</v>
      </c>
    </row>
    <row r="2" spans="1:11" x14ac:dyDescent="0.3">
      <c r="C2" t="s">
        <v>6</v>
      </c>
      <c r="D2" t="s">
        <v>3</v>
      </c>
    </row>
    <row r="3" spans="1:11" x14ac:dyDescent="0.3">
      <c r="B3" t="s">
        <v>34</v>
      </c>
      <c r="C3" s="1" t="s">
        <v>19</v>
      </c>
      <c r="D3" s="1" t="s">
        <v>19</v>
      </c>
    </row>
    <row r="4" spans="1:11" x14ac:dyDescent="0.3">
      <c r="B4" s="11" t="s">
        <v>0</v>
      </c>
      <c r="C4">
        <v>0.29430000000000001</v>
      </c>
      <c r="D4">
        <v>1.099</v>
      </c>
    </row>
    <row r="5" spans="1:11" x14ac:dyDescent="0.3">
      <c r="B5" s="11" t="s">
        <v>8</v>
      </c>
      <c r="C5">
        <v>0.22120000000000001</v>
      </c>
      <c r="D5">
        <v>0.52269999999999994</v>
      </c>
    </row>
    <row r="6" spans="1:11" x14ac:dyDescent="0.3">
      <c r="B6" s="11" t="s">
        <v>9</v>
      </c>
      <c r="C6">
        <v>0.1709</v>
      </c>
      <c r="D6">
        <v>0.21820000000000001</v>
      </c>
    </row>
    <row r="7" spans="1:11" x14ac:dyDescent="0.3">
      <c r="B7" s="11" t="s">
        <v>10</v>
      </c>
      <c r="C7">
        <v>0.1158</v>
      </c>
      <c r="D7">
        <v>3.3299999999999996E-2</v>
      </c>
    </row>
    <row r="8" spans="1:11" x14ac:dyDescent="0.3">
      <c r="B8" s="11" t="s">
        <v>11</v>
      </c>
      <c r="C8">
        <v>1.8200000000000001E-2</v>
      </c>
      <c r="D8">
        <v>6.7000000000000002E-3</v>
      </c>
    </row>
    <row r="9" spans="1:11" x14ac:dyDescent="0.3">
      <c r="B9" s="11" t="s">
        <v>12</v>
      </c>
      <c r="C9">
        <v>2.63E-2</v>
      </c>
      <c r="D9">
        <v>5.1999999999999998E-3</v>
      </c>
    </row>
    <row r="10" spans="1:11" x14ac:dyDescent="0.3">
      <c r="B10" s="11" t="s">
        <v>13</v>
      </c>
      <c r="C10">
        <v>1.44E-2</v>
      </c>
      <c r="D10">
        <v>6.7999999999999996E-3</v>
      </c>
    </row>
    <row r="11" spans="1:11" x14ac:dyDescent="0.3">
      <c r="C11" t="s">
        <v>20</v>
      </c>
      <c r="D11" t="s">
        <v>21</v>
      </c>
      <c r="E11" s="5" t="s">
        <v>0</v>
      </c>
      <c r="F11" s="5" t="s">
        <v>8</v>
      </c>
      <c r="G11" s="5" t="s">
        <v>9</v>
      </c>
      <c r="H11" s="5" t="s">
        <v>10</v>
      </c>
      <c r="I11" s="5" t="s">
        <v>11</v>
      </c>
      <c r="J11" s="5" t="s">
        <v>12</v>
      </c>
      <c r="K11" s="5" t="s">
        <v>13</v>
      </c>
    </row>
    <row r="12" spans="1:11" x14ac:dyDescent="0.3">
      <c r="E12" s="1" t="s">
        <v>19</v>
      </c>
      <c r="F12" s="1" t="s">
        <v>19</v>
      </c>
      <c r="G12" s="1" t="s">
        <v>19</v>
      </c>
      <c r="H12" s="1" t="s">
        <v>19</v>
      </c>
      <c r="I12" s="1" t="s">
        <v>19</v>
      </c>
      <c r="J12" s="1" t="s">
        <v>19</v>
      </c>
      <c r="K12" s="1" t="s">
        <v>19</v>
      </c>
    </row>
    <row r="13" spans="1:11" x14ac:dyDescent="0.3">
      <c r="C13" s="8">
        <v>24</v>
      </c>
      <c r="D13" s="8">
        <v>1440</v>
      </c>
      <c r="E13">
        <v>1.099</v>
      </c>
      <c r="F13">
        <v>0.52269999999999994</v>
      </c>
      <c r="G13">
        <v>0.21820000000000001</v>
      </c>
      <c r="H13">
        <v>3.3299999999999996E-2</v>
      </c>
      <c r="I13">
        <v>6.7000000000000002E-3</v>
      </c>
      <c r="J13">
        <v>5.1999999999999998E-3</v>
      </c>
      <c r="K13">
        <v>6.7999999999999996E-3</v>
      </c>
    </row>
    <row r="14" spans="1:11" x14ac:dyDescent="0.3">
      <c r="C14" s="7">
        <v>2</v>
      </c>
      <c r="D14" s="7">
        <v>120</v>
      </c>
      <c r="E14">
        <v>0.29430000000000001</v>
      </c>
      <c r="F14">
        <v>0.22120000000000001</v>
      </c>
      <c r="G14">
        <v>0.1709</v>
      </c>
      <c r="H14">
        <v>0.1158</v>
      </c>
      <c r="I14">
        <v>1.8200000000000001E-2</v>
      </c>
      <c r="J14">
        <v>2.63E-2</v>
      </c>
      <c r="K14">
        <v>1.44E-2</v>
      </c>
    </row>
    <row r="16" spans="1:11" x14ac:dyDescent="0.3">
      <c r="E16" s="9" t="s">
        <v>0</v>
      </c>
      <c r="F16" s="9" t="s">
        <v>8</v>
      </c>
      <c r="G16" s="9" t="s">
        <v>9</v>
      </c>
      <c r="H16" s="9" t="s">
        <v>10</v>
      </c>
      <c r="I16" s="9" t="s">
        <v>11</v>
      </c>
      <c r="J16" s="9" t="s">
        <v>12</v>
      </c>
      <c r="K16" s="9" t="s">
        <v>13</v>
      </c>
    </row>
    <row r="17" spans="1:11" x14ac:dyDescent="0.3">
      <c r="D17" s="9" t="s">
        <v>22</v>
      </c>
      <c r="E17" s="9">
        <f>E13-E14</f>
        <v>0.80469999999999997</v>
      </c>
      <c r="F17" s="9">
        <f t="shared" ref="F17:K17" si="0">F13-F14</f>
        <v>0.30149999999999993</v>
      </c>
      <c r="G17" s="9">
        <f t="shared" si="0"/>
        <v>4.7300000000000009E-2</v>
      </c>
      <c r="H17" s="9">
        <f t="shared" si="0"/>
        <v>-8.2500000000000004E-2</v>
      </c>
      <c r="I17" s="9">
        <f t="shared" si="0"/>
        <v>-1.15E-2</v>
      </c>
      <c r="J17" s="9">
        <f t="shared" si="0"/>
        <v>-2.1100000000000001E-2</v>
      </c>
      <c r="K17" s="9">
        <f t="shared" si="0"/>
        <v>-7.6E-3</v>
      </c>
    </row>
    <row r="18" spans="1:11" x14ac:dyDescent="0.3">
      <c r="B18">
        <v>1</v>
      </c>
      <c r="C18">
        <v>4500</v>
      </c>
      <c r="D18" s="9" t="s">
        <v>23</v>
      </c>
      <c r="E18">
        <v>1370</v>
      </c>
      <c r="F18">
        <v>1370</v>
      </c>
      <c r="G18">
        <v>1370</v>
      </c>
      <c r="H18">
        <v>1370</v>
      </c>
      <c r="I18">
        <v>1370</v>
      </c>
      <c r="J18">
        <v>1370</v>
      </c>
      <c r="K18">
        <v>1370</v>
      </c>
    </row>
    <row r="19" spans="1:11" x14ac:dyDescent="0.3">
      <c r="D19" s="9" t="s">
        <v>24</v>
      </c>
      <c r="E19">
        <v>1320</v>
      </c>
      <c r="F19">
        <v>1320</v>
      </c>
      <c r="G19">
        <v>1320</v>
      </c>
      <c r="H19">
        <v>1320</v>
      </c>
      <c r="I19">
        <v>1320</v>
      </c>
      <c r="J19">
        <v>1320</v>
      </c>
      <c r="K19">
        <v>1320</v>
      </c>
    </row>
    <row r="20" spans="1:11" x14ac:dyDescent="0.3">
      <c r="B20" s="9" t="s">
        <v>25</v>
      </c>
      <c r="D20" s="9" t="s">
        <v>26</v>
      </c>
      <c r="E20">
        <f>E17/E18</f>
        <v>5.8737226277372255E-4</v>
      </c>
      <c r="F20">
        <f t="shared" ref="F20:K20" si="1">F17/F18</f>
        <v>2.2007299270072989E-4</v>
      </c>
      <c r="G20">
        <f t="shared" si="1"/>
        <v>3.4525547445255481E-5</v>
      </c>
      <c r="H20">
        <f t="shared" si="1"/>
        <v>-6.0218978102189782E-5</v>
      </c>
      <c r="I20">
        <f t="shared" si="1"/>
        <v>-8.3941605839416057E-6</v>
      </c>
      <c r="J20">
        <f t="shared" si="1"/>
        <v>-1.5401459854014599E-5</v>
      </c>
      <c r="K20">
        <f t="shared" si="1"/>
        <v>-5.5474452554744528E-6</v>
      </c>
    </row>
    <row r="21" spans="1:11" x14ac:dyDescent="0.3">
      <c r="B21" s="9" t="s">
        <v>27</v>
      </c>
      <c r="D21" s="9" t="s">
        <v>28</v>
      </c>
      <c r="E21">
        <f>E20/E19</f>
        <v>4.4497898694978983E-7</v>
      </c>
      <c r="F21">
        <f t="shared" ref="F21:K21" si="2">F20/F19</f>
        <v>1.6672196416721961E-7</v>
      </c>
      <c r="G21">
        <f t="shared" si="2"/>
        <v>2.6155717761557184E-8</v>
      </c>
      <c r="H21">
        <f t="shared" si="2"/>
        <v>-4.5620437956204381E-8</v>
      </c>
      <c r="I21">
        <f t="shared" si="2"/>
        <v>-6.3592125635921259E-9</v>
      </c>
      <c r="J21">
        <f t="shared" si="2"/>
        <v>-1.1667772616677726E-8</v>
      </c>
      <c r="K21">
        <f t="shared" si="2"/>
        <v>-4.2026100420261007E-9</v>
      </c>
    </row>
    <row r="23" spans="1:11" x14ac:dyDescent="0.3">
      <c r="A23" s="9" t="s">
        <v>31</v>
      </c>
      <c r="B23" s="9" t="s">
        <v>32</v>
      </c>
    </row>
    <row r="24" spans="1:11" x14ac:dyDescent="0.3">
      <c r="A24">
        <v>1</v>
      </c>
      <c r="B24">
        <v>4.4497898694978983E-7</v>
      </c>
    </row>
    <row r="25" spans="1:11" x14ac:dyDescent="0.3">
      <c r="A25">
        <v>0.5</v>
      </c>
      <c r="B25">
        <v>1.6672196416721961E-7</v>
      </c>
    </row>
    <row r="26" spans="1:11" x14ac:dyDescent="0.3">
      <c r="A26">
        <v>0.2</v>
      </c>
      <c r="B26">
        <v>2.6155717761557184E-8</v>
      </c>
    </row>
    <row r="27" spans="1:11" x14ac:dyDescent="0.3">
      <c r="A27">
        <v>0.1</v>
      </c>
      <c r="B27">
        <v>-4.5620437956204381E-8</v>
      </c>
    </row>
    <row r="28" spans="1:11" x14ac:dyDescent="0.3">
      <c r="A28">
        <v>0.05</v>
      </c>
      <c r="B28">
        <v>-6.3592125635921259E-9</v>
      </c>
    </row>
    <row r="29" spans="1:11" x14ac:dyDescent="0.3">
      <c r="A29">
        <v>0.02</v>
      </c>
      <c r="B29">
        <v>-1.1667772616677726E-8</v>
      </c>
    </row>
    <row r="30" spans="1:11" x14ac:dyDescent="0.3">
      <c r="A30">
        <v>0.01</v>
      </c>
      <c r="B30">
        <v>-4.2026100420261007E-9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Mass Balance</vt:lpstr>
      <vt:lpstr>Kinetics plot on 0-2 hrs</vt:lpstr>
      <vt:lpstr>500uM</vt:lpstr>
      <vt:lpstr>Kinectics  plot 0-24hrs</vt:lpstr>
      <vt:lpstr>Kinetics 2-24 hrs</vt:lpstr>
      <vt:lpstr>Oxidized 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obaars.lab</dc:creator>
  <cp:lastModifiedBy>Emmanuel Chukwuma</cp:lastModifiedBy>
  <dcterms:created xsi:type="dcterms:W3CDTF">2023-03-21T20:15:31Z</dcterms:created>
  <dcterms:modified xsi:type="dcterms:W3CDTF">2023-10-04T18:43:02Z</dcterms:modified>
</cp:coreProperties>
</file>