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Isabela\Downloads\"/>
    </mc:Choice>
  </mc:AlternateContent>
  <xr:revisionPtr revIDLastSave="0" documentId="13_ncr:1_{93E54B9D-9DB2-4BA3-BC2D-435DEC4AD1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117" i="2" l="1"/>
  <c r="E117" i="2"/>
  <c r="E114" i="2"/>
  <c r="M110" i="2"/>
  <c r="H110" i="2"/>
  <c r="D110" i="2"/>
  <c r="H108" i="2"/>
  <c r="E108" i="2"/>
  <c r="C108" i="2"/>
  <c r="H105" i="2"/>
  <c r="E105" i="2"/>
  <c r="L98" i="2"/>
  <c r="E98" i="2"/>
  <c r="E95" i="2"/>
  <c r="M91" i="2"/>
  <c r="H91" i="2"/>
  <c r="D91" i="2"/>
  <c r="H89" i="2"/>
  <c r="E89" i="2"/>
  <c r="C89" i="2"/>
  <c r="H86" i="2"/>
  <c r="E86" i="2"/>
  <c r="L79" i="2"/>
  <c r="E79" i="2"/>
  <c r="E76" i="2"/>
  <c r="M72" i="2"/>
  <c r="H72" i="2"/>
  <c r="D72" i="2"/>
  <c r="H70" i="2"/>
  <c r="E70" i="2"/>
  <c r="C70" i="2"/>
  <c r="H67" i="2"/>
  <c r="E67" i="2"/>
  <c r="L60" i="2"/>
  <c r="E60" i="2"/>
  <c r="E57" i="2"/>
  <c r="M53" i="2"/>
  <c r="H53" i="2"/>
  <c r="D53" i="2"/>
  <c r="H51" i="2"/>
  <c r="E51" i="2"/>
  <c r="C51" i="2"/>
  <c r="H48" i="2"/>
  <c r="E48" i="2"/>
  <c r="L41" i="2"/>
  <c r="E41" i="2"/>
  <c r="E38" i="2"/>
  <c r="M34" i="2"/>
  <c r="H34" i="2"/>
  <c r="D34" i="2"/>
  <c r="H32" i="2"/>
  <c r="E32" i="2"/>
  <c r="C32" i="2"/>
  <c r="H29" i="2"/>
  <c r="E29" i="2"/>
  <c r="E13" i="2"/>
  <c r="H13" i="2"/>
  <c r="L22" i="2"/>
  <c r="E22" i="2"/>
  <c r="E19" i="2"/>
  <c r="M15" i="2"/>
  <c r="H15" i="2"/>
  <c r="D15" i="2"/>
  <c r="C13" i="2"/>
  <c r="E10" i="2"/>
  <c r="H10" i="2"/>
</calcChain>
</file>

<file path=xl/sharedStrings.xml><?xml version="1.0" encoding="utf-8"?>
<sst xmlns="http://schemas.openxmlformats.org/spreadsheetml/2006/main" count="167" uniqueCount="78">
  <si>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</si>
  <si>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</si>
  <si>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</si>
  <si>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</si>
  <si>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</si>
  <si>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</si>
  <si>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</si>
  <si>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</si>
  <si>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</si>
  <si>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</si>
  <si>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</si>
  <si>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</si>
  <si>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</si>
  <si>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</si>
  <si>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</si>
  <si>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</si>
  <si>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</si>
  <si>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</si>
  <si>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</si>
  <si>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</si>
  <si>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</si>
  <si>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</si>
  <si>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</si>
  <si>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</si>
  <si>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</si>
  <si>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</si>
  <si>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</si>
  <si>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</si>
  <si>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</si>
  <si>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</si>
  <si>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</si>
  <si>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</si>
  <si>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</si>
  <si>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</si>
  <si>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</si>
  <si>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</si>
  <si>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</si>
  <si>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</si>
  <si>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</si>
  <si>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</si>
  <si>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</si>
  <si>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</si>
  <si>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</si>
  <si>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</si>
  <si>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</si>
  <si>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</si>
  <si>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>Administrador</t>
  </si>
  <si>
    <t>Al digitalizar los datos encontramos una solución tecnologica al problema, se reducirá el tamaño que ocupan</t>
  </si>
  <si>
    <t>Recopilar y formular información sobre los datos necesarios para el ingreso de los trabajadores y se codificará un formulario de Registro</t>
  </si>
  <si>
    <t>Ocler Delgado</t>
  </si>
  <si>
    <t>Realizar un primer registro , recopilar todos los datos ingresados y comparar con los datos necesarios</t>
  </si>
  <si>
    <t>Recopilación de datos necesarios para el ingreso</t>
  </si>
  <si>
    <t>Crear una opcion de busqueda que admita varias referencias (Nombre, puesto y cedula)</t>
  </si>
  <si>
    <t>Acceder al archivo de texto que contiene los datos para buscar los datos requeridos</t>
  </si>
  <si>
    <t>Registrar un grupo de trabajadores en la base de datos y buscar en el cuadro de texto algunos de ellos, verificando que la busqueda se realizó con éxito</t>
  </si>
  <si>
    <t>Búsqueda de registros</t>
  </si>
  <si>
    <t>En conjunto a la función de búsqueda, se accederá a la página con registros para editar el registro correspendiente</t>
  </si>
  <si>
    <t>Cliente</t>
  </si>
  <si>
    <t>En conjunto a la función de búsqueda, se accederá a la página con registros para editarla y verificar que se cambie el registro con éxito</t>
  </si>
  <si>
    <t>Kevin Ramos</t>
  </si>
  <si>
    <t>Editar un registro anterior ingresado y verificar que el cambio se haya hecho correctamente</t>
  </si>
  <si>
    <t>Edición de registros</t>
  </si>
  <si>
    <t>Crear una nueva opción que muestre en pantalla todos los registros existentes</t>
  </si>
  <si>
    <t>Acceder al archivo que contiene todos los datos para mostrar todo el contenido</t>
  </si>
  <si>
    <t>Diego Hidalgo</t>
  </si>
  <si>
    <t>Visualizar todos los registros ingresados anteriormente</t>
  </si>
  <si>
    <t>Mostrar los Registros</t>
  </si>
  <si>
    <t>REQ006</t>
  </si>
  <si>
    <t>Ingresar Credenciales</t>
  </si>
  <si>
    <t>Ingresar y validar datos</t>
  </si>
  <si>
    <t>Crear la opción de eliminar registros existentes que ya no sean útiles para la empresa</t>
  </si>
  <si>
    <t>En conjunto a la función de búsqueda, se accederá a la página con registros para eliminar un registro específico</t>
  </si>
  <si>
    <t>Al momento de buscar registros, se da a la opción de eliminar y este ya no debe constar en la opción busqueda</t>
  </si>
  <si>
    <t>El programa deberá permitir validar las credenciales del usuario y administrador.</t>
  </si>
  <si>
    <t>Para que el administrador y el usuario sea la única en acceder a la información y por ende mayor seguridad</t>
  </si>
  <si>
    <t>Cliente/Administrador</t>
  </si>
  <si>
    <t>Ingreso de credenciales en una ventana de validación.</t>
  </si>
  <si>
    <t>El cliente y el administrador podran ingresar al sistema mediante un usuario y contraseña previamente creado. Si el usuario se equivoca en su nombre o contraseña debe volver a intentarlo 3 veces una vez excedido los intentos se bloqueara por segundos con el mensaje de "cuenta bloqueada".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</si>
</sst>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4" fillId="7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</cellXfs>
  <cellStyles count="2">
    <cellStyle name="Hipervínculo" xfId="1" builtinId="8"/>
    <cellStyle name="Normal" xfId="0" builtinId="0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27</xdr:row>
      <xdr:rowOff>266700</xdr:rowOff>
    </xdr:from>
    <xdr:ext cx="1066800" cy="1162050"/>
    <xdr:pic>
      <xdr:nvPicPr>
        <xdr:cNvPr id="4" name="image1.jpg">
          <a:extLst>
            <a:ext uri="{FF2B5EF4-FFF2-40B4-BE49-F238E27FC236}">
              <a16:creationId xmlns:a16="http://schemas.microsoft.com/office/drawing/2014/main" id="{81DD1452-352A-4D9D-9A22-7A034D2F39E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27</xdr:row>
      <xdr:rowOff>266700</xdr:rowOff>
    </xdr:from>
    <xdr:ext cx="1095375" cy="1162050"/>
    <xdr:pic>
      <xdr:nvPicPr>
        <xdr:cNvPr id="5" name="image2.jpg">
          <a:extLst>
            <a:ext uri="{FF2B5EF4-FFF2-40B4-BE49-F238E27FC236}">
              <a16:creationId xmlns:a16="http://schemas.microsoft.com/office/drawing/2014/main" id="{C894E627-CCCD-407A-9A40-1008CF9B8D2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46</xdr:row>
      <xdr:rowOff>266700</xdr:rowOff>
    </xdr:from>
    <xdr:ext cx="1066800" cy="1162050"/>
    <xdr:pic>
      <xdr:nvPicPr>
        <xdr:cNvPr id="6" name="image1.jpg">
          <a:extLst>
            <a:ext uri="{FF2B5EF4-FFF2-40B4-BE49-F238E27FC236}">
              <a16:creationId xmlns:a16="http://schemas.microsoft.com/office/drawing/2014/main" id="{ACAAB5B0-50F8-4D81-9978-4CCEB28269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46</xdr:row>
      <xdr:rowOff>266700</xdr:rowOff>
    </xdr:from>
    <xdr:ext cx="1095375" cy="1162050"/>
    <xdr:pic>
      <xdr:nvPicPr>
        <xdr:cNvPr id="7" name="image2.jpg">
          <a:extLst>
            <a:ext uri="{FF2B5EF4-FFF2-40B4-BE49-F238E27FC236}">
              <a16:creationId xmlns:a16="http://schemas.microsoft.com/office/drawing/2014/main" id="{F9A8917A-6464-475F-BF62-C9D6033099F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65</xdr:row>
      <xdr:rowOff>266700</xdr:rowOff>
    </xdr:from>
    <xdr:ext cx="1066800" cy="1162050"/>
    <xdr:pic>
      <xdr:nvPicPr>
        <xdr:cNvPr id="8" name="image1.jpg">
          <a:extLst>
            <a:ext uri="{FF2B5EF4-FFF2-40B4-BE49-F238E27FC236}">
              <a16:creationId xmlns:a16="http://schemas.microsoft.com/office/drawing/2014/main" id="{80E19A21-4C5A-400A-BA13-3C4E89B382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65</xdr:row>
      <xdr:rowOff>266700</xdr:rowOff>
    </xdr:from>
    <xdr:ext cx="1095375" cy="1162050"/>
    <xdr:pic>
      <xdr:nvPicPr>
        <xdr:cNvPr id="9" name="image2.jpg">
          <a:extLst>
            <a:ext uri="{FF2B5EF4-FFF2-40B4-BE49-F238E27FC236}">
              <a16:creationId xmlns:a16="http://schemas.microsoft.com/office/drawing/2014/main" id="{93610738-EF22-428B-A589-A83836106C6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84</xdr:row>
      <xdr:rowOff>266700</xdr:rowOff>
    </xdr:from>
    <xdr:ext cx="1066800" cy="1162050"/>
    <xdr:pic>
      <xdr:nvPicPr>
        <xdr:cNvPr id="10" name="image1.jpg">
          <a:extLst>
            <a:ext uri="{FF2B5EF4-FFF2-40B4-BE49-F238E27FC236}">
              <a16:creationId xmlns:a16="http://schemas.microsoft.com/office/drawing/2014/main" id="{D90CEF4E-88D4-4205-A21C-3253C58705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84</xdr:row>
      <xdr:rowOff>266700</xdr:rowOff>
    </xdr:from>
    <xdr:ext cx="1095375" cy="1162050"/>
    <xdr:pic>
      <xdr:nvPicPr>
        <xdr:cNvPr id="11" name="image2.jpg">
          <a:extLst>
            <a:ext uri="{FF2B5EF4-FFF2-40B4-BE49-F238E27FC236}">
              <a16:creationId xmlns:a16="http://schemas.microsoft.com/office/drawing/2014/main" id="{F96DD8E3-1556-4AF5-B371-A071754DCA8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103</xdr:row>
      <xdr:rowOff>266700</xdr:rowOff>
    </xdr:from>
    <xdr:ext cx="1066800" cy="1162050"/>
    <xdr:pic>
      <xdr:nvPicPr>
        <xdr:cNvPr id="12" name="image1.jpg">
          <a:extLst>
            <a:ext uri="{FF2B5EF4-FFF2-40B4-BE49-F238E27FC236}">
              <a16:creationId xmlns:a16="http://schemas.microsoft.com/office/drawing/2014/main" id="{5C404809-7781-4C95-A8D2-4F5BB65A1E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103</xdr:row>
      <xdr:rowOff>266700</xdr:rowOff>
    </xdr:from>
    <xdr:ext cx="1095375" cy="1162050"/>
    <xdr:pic>
      <xdr:nvPicPr>
        <xdr:cNvPr id="13" name="image2.jpg">
          <a:extLst>
            <a:ext uri="{FF2B5EF4-FFF2-40B4-BE49-F238E27FC236}">
              <a16:creationId xmlns:a16="http://schemas.microsoft.com/office/drawing/2014/main" id="{3E86F82D-AB9D-44E8-A083-5C3AD9472FD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3" zoomScale="115" zoomScaleNormal="115" workbookViewId="0">
      <selection activeCell="N8" sqref="N8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3" width="30.25" bestFit="1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7" t="s">
        <v>15</v>
      </c>
      <c r="C6" s="37" t="s">
        <v>69</v>
      </c>
      <c r="D6" s="37" t="s">
        <v>73</v>
      </c>
      <c r="E6" s="38" t="s">
        <v>74</v>
      </c>
      <c r="F6" s="39" t="s">
        <v>75</v>
      </c>
      <c r="G6" s="37" t="s">
        <v>76</v>
      </c>
      <c r="H6" s="8" t="s">
        <v>49</v>
      </c>
      <c r="I6" s="9">
        <v>8</v>
      </c>
      <c r="J6" s="10">
        <v>44731</v>
      </c>
      <c r="K6" s="9" t="s">
        <v>16</v>
      </c>
      <c r="L6" s="9" t="s">
        <v>17</v>
      </c>
      <c r="M6" s="28" t="s">
        <v>77</v>
      </c>
      <c r="N6" s="43"/>
      <c r="O6" s="28" t="s">
        <v>68</v>
      </c>
    </row>
    <row r="7" spans="2:15" ht="100.5" customHeight="1" x14ac:dyDescent="0.25">
      <c r="B7" s="7" t="s">
        <v>18</v>
      </c>
      <c r="C7" s="37" t="s">
        <v>36</v>
      </c>
      <c r="D7" s="37" t="s">
        <v>37</v>
      </c>
      <c r="E7" s="38" t="s">
        <v>47</v>
      </c>
      <c r="F7" s="39" t="s">
        <v>57</v>
      </c>
      <c r="G7" s="37" t="s">
        <v>48</v>
      </c>
      <c r="H7" s="8" t="s">
        <v>49</v>
      </c>
      <c r="I7" s="9">
        <v>8</v>
      </c>
      <c r="J7" s="10">
        <v>44731</v>
      </c>
      <c r="K7" s="9" t="s">
        <v>16</v>
      </c>
      <c r="L7" s="9" t="s">
        <v>17</v>
      </c>
      <c r="M7" s="28" t="s">
        <v>50</v>
      </c>
      <c r="N7" s="43"/>
      <c r="O7" s="28" t="s">
        <v>51</v>
      </c>
    </row>
    <row r="8" spans="2:15" ht="74.25" customHeight="1" x14ac:dyDescent="0.25">
      <c r="B8" s="7" t="s">
        <v>19</v>
      </c>
      <c r="C8" s="8" t="s">
        <v>38</v>
      </c>
      <c r="D8" s="8" t="s">
        <v>39</v>
      </c>
      <c r="E8" s="8" t="s">
        <v>52</v>
      </c>
      <c r="F8" s="38" t="s">
        <v>57</v>
      </c>
      <c r="G8" s="8" t="s">
        <v>53</v>
      </c>
      <c r="H8" s="38" t="s">
        <v>49</v>
      </c>
      <c r="I8" s="9">
        <v>5</v>
      </c>
      <c r="J8" s="10">
        <v>44731</v>
      </c>
      <c r="K8" s="9" t="s">
        <v>16</v>
      </c>
      <c r="L8" s="29" t="s">
        <v>17</v>
      </c>
      <c r="M8" s="28" t="s">
        <v>54</v>
      </c>
      <c r="N8" s="44"/>
      <c r="O8" s="28" t="s">
        <v>55</v>
      </c>
    </row>
    <row r="9" spans="2:15" ht="66.75" customHeight="1" x14ac:dyDescent="0.2">
      <c r="B9" s="7" t="s">
        <v>20</v>
      </c>
      <c r="C9" s="11" t="s">
        <v>40</v>
      </c>
      <c r="D9" s="12" t="s">
        <v>41</v>
      </c>
      <c r="E9" s="12" t="s">
        <v>56</v>
      </c>
      <c r="F9" s="40" t="s">
        <v>46</v>
      </c>
      <c r="G9" s="12" t="s">
        <v>58</v>
      </c>
      <c r="H9" s="41" t="s">
        <v>59</v>
      </c>
      <c r="I9" s="29">
        <v>5</v>
      </c>
      <c r="J9" s="10">
        <v>44731</v>
      </c>
      <c r="K9" s="9" t="s">
        <v>16</v>
      </c>
      <c r="L9" s="9" t="s">
        <v>17</v>
      </c>
      <c r="M9" s="8" t="s">
        <v>60</v>
      </c>
      <c r="N9" s="44"/>
      <c r="O9" s="8" t="s">
        <v>61</v>
      </c>
    </row>
    <row r="10" spans="2:15" ht="60" customHeight="1" x14ac:dyDescent="0.2">
      <c r="B10" s="7" t="s">
        <v>21</v>
      </c>
      <c r="C10" s="8" t="s">
        <v>42</v>
      </c>
      <c r="D10" s="8" t="s">
        <v>43</v>
      </c>
      <c r="E10" s="8" t="s">
        <v>62</v>
      </c>
      <c r="F10" s="8" t="s">
        <v>57</v>
      </c>
      <c r="G10" s="38" t="s">
        <v>63</v>
      </c>
      <c r="H10" s="38" t="s">
        <v>64</v>
      </c>
      <c r="I10" s="9">
        <v>10</v>
      </c>
      <c r="J10" s="10">
        <v>44731</v>
      </c>
      <c r="K10" s="9" t="s">
        <v>16</v>
      </c>
      <c r="L10" s="9" t="s">
        <v>17</v>
      </c>
      <c r="M10" s="38" t="s">
        <v>65</v>
      </c>
      <c r="N10" s="44"/>
      <c r="O10" s="38" t="s">
        <v>66</v>
      </c>
    </row>
    <row r="11" spans="2:15" ht="90.75" customHeight="1" x14ac:dyDescent="0.2">
      <c r="B11" s="7" t="s">
        <v>67</v>
      </c>
      <c r="C11" s="8" t="s">
        <v>44</v>
      </c>
      <c r="D11" s="8" t="s">
        <v>45</v>
      </c>
      <c r="E11" s="8" t="s">
        <v>70</v>
      </c>
      <c r="F11" s="8" t="s">
        <v>57</v>
      </c>
      <c r="G11" s="8" t="s">
        <v>71</v>
      </c>
      <c r="H11" s="38" t="s">
        <v>64</v>
      </c>
      <c r="I11" s="9">
        <v>5</v>
      </c>
      <c r="J11" s="10">
        <v>44731</v>
      </c>
      <c r="K11" s="9" t="s">
        <v>16</v>
      </c>
      <c r="L11" s="9" t="s">
        <v>17</v>
      </c>
      <c r="M11" s="8" t="s">
        <v>72</v>
      </c>
      <c r="N11" s="44"/>
      <c r="O11" s="45" t="s">
        <v>44</v>
      </c>
    </row>
    <row r="12" spans="2:15" ht="19.5" customHeight="1" x14ac:dyDescent="0.25">
      <c r="D12" s="42"/>
      <c r="I12" s="1"/>
      <c r="J12" s="1"/>
      <c r="K12" s="2"/>
      <c r="L12" s="3"/>
    </row>
    <row r="13" spans="2:15" ht="19.5" customHeight="1" x14ac:dyDescent="0.25">
      <c r="I13" s="1"/>
      <c r="J13" s="1"/>
      <c r="K13" s="2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">
      <c r="I15" s="1"/>
      <c r="J15" s="1"/>
      <c r="K15" s="14"/>
      <c r="L15" s="3"/>
    </row>
    <row r="16" spans="2:15" ht="19.5" customHeight="1" x14ac:dyDescent="0.2">
      <c r="I16" s="1"/>
      <c r="J16" s="1"/>
      <c r="K16" s="14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25">
      <c r="I23" s="1"/>
      <c r="J23" s="1"/>
      <c r="K23" s="2"/>
      <c r="L23" s="1" t="s">
        <v>26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13"/>
      <c r="L990" s="3"/>
    </row>
    <row r="991" spans="9:12" ht="15.75" customHeight="1" x14ac:dyDescent="0.2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1" xr:uid="{00000000-0002-0000-0000-000000000000}">
      <formula1>$L$20:$L$23</formula1>
    </dataValidation>
    <dataValidation type="list" allowBlank="1" showErrorMessage="1" sqref="K6:K11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36" zoomScale="85" zoomScaleNormal="85" workbookViewId="0">
      <selection activeCell="C105" sqref="C10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71" t="s">
        <v>27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8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">
      <c r="B9" s="35"/>
      <c r="C9" s="17" t="s">
        <v>1</v>
      </c>
      <c r="D9" s="18"/>
      <c r="E9" s="70" t="s">
        <v>28</v>
      </c>
      <c r="F9" s="68"/>
      <c r="G9" s="18"/>
      <c r="H9" s="70" t="s">
        <v>11</v>
      </c>
      <c r="I9" s="68"/>
      <c r="J9" s="19"/>
      <c r="K9" s="19"/>
      <c r="L9" s="19"/>
      <c r="M9" s="19"/>
      <c r="N9" s="19"/>
      <c r="O9" s="19"/>
      <c r="P9" s="36"/>
    </row>
    <row r="10" spans="2:16" ht="30" customHeight="1" x14ac:dyDescent="0.2">
      <c r="B10" s="35"/>
      <c r="C10" s="20" t="s">
        <v>15</v>
      </c>
      <c r="D10" s="21"/>
      <c r="E10" s="67" t="str">
        <f>VLOOKUP(C10,'Formato descripción HU'!B$1:O11,5,0)</f>
        <v>Cliente/Administrador</v>
      </c>
      <c r="F10" s="68"/>
      <c r="G10" s="22"/>
      <c r="H10" s="67" t="str">
        <f>VLOOKUP(C10,'Formato descripción HU'!B$1:O11,11,0)</f>
        <v>No iniciado</v>
      </c>
      <c r="I10" s="68"/>
      <c r="J10" s="22"/>
      <c r="K10" s="19"/>
      <c r="L10" s="19"/>
      <c r="M10" s="19"/>
      <c r="N10" s="19"/>
      <c r="O10" s="19"/>
      <c r="P10" s="36"/>
    </row>
    <row r="11" spans="2:16" ht="9.75" customHeight="1" x14ac:dyDescent="0.2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">
      <c r="B12" s="35"/>
      <c r="C12" s="17" t="s">
        <v>29</v>
      </c>
      <c r="D12" s="21"/>
      <c r="E12" s="70" t="s">
        <v>10</v>
      </c>
      <c r="F12" s="68"/>
      <c r="G12" s="22"/>
      <c r="H12" s="70" t="s">
        <v>30</v>
      </c>
      <c r="I12" s="68"/>
      <c r="J12" s="22"/>
      <c r="K12" s="24"/>
      <c r="L12" s="24"/>
      <c r="M12" s="19"/>
      <c r="N12" s="24"/>
      <c r="O12" s="24"/>
      <c r="P12" s="36"/>
    </row>
    <row r="13" spans="2:16" ht="30" customHeight="1" x14ac:dyDescent="0.2">
      <c r="B13" s="35"/>
      <c r="C13" s="20">
        <f>VLOOKUP('Historia de Usuario'!C10,'Formato descripción HU'!B$1:O11,8,0)</f>
        <v>8</v>
      </c>
      <c r="D13" s="21"/>
      <c r="E13" s="67" t="str">
        <f>VLOOKUP(C10,'Formato descripción HU'!B$1:O11,10,0)</f>
        <v>Alta</v>
      </c>
      <c r="F13" s="68"/>
      <c r="G13" s="22"/>
      <c r="H13" s="67" t="str">
        <f>VLOOKUP(C10,'Formato descripción HU'!B$1:O11,7,0)</f>
        <v>Ocler Delgado</v>
      </c>
      <c r="I13" s="68"/>
      <c r="J13" s="22"/>
      <c r="K13" s="24"/>
      <c r="L13" s="24"/>
      <c r="M13" s="19"/>
      <c r="N13" s="24"/>
      <c r="O13" s="24"/>
      <c r="P13" s="36"/>
    </row>
    <row r="14" spans="2:16" ht="9.75" customHeight="1" x14ac:dyDescent="0.2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">
      <c r="B15" s="35"/>
      <c r="C15" s="48" t="s">
        <v>31</v>
      </c>
      <c r="D15" s="69" t="str">
        <f>VLOOKUP(C10,'Formato descripción HU'!B$1:O11,3,0)</f>
        <v>El programa deberá permitir validar las credenciales del usuario y administrador.</v>
      </c>
      <c r="E15" s="53"/>
      <c r="F15" s="19"/>
      <c r="G15" s="48" t="s">
        <v>32</v>
      </c>
      <c r="H15" s="69" t="str">
        <f>VLOOKUP(C10,'Formato descripción HU'!B$1:O11,4,0)</f>
        <v>Para que el administrador y el usuario sea la única en acceder a la información y por ende mayor seguridad</v>
      </c>
      <c r="I15" s="52"/>
      <c r="J15" s="53"/>
      <c r="K15" s="19"/>
      <c r="L15" s="48" t="s">
        <v>33</v>
      </c>
      <c r="M15" s="51" t="str">
        <f>VLOOKUP(C10,'Formato descripción HU'!$B1:O11,6,0)</f>
        <v>Ingreso de credenciales en una ventana de validación.</v>
      </c>
      <c r="N15" s="52"/>
      <c r="O15" s="53"/>
      <c r="P15" s="36"/>
    </row>
    <row r="16" spans="2:16" ht="19.5" customHeight="1" x14ac:dyDescent="0.2">
      <c r="B16" s="35"/>
      <c r="C16" s="49"/>
      <c r="D16" s="54"/>
      <c r="E16" s="55"/>
      <c r="F16" s="19"/>
      <c r="G16" s="49"/>
      <c r="H16" s="54"/>
      <c r="I16" s="47"/>
      <c r="J16" s="55"/>
      <c r="K16" s="19"/>
      <c r="L16" s="49"/>
      <c r="M16" s="54"/>
      <c r="N16" s="47"/>
      <c r="O16" s="55"/>
      <c r="P16" s="36"/>
    </row>
    <row r="17" spans="2:16" ht="19.5" customHeight="1" x14ac:dyDescent="0.2">
      <c r="B17" s="35"/>
      <c r="C17" s="50"/>
      <c r="D17" s="56"/>
      <c r="E17" s="58"/>
      <c r="F17" s="19"/>
      <c r="G17" s="50"/>
      <c r="H17" s="56"/>
      <c r="I17" s="57"/>
      <c r="J17" s="58"/>
      <c r="K17" s="19"/>
      <c r="L17" s="50"/>
      <c r="M17" s="56"/>
      <c r="N17" s="57"/>
      <c r="O17" s="58"/>
      <c r="P17" s="36"/>
    </row>
    <row r="18" spans="2:16" ht="9.75" customHeight="1" x14ac:dyDescent="0.2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">
      <c r="B19" s="35"/>
      <c r="C19" s="59" t="s">
        <v>34</v>
      </c>
      <c r="D19" s="53"/>
      <c r="E19" s="60" t="str">
        <f>VLOOKUP(C10,'Formato descripción HU'!B$1:O11,14,0)</f>
        <v>Ingresar Credenciales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36"/>
    </row>
    <row r="20" spans="2:16" ht="19.5" customHeight="1" x14ac:dyDescent="0.2">
      <c r="B20" s="35"/>
      <c r="C20" s="56"/>
      <c r="D20" s="58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36"/>
    </row>
    <row r="21" spans="2:16" ht="9.75" customHeight="1" x14ac:dyDescent="0.2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">
      <c r="B22" s="35"/>
      <c r="C22" s="66" t="s">
        <v>35</v>
      </c>
      <c r="D22" s="53"/>
      <c r="E22" s="51" t="str">
        <f>VLOOKUP(C10,'Formato descripción HU'!B$1:O11,12,0)</f>
        <v>El cliente y el administrador podran ingresar al sistema mediante un usuario y contraseña previamente creado. Si el usuario se equivoca en su nombre o contraseña debe volver a intentarlo 3 veces una vez excedido los intentos se bloqueara por segundos con el mensaje de "cuenta bloqueada".</v>
      </c>
      <c r="F22" s="52"/>
      <c r="G22" s="52"/>
      <c r="H22" s="53"/>
      <c r="I22" s="19"/>
      <c r="J22" s="66" t="s">
        <v>13</v>
      </c>
      <c r="K22" s="53"/>
      <c r="L22" s="51">
        <f>VLOOKUP(C10,'Formato descripción HU'!B$1:O11,13,0)</f>
        <v>0</v>
      </c>
      <c r="M22" s="52"/>
      <c r="N22" s="52"/>
      <c r="O22" s="53"/>
      <c r="P22" s="36"/>
    </row>
    <row r="23" spans="2:16" ht="19.5" customHeight="1" x14ac:dyDescent="0.2">
      <c r="B23" s="35"/>
      <c r="C23" s="54"/>
      <c r="D23" s="55"/>
      <c r="E23" s="54"/>
      <c r="F23" s="47"/>
      <c r="G23" s="47"/>
      <c r="H23" s="55"/>
      <c r="I23" s="19"/>
      <c r="J23" s="54"/>
      <c r="K23" s="55"/>
      <c r="L23" s="54"/>
      <c r="M23" s="47"/>
      <c r="N23" s="47"/>
      <c r="O23" s="55"/>
      <c r="P23" s="36"/>
    </row>
    <row r="24" spans="2:16" ht="19.5" customHeight="1" x14ac:dyDescent="0.2">
      <c r="B24" s="35"/>
      <c r="C24" s="56"/>
      <c r="D24" s="58"/>
      <c r="E24" s="56"/>
      <c r="F24" s="57"/>
      <c r="G24" s="57"/>
      <c r="H24" s="58"/>
      <c r="I24" s="19"/>
      <c r="J24" s="56"/>
      <c r="K24" s="58"/>
      <c r="L24" s="56"/>
      <c r="M24" s="57"/>
      <c r="N24" s="57"/>
      <c r="O24" s="58"/>
      <c r="P24" s="36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5">
      <c r="B27" s="30"/>
      <c r="C27" s="31"/>
      <c r="D27" s="31"/>
      <c r="E27" s="31"/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4"/>
    </row>
    <row r="28" spans="2:16" ht="19.5" customHeight="1" x14ac:dyDescent="0.2">
      <c r="B28" s="35"/>
      <c r="C28" s="17" t="s">
        <v>1</v>
      </c>
      <c r="D28" s="18"/>
      <c r="E28" s="70" t="s">
        <v>28</v>
      </c>
      <c r="F28" s="68"/>
      <c r="G28" s="18"/>
      <c r="H28" s="70" t="s">
        <v>11</v>
      </c>
      <c r="I28" s="68"/>
      <c r="J28" s="19"/>
      <c r="K28" s="19"/>
      <c r="L28" s="19"/>
      <c r="M28" s="19"/>
      <c r="N28" s="19"/>
      <c r="O28" s="19"/>
      <c r="P28" s="36"/>
    </row>
    <row r="29" spans="2:16" ht="19.5" customHeight="1" x14ac:dyDescent="0.2">
      <c r="B29" s="35"/>
      <c r="C29" s="20" t="s">
        <v>18</v>
      </c>
      <c r="D29" s="21"/>
      <c r="E29" s="67" t="str">
        <f>VLOOKUP(C29,'Formato descripción HU'!B$1:O30,5,0)</f>
        <v>Cliente</v>
      </c>
      <c r="F29" s="68"/>
      <c r="G29" s="22"/>
      <c r="H29" s="67" t="str">
        <f>VLOOKUP(C29,'Formato descripción HU'!B$1:O30,11,0)</f>
        <v>No iniciado</v>
      </c>
      <c r="I29" s="68"/>
      <c r="J29" s="22"/>
      <c r="K29" s="19"/>
      <c r="L29" s="19"/>
      <c r="M29" s="19"/>
      <c r="N29" s="19"/>
      <c r="O29" s="19"/>
      <c r="P29" s="36"/>
    </row>
    <row r="30" spans="2:16" ht="19.5" customHeight="1" x14ac:dyDescent="0.2">
      <c r="B30" s="35"/>
      <c r="C30" s="23"/>
      <c r="D30" s="21"/>
      <c r="E30" s="24"/>
      <c r="F30" s="24"/>
      <c r="G30" s="22"/>
      <c r="H30" s="24"/>
      <c r="I30" s="24"/>
      <c r="J30" s="22"/>
      <c r="K30" s="24"/>
      <c r="L30" s="24"/>
      <c r="M30" s="19"/>
      <c r="N30" s="24"/>
      <c r="O30" s="24"/>
      <c r="P30" s="36"/>
    </row>
    <row r="31" spans="2:16" ht="19.5" customHeight="1" x14ac:dyDescent="0.2">
      <c r="B31" s="35"/>
      <c r="C31" s="17" t="s">
        <v>29</v>
      </c>
      <c r="D31" s="21"/>
      <c r="E31" s="70" t="s">
        <v>10</v>
      </c>
      <c r="F31" s="68"/>
      <c r="G31" s="22"/>
      <c r="H31" s="70" t="s">
        <v>30</v>
      </c>
      <c r="I31" s="68"/>
      <c r="J31" s="22"/>
      <c r="K31" s="24"/>
      <c r="L31" s="24"/>
      <c r="M31" s="19"/>
      <c r="N31" s="24"/>
      <c r="O31" s="24"/>
      <c r="P31" s="36"/>
    </row>
    <row r="32" spans="2:16" ht="19.5" customHeight="1" x14ac:dyDescent="0.2">
      <c r="B32" s="35"/>
      <c r="C32" s="20">
        <f>VLOOKUP('Historia de Usuario'!C29,'Formato descripción HU'!B$1:O30,8,0)</f>
        <v>8</v>
      </c>
      <c r="D32" s="21"/>
      <c r="E32" s="67" t="str">
        <f>VLOOKUP(C29,'Formato descripción HU'!B$1:O30,10,0)</f>
        <v>Alta</v>
      </c>
      <c r="F32" s="68"/>
      <c r="G32" s="22"/>
      <c r="H32" s="67" t="str">
        <f>VLOOKUP(C29,'Formato descripción HU'!B$1:O30,7,0)</f>
        <v>Ocler Delgado</v>
      </c>
      <c r="I32" s="68"/>
      <c r="J32" s="22"/>
      <c r="K32" s="24"/>
      <c r="L32" s="24"/>
      <c r="M32" s="19"/>
      <c r="N32" s="24"/>
      <c r="O32" s="24"/>
      <c r="P32" s="36"/>
    </row>
    <row r="33" spans="2:16" ht="19.5" customHeight="1" x14ac:dyDescent="0.2">
      <c r="B33" s="35"/>
      <c r="C33" s="19"/>
      <c r="D33" s="21"/>
      <c r="E33" s="19"/>
      <c r="F33" s="19"/>
      <c r="G33" s="22"/>
      <c r="H33" s="22"/>
      <c r="I33" s="19"/>
      <c r="J33" s="19"/>
      <c r="K33" s="19"/>
      <c r="L33" s="19"/>
      <c r="M33" s="19"/>
      <c r="N33" s="19"/>
      <c r="O33" s="19"/>
      <c r="P33" s="36"/>
    </row>
    <row r="34" spans="2:16" ht="19.5" customHeight="1" x14ac:dyDescent="0.2">
      <c r="B34" s="35"/>
      <c r="C34" s="48" t="s">
        <v>31</v>
      </c>
      <c r="D34" s="69" t="str">
        <f>VLOOKUP(C29,'Formato descripción HU'!B$1:O30,3,0)</f>
        <v>Registrar datos de trabajadores a maquina de forma rapida y evitando confucion de caracteres</v>
      </c>
      <c r="E34" s="53"/>
      <c r="F34" s="19"/>
      <c r="G34" s="48" t="s">
        <v>32</v>
      </c>
      <c r="H34" s="69" t="str">
        <f>VLOOKUP(C29,'Formato descripción HU'!B$1:O30,4,0)</f>
        <v>Al digitalizar los datos encontramos una solución tecnologica al problema, se reducirá el tamaño que ocupan</v>
      </c>
      <c r="I34" s="52"/>
      <c r="J34" s="53"/>
      <c r="K34" s="19"/>
      <c r="L34" s="48" t="s">
        <v>33</v>
      </c>
      <c r="M34" s="51" t="e">
        <f>VLOOKUP(C29,'Formato descripción HU'!$B20:O30,6,0)</f>
        <v>#N/A</v>
      </c>
      <c r="N34" s="52"/>
      <c r="O34" s="53"/>
      <c r="P34" s="36"/>
    </row>
    <row r="35" spans="2:16" ht="19.5" customHeight="1" x14ac:dyDescent="0.2">
      <c r="B35" s="35"/>
      <c r="C35" s="49"/>
      <c r="D35" s="54"/>
      <c r="E35" s="55"/>
      <c r="F35" s="19"/>
      <c r="G35" s="49"/>
      <c r="H35" s="54"/>
      <c r="I35" s="47"/>
      <c r="J35" s="55"/>
      <c r="K35" s="19"/>
      <c r="L35" s="49"/>
      <c r="M35" s="54"/>
      <c r="N35" s="47"/>
      <c r="O35" s="55"/>
      <c r="P35" s="36"/>
    </row>
    <row r="36" spans="2:16" ht="19.5" customHeight="1" x14ac:dyDescent="0.2">
      <c r="B36" s="35"/>
      <c r="C36" s="50"/>
      <c r="D36" s="56"/>
      <c r="E36" s="58"/>
      <c r="F36" s="19"/>
      <c r="G36" s="50"/>
      <c r="H36" s="56"/>
      <c r="I36" s="57"/>
      <c r="J36" s="58"/>
      <c r="K36" s="19"/>
      <c r="L36" s="50"/>
      <c r="M36" s="56"/>
      <c r="N36" s="57"/>
      <c r="O36" s="58"/>
      <c r="P36" s="36"/>
    </row>
    <row r="37" spans="2:16" ht="19.5" customHeight="1" x14ac:dyDescent="0.2">
      <c r="B37" s="35"/>
      <c r="C37" s="19"/>
      <c r="D37" s="19"/>
      <c r="E37" s="19"/>
      <c r="F37" s="19"/>
      <c r="G37" s="22"/>
      <c r="H37" s="22"/>
      <c r="I37" s="22"/>
      <c r="J37" s="19"/>
      <c r="K37" s="19"/>
      <c r="L37" s="19"/>
      <c r="M37" s="19"/>
      <c r="N37" s="19"/>
      <c r="O37" s="19"/>
      <c r="P37" s="36"/>
    </row>
    <row r="38" spans="2:16" ht="19.5" customHeight="1" x14ac:dyDescent="0.2">
      <c r="B38" s="35"/>
      <c r="C38" s="59" t="s">
        <v>34</v>
      </c>
      <c r="D38" s="53"/>
      <c r="E38" s="60" t="str">
        <f>VLOOKUP(C29,'Formato descripción HU'!B$1:O30,14,0)</f>
        <v>Recopilación de datos necesarios para el ingreso</v>
      </c>
      <c r="F38" s="61"/>
      <c r="G38" s="61"/>
      <c r="H38" s="61"/>
      <c r="I38" s="61"/>
      <c r="J38" s="61"/>
      <c r="K38" s="61"/>
      <c r="L38" s="61"/>
      <c r="M38" s="61"/>
      <c r="N38" s="61"/>
      <c r="O38" s="62"/>
      <c r="P38" s="36"/>
    </row>
    <row r="39" spans="2:16" ht="19.5" customHeight="1" x14ac:dyDescent="0.2">
      <c r="B39" s="35"/>
      <c r="C39" s="56"/>
      <c r="D39" s="58"/>
      <c r="E39" s="63"/>
      <c r="F39" s="64"/>
      <c r="G39" s="64"/>
      <c r="H39" s="64"/>
      <c r="I39" s="64"/>
      <c r="J39" s="64"/>
      <c r="K39" s="64"/>
      <c r="L39" s="64"/>
      <c r="M39" s="64"/>
      <c r="N39" s="64"/>
      <c r="O39" s="65"/>
      <c r="P39" s="36"/>
    </row>
    <row r="40" spans="2:16" ht="19.5" customHeight="1" x14ac:dyDescent="0.2">
      <c r="B40" s="3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36"/>
    </row>
    <row r="41" spans="2:16" ht="19.5" customHeight="1" x14ac:dyDescent="0.2">
      <c r="B41" s="35"/>
      <c r="C41" s="66" t="s">
        <v>35</v>
      </c>
      <c r="D41" s="53"/>
      <c r="E41" s="51" t="str">
        <f>VLOOKUP(C29,'Formato descripción HU'!B$1:O30,12,0)</f>
        <v>Realizar un primer registro , recopilar todos los datos ingresados y comparar con los datos necesarios</v>
      </c>
      <c r="F41" s="52"/>
      <c r="G41" s="52"/>
      <c r="H41" s="53"/>
      <c r="I41" s="19"/>
      <c r="J41" s="66" t="s">
        <v>13</v>
      </c>
      <c r="K41" s="53"/>
      <c r="L41" s="51">
        <f>VLOOKUP(C29,'Formato descripción HU'!B$1:O30,13,0)</f>
        <v>0</v>
      </c>
      <c r="M41" s="52"/>
      <c r="N41" s="52"/>
      <c r="O41" s="53"/>
      <c r="P41" s="36"/>
    </row>
    <row r="42" spans="2:16" ht="19.5" customHeight="1" x14ac:dyDescent="0.2">
      <c r="B42" s="35"/>
      <c r="C42" s="54"/>
      <c r="D42" s="55"/>
      <c r="E42" s="54"/>
      <c r="F42" s="47"/>
      <c r="G42" s="47"/>
      <c r="H42" s="55"/>
      <c r="I42" s="19"/>
      <c r="J42" s="54"/>
      <c r="K42" s="55"/>
      <c r="L42" s="54"/>
      <c r="M42" s="47"/>
      <c r="N42" s="47"/>
      <c r="O42" s="55"/>
      <c r="P42" s="36"/>
    </row>
    <row r="43" spans="2:16" ht="19.5" customHeight="1" x14ac:dyDescent="0.2">
      <c r="B43" s="35"/>
      <c r="C43" s="56"/>
      <c r="D43" s="58"/>
      <c r="E43" s="56"/>
      <c r="F43" s="57"/>
      <c r="G43" s="57"/>
      <c r="H43" s="58"/>
      <c r="I43" s="19"/>
      <c r="J43" s="56"/>
      <c r="K43" s="58"/>
      <c r="L43" s="56"/>
      <c r="M43" s="57"/>
      <c r="N43" s="57"/>
      <c r="O43" s="58"/>
      <c r="P43" s="36"/>
    </row>
    <row r="44" spans="2:16" ht="19.5" customHeight="1" x14ac:dyDescent="0.2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</row>
    <row r="45" spans="2:16" ht="19.5" customHeight="1" x14ac:dyDescent="0.2"/>
    <row r="46" spans="2:16" ht="19.5" customHeight="1" x14ac:dyDescent="0.25">
      <c r="B46" s="30"/>
      <c r="C46" s="31"/>
      <c r="D46" s="31"/>
      <c r="E46" s="31"/>
      <c r="F46" s="32"/>
      <c r="G46" s="33"/>
      <c r="H46" s="33"/>
      <c r="I46" s="33"/>
      <c r="J46" s="33"/>
      <c r="K46" s="33"/>
      <c r="L46" s="33"/>
      <c r="M46" s="33"/>
      <c r="N46" s="33"/>
      <c r="O46" s="33"/>
      <c r="P46" s="34"/>
    </row>
    <row r="47" spans="2:16" ht="19.5" customHeight="1" x14ac:dyDescent="0.2">
      <c r="B47" s="35"/>
      <c r="C47" s="17" t="s">
        <v>1</v>
      </c>
      <c r="D47" s="18"/>
      <c r="E47" s="70" t="s">
        <v>28</v>
      </c>
      <c r="F47" s="68"/>
      <c r="G47" s="18"/>
      <c r="H47" s="70" t="s">
        <v>11</v>
      </c>
      <c r="I47" s="68"/>
      <c r="J47" s="19"/>
      <c r="K47" s="19"/>
      <c r="L47" s="19"/>
      <c r="M47" s="19"/>
      <c r="N47" s="19"/>
      <c r="O47" s="19"/>
      <c r="P47" s="36"/>
    </row>
    <row r="48" spans="2:16" ht="19.5" customHeight="1" x14ac:dyDescent="0.2">
      <c r="B48" s="35"/>
      <c r="C48" s="20" t="s">
        <v>19</v>
      </c>
      <c r="D48" s="21"/>
      <c r="E48" s="67" t="str">
        <f>VLOOKUP(C48,'Formato descripción HU'!B$1:O49,5,0)</f>
        <v>Cliente</v>
      </c>
      <c r="F48" s="68"/>
      <c r="G48" s="22"/>
      <c r="H48" s="67" t="str">
        <f>VLOOKUP(C48,'Formato descripción HU'!B$1:O49,11,0)</f>
        <v>No iniciado</v>
      </c>
      <c r="I48" s="68"/>
      <c r="J48" s="22"/>
      <c r="K48" s="19"/>
      <c r="L48" s="19"/>
      <c r="M48" s="19"/>
      <c r="N48" s="19"/>
      <c r="O48" s="19"/>
      <c r="P48" s="36"/>
    </row>
    <row r="49" spans="2:16" ht="19.5" customHeight="1" x14ac:dyDescent="0.2">
      <c r="B49" s="35"/>
      <c r="C49" s="23"/>
      <c r="D49" s="21"/>
      <c r="E49" s="24"/>
      <c r="F49" s="24"/>
      <c r="G49" s="22"/>
      <c r="H49" s="24"/>
      <c r="I49" s="24"/>
      <c r="J49" s="22"/>
      <c r="K49" s="24"/>
      <c r="L49" s="24"/>
      <c r="M49" s="19"/>
      <c r="N49" s="24"/>
      <c r="O49" s="24"/>
      <c r="P49" s="36"/>
    </row>
    <row r="50" spans="2:16" ht="19.5" customHeight="1" x14ac:dyDescent="0.2">
      <c r="B50" s="35"/>
      <c r="C50" s="17" t="s">
        <v>29</v>
      </c>
      <c r="D50" s="21"/>
      <c r="E50" s="70" t="s">
        <v>10</v>
      </c>
      <c r="F50" s="68"/>
      <c r="G50" s="22"/>
      <c r="H50" s="70" t="s">
        <v>30</v>
      </c>
      <c r="I50" s="68"/>
      <c r="J50" s="22"/>
      <c r="K50" s="24"/>
      <c r="L50" s="24"/>
      <c r="M50" s="19"/>
      <c r="N50" s="24"/>
      <c r="O50" s="24"/>
      <c r="P50" s="36"/>
    </row>
    <row r="51" spans="2:16" ht="19.5" customHeight="1" x14ac:dyDescent="0.2">
      <c r="B51" s="35"/>
      <c r="C51" s="20">
        <f>VLOOKUP('Historia de Usuario'!C48,'Formato descripción HU'!B$1:O49,8,0)</f>
        <v>5</v>
      </c>
      <c r="D51" s="21"/>
      <c r="E51" s="67" t="str">
        <f>VLOOKUP(C48,'Formato descripción HU'!B$1:O49,10,0)</f>
        <v>Alta</v>
      </c>
      <c r="F51" s="68"/>
      <c r="G51" s="22"/>
      <c r="H51" s="67" t="str">
        <f>VLOOKUP(C48,'Formato descripción HU'!B$1:O49,7,0)</f>
        <v>Ocler Delgado</v>
      </c>
      <c r="I51" s="68"/>
      <c r="J51" s="22"/>
      <c r="K51" s="24"/>
      <c r="L51" s="24"/>
      <c r="M51" s="19"/>
      <c r="N51" s="24"/>
      <c r="O51" s="24"/>
      <c r="P51" s="36"/>
    </row>
    <row r="52" spans="2:16" ht="19.5" customHeight="1" x14ac:dyDescent="0.2">
      <c r="B52" s="35"/>
      <c r="C52" s="19"/>
      <c r="D52" s="21"/>
      <c r="E52" s="19"/>
      <c r="F52" s="19"/>
      <c r="G52" s="22"/>
      <c r="H52" s="22"/>
      <c r="I52" s="19"/>
      <c r="J52" s="19"/>
      <c r="K52" s="19"/>
      <c r="L52" s="19"/>
      <c r="M52" s="19"/>
      <c r="N52" s="19"/>
      <c r="O52" s="19"/>
      <c r="P52" s="36"/>
    </row>
    <row r="53" spans="2:16" ht="19.5" customHeight="1" x14ac:dyDescent="0.2">
      <c r="B53" s="35"/>
      <c r="C53" s="48" t="s">
        <v>31</v>
      </c>
      <c r="D53" s="69" t="str">
        <f>VLOOKUP(C48,'Formato descripción HU'!B$1:O49,3,0)</f>
        <v>Facilitar la busqueda de datos de trabajadores por varios campos</v>
      </c>
      <c r="E53" s="53"/>
      <c r="F53" s="19"/>
      <c r="G53" s="48" t="s">
        <v>32</v>
      </c>
      <c r="H53" s="69" t="str">
        <f>VLOOKUP(C48,'Formato descripción HU'!B$1:O49,4,0)</f>
        <v>Crear una opcion de busqueda que admita varias referencias (Nombre, puesto y cedula)</v>
      </c>
      <c r="I53" s="52"/>
      <c r="J53" s="53"/>
      <c r="K53" s="19"/>
      <c r="L53" s="48" t="s">
        <v>33</v>
      </c>
      <c r="M53" s="51" t="e">
        <f>VLOOKUP(C48,'Formato descripción HU'!$B39:O49,6,0)</f>
        <v>#N/A</v>
      </c>
      <c r="N53" s="52"/>
      <c r="O53" s="53"/>
      <c r="P53" s="36"/>
    </row>
    <row r="54" spans="2:16" ht="19.5" customHeight="1" x14ac:dyDescent="0.2">
      <c r="B54" s="35"/>
      <c r="C54" s="49"/>
      <c r="D54" s="54"/>
      <c r="E54" s="55"/>
      <c r="F54" s="19"/>
      <c r="G54" s="49"/>
      <c r="H54" s="54"/>
      <c r="I54" s="47"/>
      <c r="J54" s="55"/>
      <c r="K54" s="19"/>
      <c r="L54" s="49"/>
      <c r="M54" s="54"/>
      <c r="N54" s="47"/>
      <c r="O54" s="55"/>
      <c r="P54" s="36"/>
    </row>
    <row r="55" spans="2:16" ht="15.75" customHeight="1" x14ac:dyDescent="0.2">
      <c r="B55" s="35"/>
      <c r="C55" s="50"/>
      <c r="D55" s="56"/>
      <c r="E55" s="58"/>
      <c r="F55" s="19"/>
      <c r="G55" s="50"/>
      <c r="H55" s="56"/>
      <c r="I55" s="57"/>
      <c r="J55" s="58"/>
      <c r="K55" s="19"/>
      <c r="L55" s="50"/>
      <c r="M55" s="56"/>
      <c r="N55" s="57"/>
      <c r="O55" s="58"/>
      <c r="P55" s="36"/>
    </row>
    <row r="56" spans="2:16" ht="15.75" customHeight="1" x14ac:dyDescent="0.2">
      <c r="B56" s="35"/>
      <c r="C56" s="19"/>
      <c r="D56" s="19"/>
      <c r="E56" s="19"/>
      <c r="F56" s="19"/>
      <c r="G56" s="22"/>
      <c r="H56" s="22"/>
      <c r="I56" s="22"/>
      <c r="J56" s="19"/>
      <c r="K56" s="19"/>
      <c r="L56" s="19"/>
      <c r="M56" s="19"/>
      <c r="N56" s="19"/>
      <c r="O56" s="19"/>
      <c r="P56" s="36"/>
    </row>
    <row r="57" spans="2:16" ht="15.75" customHeight="1" x14ac:dyDescent="0.2">
      <c r="B57" s="35"/>
      <c r="C57" s="59" t="s">
        <v>34</v>
      </c>
      <c r="D57" s="53"/>
      <c r="E57" s="60" t="str">
        <f>VLOOKUP(C48,'Formato descripción HU'!B$1:O49,14,0)</f>
        <v>Búsqueda de registros</v>
      </c>
      <c r="F57" s="61"/>
      <c r="G57" s="61"/>
      <c r="H57" s="61"/>
      <c r="I57" s="61"/>
      <c r="J57" s="61"/>
      <c r="K57" s="61"/>
      <c r="L57" s="61"/>
      <c r="M57" s="61"/>
      <c r="N57" s="61"/>
      <c r="O57" s="62"/>
      <c r="P57" s="36"/>
    </row>
    <row r="58" spans="2:16" ht="15.75" customHeight="1" x14ac:dyDescent="0.2">
      <c r="B58" s="35"/>
      <c r="C58" s="56"/>
      <c r="D58" s="58"/>
      <c r="E58" s="63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36"/>
    </row>
    <row r="59" spans="2:16" ht="15.75" customHeight="1" x14ac:dyDescent="0.2">
      <c r="B59" s="3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36"/>
    </row>
    <row r="60" spans="2:16" ht="15.75" customHeight="1" x14ac:dyDescent="0.2">
      <c r="B60" s="35"/>
      <c r="C60" s="66" t="s">
        <v>35</v>
      </c>
      <c r="D60" s="53"/>
      <c r="E60" s="51" t="str">
        <f>VLOOKUP(C48,'Formato descripción HU'!B$1:O49,12,0)</f>
        <v>Registrar un grupo de trabajadores en la base de datos y buscar en el cuadro de texto algunos de ellos, verificando que la busqueda se realizó con éxito</v>
      </c>
      <c r="F60" s="52"/>
      <c r="G60" s="52"/>
      <c r="H60" s="53"/>
      <c r="I60" s="19"/>
      <c r="J60" s="66" t="s">
        <v>13</v>
      </c>
      <c r="K60" s="53"/>
      <c r="L60" s="51">
        <f>VLOOKUP(C48,'Formato descripción HU'!B$1:O49,13,0)</f>
        <v>0</v>
      </c>
      <c r="M60" s="52"/>
      <c r="N60" s="52"/>
      <c r="O60" s="53"/>
      <c r="P60" s="36"/>
    </row>
    <row r="61" spans="2:16" ht="15.75" customHeight="1" x14ac:dyDescent="0.2">
      <c r="B61" s="35"/>
      <c r="C61" s="54"/>
      <c r="D61" s="55"/>
      <c r="E61" s="54"/>
      <c r="F61" s="47"/>
      <c r="G61" s="47"/>
      <c r="H61" s="55"/>
      <c r="I61" s="19"/>
      <c r="J61" s="54"/>
      <c r="K61" s="55"/>
      <c r="L61" s="54"/>
      <c r="M61" s="47"/>
      <c r="N61" s="47"/>
      <c r="O61" s="55"/>
      <c r="P61" s="36"/>
    </row>
    <row r="62" spans="2:16" ht="15.75" customHeight="1" x14ac:dyDescent="0.2">
      <c r="B62" s="35"/>
      <c r="C62" s="56"/>
      <c r="D62" s="58"/>
      <c r="E62" s="56"/>
      <c r="F62" s="57"/>
      <c r="G62" s="57"/>
      <c r="H62" s="58"/>
      <c r="I62" s="19"/>
      <c r="J62" s="56"/>
      <c r="K62" s="58"/>
      <c r="L62" s="56"/>
      <c r="M62" s="57"/>
      <c r="N62" s="57"/>
      <c r="O62" s="58"/>
      <c r="P62" s="36"/>
    </row>
    <row r="63" spans="2:16" ht="15.75" customHeight="1" x14ac:dyDescent="0.2"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</row>
    <row r="64" spans="2:16" ht="15.75" customHeight="1" x14ac:dyDescent="0.2"/>
    <row r="65" spans="2:16" ht="15.75" customHeight="1" x14ac:dyDescent="0.25">
      <c r="B65" s="30"/>
      <c r="C65" s="31"/>
      <c r="D65" s="31"/>
      <c r="E65" s="31"/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34"/>
    </row>
    <row r="66" spans="2:16" ht="15.75" customHeight="1" x14ac:dyDescent="0.2">
      <c r="B66" s="35"/>
      <c r="C66" s="17" t="s">
        <v>1</v>
      </c>
      <c r="D66" s="18"/>
      <c r="E66" s="70" t="s">
        <v>28</v>
      </c>
      <c r="F66" s="68"/>
      <c r="G66" s="18"/>
      <c r="H66" s="70" t="s">
        <v>11</v>
      </c>
      <c r="I66" s="68"/>
      <c r="J66" s="19"/>
      <c r="K66" s="19"/>
      <c r="L66" s="19"/>
      <c r="M66" s="19"/>
      <c r="N66" s="19"/>
      <c r="O66" s="19"/>
      <c r="P66" s="36"/>
    </row>
    <row r="67" spans="2:16" ht="15.75" customHeight="1" x14ac:dyDescent="0.2">
      <c r="B67" s="35"/>
      <c r="C67" s="20" t="s">
        <v>20</v>
      </c>
      <c r="D67" s="21"/>
      <c r="E67" s="67" t="str">
        <f>VLOOKUP(C67,'Formato descripción HU'!B$1:O68,5,0)</f>
        <v>Administrador</v>
      </c>
      <c r="F67" s="68"/>
      <c r="G67" s="22"/>
      <c r="H67" s="67" t="str">
        <f>VLOOKUP(C67,'Formato descripción HU'!B$1:O68,11,0)</f>
        <v>No iniciado</v>
      </c>
      <c r="I67" s="68"/>
      <c r="J67" s="22"/>
      <c r="K67" s="19"/>
      <c r="L67" s="19"/>
      <c r="M67" s="19"/>
      <c r="N67" s="19"/>
      <c r="O67" s="19"/>
      <c r="P67" s="36"/>
    </row>
    <row r="68" spans="2:16" ht="15.75" customHeight="1" x14ac:dyDescent="0.2">
      <c r="B68" s="35"/>
      <c r="C68" s="23"/>
      <c r="D68" s="21"/>
      <c r="E68" s="24"/>
      <c r="F68" s="24"/>
      <c r="G68" s="22"/>
      <c r="H68" s="24"/>
      <c r="I68" s="24"/>
      <c r="J68" s="22"/>
      <c r="K68" s="24"/>
      <c r="L68" s="24"/>
      <c r="M68" s="19"/>
      <c r="N68" s="24"/>
      <c r="O68" s="24"/>
      <c r="P68" s="36"/>
    </row>
    <row r="69" spans="2:16" ht="15.75" customHeight="1" x14ac:dyDescent="0.2">
      <c r="B69" s="35"/>
      <c r="C69" s="17" t="s">
        <v>29</v>
      </c>
      <c r="D69" s="21"/>
      <c r="E69" s="70" t="s">
        <v>10</v>
      </c>
      <c r="F69" s="68"/>
      <c r="G69" s="22"/>
      <c r="H69" s="70" t="s">
        <v>30</v>
      </c>
      <c r="I69" s="68"/>
      <c r="J69" s="22"/>
      <c r="K69" s="24"/>
      <c r="L69" s="24"/>
      <c r="M69" s="19"/>
      <c r="N69" s="24"/>
      <c r="O69" s="24"/>
      <c r="P69" s="36"/>
    </row>
    <row r="70" spans="2:16" ht="15.75" customHeight="1" x14ac:dyDescent="0.2">
      <c r="B70" s="35"/>
      <c r="C70" s="20">
        <f>VLOOKUP('Historia de Usuario'!C67,'Formato descripción HU'!B$1:O68,8,0)</f>
        <v>5</v>
      </c>
      <c r="D70" s="21"/>
      <c r="E70" s="67" t="str">
        <f>VLOOKUP(C67,'Formato descripción HU'!B$1:O68,10,0)</f>
        <v>Alta</v>
      </c>
      <c r="F70" s="68"/>
      <c r="G70" s="22"/>
      <c r="H70" s="67" t="str">
        <f>VLOOKUP(C67,'Formato descripción HU'!B$1:O68,7,0)</f>
        <v>Kevin Ramos</v>
      </c>
      <c r="I70" s="68"/>
      <c r="J70" s="22"/>
      <c r="K70" s="24"/>
      <c r="L70" s="24"/>
      <c r="M70" s="19"/>
      <c r="N70" s="24"/>
      <c r="O70" s="24"/>
      <c r="P70" s="36"/>
    </row>
    <row r="71" spans="2:16" ht="15.75" customHeight="1" x14ac:dyDescent="0.2">
      <c r="B71" s="35"/>
      <c r="C71" s="19"/>
      <c r="D71" s="21"/>
      <c r="E71" s="19"/>
      <c r="F71" s="19"/>
      <c r="G71" s="22"/>
      <c r="H71" s="22"/>
      <c r="I71" s="19"/>
      <c r="J71" s="19"/>
      <c r="K71" s="19"/>
      <c r="L71" s="19"/>
      <c r="M71" s="19"/>
      <c r="N71" s="19"/>
      <c r="O71" s="19"/>
      <c r="P71" s="36"/>
    </row>
    <row r="72" spans="2:16" ht="15.75" customHeight="1" x14ac:dyDescent="0.2">
      <c r="B72" s="35"/>
      <c r="C72" s="48" t="s">
        <v>31</v>
      </c>
      <c r="D72" s="69" t="str">
        <f>VLOOKUP(C67,'Formato descripción HU'!B$1:O68,3,0)</f>
        <v>Poder editar de forma eficiente al actualizar o cambiar datos de los trabajadors</v>
      </c>
      <c r="E72" s="53"/>
      <c r="F72" s="19"/>
      <c r="G72" s="48" t="s">
        <v>32</v>
      </c>
      <c r="H72" s="69" t="str">
        <f>VLOOKUP(C67,'Formato descripción HU'!B$1:O68,4,0)</f>
        <v>En conjunto a la función de búsqueda, se accederá a la página con registros para editar el registro correspendiente</v>
      </c>
      <c r="I72" s="52"/>
      <c r="J72" s="53"/>
      <c r="K72" s="19"/>
      <c r="L72" s="48" t="s">
        <v>33</v>
      </c>
      <c r="M72" s="51" t="e">
        <f>VLOOKUP(C67,'Formato descripción HU'!$B58:O68,6,0)</f>
        <v>#N/A</v>
      </c>
      <c r="N72" s="52"/>
      <c r="O72" s="53"/>
      <c r="P72" s="36"/>
    </row>
    <row r="73" spans="2:16" ht="15.75" customHeight="1" x14ac:dyDescent="0.2">
      <c r="B73" s="35"/>
      <c r="C73" s="49"/>
      <c r="D73" s="54"/>
      <c r="E73" s="55"/>
      <c r="F73" s="19"/>
      <c r="G73" s="49"/>
      <c r="H73" s="54"/>
      <c r="I73" s="47"/>
      <c r="J73" s="55"/>
      <c r="K73" s="19"/>
      <c r="L73" s="49"/>
      <c r="M73" s="54"/>
      <c r="N73" s="47"/>
      <c r="O73" s="55"/>
      <c r="P73" s="36"/>
    </row>
    <row r="74" spans="2:16" ht="15.75" customHeight="1" x14ac:dyDescent="0.2">
      <c r="B74" s="35"/>
      <c r="C74" s="50"/>
      <c r="D74" s="56"/>
      <c r="E74" s="58"/>
      <c r="F74" s="19"/>
      <c r="G74" s="50"/>
      <c r="H74" s="56"/>
      <c r="I74" s="57"/>
      <c r="J74" s="58"/>
      <c r="K74" s="19"/>
      <c r="L74" s="50"/>
      <c r="M74" s="56"/>
      <c r="N74" s="57"/>
      <c r="O74" s="58"/>
      <c r="P74" s="36"/>
    </row>
    <row r="75" spans="2:16" ht="15.75" customHeight="1" x14ac:dyDescent="0.2">
      <c r="B75" s="35"/>
      <c r="C75" s="19"/>
      <c r="D75" s="19"/>
      <c r="E75" s="19"/>
      <c r="F75" s="19"/>
      <c r="G75" s="22"/>
      <c r="H75" s="22"/>
      <c r="I75" s="22"/>
      <c r="J75" s="19"/>
      <c r="K75" s="19"/>
      <c r="L75" s="19"/>
      <c r="M75" s="19"/>
      <c r="N75" s="19"/>
      <c r="O75" s="19"/>
      <c r="P75" s="36"/>
    </row>
    <row r="76" spans="2:16" ht="15.75" customHeight="1" x14ac:dyDescent="0.2">
      <c r="B76" s="35"/>
      <c r="C76" s="59" t="s">
        <v>34</v>
      </c>
      <c r="D76" s="53"/>
      <c r="E76" s="60" t="str">
        <f>VLOOKUP(C67,'Formato descripción HU'!B$1:O68,14,0)</f>
        <v>Edición de registros</v>
      </c>
      <c r="F76" s="61"/>
      <c r="G76" s="61"/>
      <c r="H76" s="61"/>
      <c r="I76" s="61"/>
      <c r="J76" s="61"/>
      <c r="K76" s="61"/>
      <c r="L76" s="61"/>
      <c r="M76" s="61"/>
      <c r="N76" s="61"/>
      <c r="O76" s="62"/>
      <c r="P76" s="36"/>
    </row>
    <row r="77" spans="2:16" ht="15.75" customHeight="1" x14ac:dyDescent="0.2">
      <c r="B77" s="35"/>
      <c r="C77" s="56"/>
      <c r="D77" s="58"/>
      <c r="E77" s="63"/>
      <c r="F77" s="64"/>
      <c r="G77" s="64"/>
      <c r="H77" s="64"/>
      <c r="I77" s="64"/>
      <c r="J77" s="64"/>
      <c r="K77" s="64"/>
      <c r="L77" s="64"/>
      <c r="M77" s="64"/>
      <c r="N77" s="64"/>
      <c r="O77" s="65"/>
      <c r="P77" s="36"/>
    </row>
    <row r="78" spans="2:16" ht="15.75" customHeight="1" x14ac:dyDescent="0.2">
      <c r="B78" s="3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36"/>
    </row>
    <row r="79" spans="2:16" ht="15.75" customHeight="1" x14ac:dyDescent="0.2">
      <c r="B79" s="35"/>
      <c r="C79" s="66" t="s">
        <v>35</v>
      </c>
      <c r="D79" s="53"/>
      <c r="E79" s="51" t="str">
        <f>VLOOKUP(C67,'Formato descripción HU'!B$1:O68,12,0)</f>
        <v>Editar un registro anterior ingresado y verificar que el cambio se haya hecho correctamente</v>
      </c>
      <c r="F79" s="52"/>
      <c r="G79" s="52"/>
      <c r="H79" s="53"/>
      <c r="I79" s="19"/>
      <c r="J79" s="66" t="s">
        <v>13</v>
      </c>
      <c r="K79" s="53"/>
      <c r="L79" s="51">
        <f>VLOOKUP(C67,'Formato descripción HU'!B$1:O68,13,0)</f>
        <v>0</v>
      </c>
      <c r="M79" s="52"/>
      <c r="N79" s="52"/>
      <c r="O79" s="53"/>
      <c r="P79" s="36"/>
    </row>
    <row r="80" spans="2:16" ht="15.75" customHeight="1" x14ac:dyDescent="0.2">
      <c r="B80" s="35"/>
      <c r="C80" s="54"/>
      <c r="D80" s="55"/>
      <c r="E80" s="54"/>
      <c r="F80" s="47"/>
      <c r="G80" s="47"/>
      <c r="H80" s="55"/>
      <c r="I80" s="19"/>
      <c r="J80" s="54"/>
      <c r="K80" s="55"/>
      <c r="L80" s="54"/>
      <c r="M80" s="47"/>
      <c r="N80" s="47"/>
      <c r="O80" s="55"/>
      <c r="P80" s="36"/>
    </row>
    <row r="81" spans="2:16" ht="15.75" customHeight="1" x14ac:dyDescent="0.2">
      <c r="B81" s="35"/>
      <c r="C81" s="56"/>
      <c r="D81" s="58"/>
      <c r="E81" s="56"/>
      <c r="F81" s="57"/>
      <c r="G81" s="57"/>
      <c r="H81" s="58"/>
      <c r="I81" s="19"/>
      <c r="J81" s="56"/>
      <c r="K81" s="58"/>
      <c r="L81" s="56"/>
      <c r="M81" s="57"/>
      <c r="N81" s="57"/>
      <c r="O81" s="58"/>
      <c r="P81" s="36"/>
    </row>
    <row r="82" spans="2:16" ht="15.75" customHeight="1" x14ac:dyDescent="0.2"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7"/>
    </row>
    <row r="83" spans="2:16" ht="15.75" customHeight="1" x14ac:dyDescent="0.2"/>
    <row r="84" spans="2:16" ht="15.75" customHeight="1" x14ac:dyDescent="0.25">
      <c r="B84" s="30"/>
      <c r="C84" s="31"/>
      <c r="D84" s="31"/>
      <c r="E84" s="31"/>
      <c r="F84" s="32"/>
      <c r="G84" s="33"/>
      <c r="H84" s="33"/>
      <c r="I84" s="33"/>
      <c r="J84" s="33"/>
      <c r="K84" s="33"/>
      <c r="L84" s="33"/>
      <c r="M84" s="33"/>
      <c r="N84" s="33"/>
      <c r="O84" s="33"/>
      <c r="P84" s="34"/>
    </row>
    <row r="85" spans="2:16" ht="15.75" customHeight="1" x14ac:dyDescent="0.2">
      <c r="B85" s="35"/>
      <c r="C85" s="17" t="s">
        <v>1</v>
      </c>
      <c r="D85" s="18"/>
      <c r="E85" s="70" t="s">
        <v>28</v>
      </c>
      <c r="F85" s="68"/>
      <c r="G85" s="18"/>
      <c r="H85" s="70" t="s">
        <v>11</v>
      </c>
      <c r="I85" s="68"/>
      <c r="J85" s="19"/>
      <c r="K85" s="19"/>
      <c r="L85" s="19"/>
      <c r="M85" s="19"/>
      <c r="N85" s="19"/>
      <c r="O85" s="19"/>
      <c r="P85" s="36"/>
    </row>
    <row r="86" spans="2:16" ht="15.75" customHeight="1" x14ac:dyDescent="0.2">
      <c r="B86" s="35"/>
      <c r="C86" s="20" t="s">
        <v>21</v>
      </c>
      <c r="D86" s="21"/>
      <c r="E86" s="67" t="str">
        <f>VLOOKUP(C86,'Formato descripción HU'!B$1:O87,5,0)</f>
        <v>Cliente</v>
      </c>
      <c r="F86" s="68"/>
      <c r="G86" s="22"/>
      <c r="H86" s="67" t="str">
        <f>VLOOKUP(C86,'Formato descripción HU'!B$1:O87,11,0)</f>
        <v>No iniciado</v>
      </c>
      <c r="I86" s="68"/>
      <c r="J86" s="22"/>
      <c r="K86" s="19"/>
      <c r="L86" s="19"/>
      <c r="M86" s="19"/>
      <c r="N86" s="19"/>
      <c r="O86" s="19"/>
      <c r="P86" s="36"/>
    </row>
    <row r="87" spans="2:16" ht="15.75" customHeight="1" x14ac:dyDescent="0.2">
      <c r="B87" s="35"/>
      <c r="C87" s="23"/>
      <c r="D87" s="21"/>
      <c r="E87" s="24"/>
      <c r="F87" s="24"/>
      <c r="G87" s="22"/>
      <c r="H87" s="24"/>
      <c r="I87" s="24"/>
      <c r="J87" s="22"/>
      <c r="K87" s="24"/>
      <c r="L87" s="24"/>
      <c r="M87" s="19"/>
      <c r="N87" s="24"/>
      <c r="O87" s="24"/>
      <c r="P87" s="36"/>
    </row>
    <row r="88" spans="2:16" ht="15.75" customHeight="1" x14ac:dyDescent="0.2">
      <c r="B88" s="35"/>
      <c r="C88" s="17" t="s">
        <v>29</v>
      </c>
      <c r="D88" s="21"/>
      <c r="E88" s="70" t="s">
        <v>10</v>
      </c>
      <c r="F88" s="68"/>
      <c r="G88" s="22"/>
      <c r="H88" s="70" t="s">
        <v>30</v>
      </c>
      <c r="I88" s="68"/>
      <c r="J88" s="22"/>
      <c r="K88" s="24"/>
      <c r="L88" s="24"/>
      <c r="M88" s="19"/>
      <c r="N88" s="24"/>
      <c r="O88" s="24"/>
      <c r="P88" s="36"/>
    </row>
    <row r="89" spans="2:16" ht="15.75" customHeight="1" x14ac:dyDescent="0.2">
      <c r="B89" s="35"/>
      <c r="C89" s="20">
        <f>VLOOKUP('Historia de Usuario'!C86,'Formato descripción HU'!B$1:O87,8,0)</f>
        <v>10</v>
      </c>
      <c r="D89" s="21"/>
      <c r="E89" s="67" t="str">
        <f>VLOOKUP(C86,'Formato descripción HU'!B$1:O87,10,0)</f>
        <v>Alta</v>
      </c>
      <c r="F89" s="68"/>
      <c r="G89" s="22"/>
      <c r="H89" s="67" t="str">
        <f>VLOOKUP(C86,'Formato descripción HU'!B$1:O87,7,0)</f>
        <v>Diego Hidalgo</v>
      </c>
      <c r="I89" s="68"/>
      <c r="J89" s="22"/>
      <c r="K89" s="24"/>
      <c r="L89" s="24"/>
      <c r="M89" s="19"/>
      <c r="N89" s="24"/>
      <c r="O89" s="24"/>
      <c r="P89" s="36"/>
    </row>
    <row r="90" spans="2:16" ht="15.75" customHeight="1" x14ac:dyDescent="0.2">
      <c r="B90" s="35"/>
      <c r="C90" s="19"/>
      <c r="D90" s="21"/>
      <c r="E90" s="19"/>
      <c r="F90" s="19"/>
      <c r="G90" s="22"/>
      <c r="H90" s="22"/>
      <c r="I90" s="19"/>
      <c r="J90" s="19"/>
      <c r="K90" s="19"/>
      <c r="L90" s="19"/>
      <c r="M90" s="19"/>
      <c r="N90" s="19"/>
      <c r="O90" s="19"/>
      <c r="P90" s="36"/>
    </row>
    <row r="91" spans="2:16" ht="15.75" customHeight="1" x14ac:dyDescent="0.2">
      <c r="B91" s="35"/>
      <c r="C91" s="48" t="s">
        <v>31</v>
      </c>
      <c r="D91" s="69" t="str">
        <f>VLOOKUP(C86,'Formato descripción HU'!B$1:O87,3,0)</f>
        <v>Ver de forma rapida los registros existentes</v>
      </c>
      <c r="E91" s="53"/>
      <c r="F91" s="19"/>
      <c r="G91" s="48" t="s">
        <v>32</v>
      </c>
      <c r="H91" s="69" t="str">
        <f>VLOOKUP(C86,'Formato descripción HU'!B$1:O87,4,0)</f>
        <v>Crear una nueva opción que muestre en pantalla todos los registros existentes</v>
      </c>
      <c r="I91" s="52"/>
      <c r="J91" s="53"/>
      <c r="K91" s="19"/>
      <c r="L91" s="48" t="s">
        <v>33</v>
      </c>
      <c r="M91" s="51" t="e">
        <f>VLOOKUP(C86,'Formato descripción HU'!$B77:O87,6,0)</f>
        <v>#N/A</v>
      </c>
      <c r="N91" s="52"/>
      <c r="O91" s="53"/>
      <c r="P91" s="36"/>
    </row>
    <row r="92" spans="2:16" ht="15.75" customHeight="1" x14ac:dyDescent="0.2">
      <c r="B92" s="35"/>
      <c r="C92" s="49"/>
      <c r="D92" s="54"/>
      <c r="E92" s="55"/>
      <c r="F92" s="19"/>
      <c r="G92" s="49"/>
      <c r="H92" s="54"/>
      <c r="I92" s="47"/>
      <c r="J92" s="55"/>
      <c r="K92" s="19"/>
      <c r="L92" s="49"/>
      <c r="M92" s="54"/>
      <c r="N92" s="47"/>
      <c r="O92" s="55"/>
      <c r="P92" s="36"/>
    </row>
    <row r="93" spans="2:16" ht="15.75" customHeight="1" x14ac:dyDescent="0.2">
      <c r="B93" s="35"/>
      <c r="C93" s="50"/>
      <c r="D93" s="56"/>
      <c r="E93" s="58"/>
      <c r="F93" s="19"/>
      <c r="G93" s="50"/>
      <c r="H93" s="56"/>
      <c r="I93" s="57"/>
      <c r="J93" s="58"/>
      <c r="K93" s="19"/>
      <c r="L93" s="50"/>
      <c r="M93" s="56"/>
      <c r="N93" s="57"/>
      <c r="O93" s="58"/>
      <c r="P93" s="36"/>
    </row>
    <row r="94" spans="2:16" ht="15.75" customHeight="1" x14ac:dyDescent="0.2">
      <c r="B94" s="35"/>
      <c r="C94" s="19"/>
      <c r="D94" s="19"/>
      <c r="E94" s="19"/>
      <c r="F94" s="19"/>
      <c r="G94" s="22"/>
      <c r="H94" s="22"/>
      <c r="I94" s="22"/>
      <c r="J94" s="19"/>
      <c r="K94" s="19"/>
      <c r="L94" s="19"/>
      <c r="M94" s="19"/>
      <c r="N94" s="19"/>
      <c r="O94" s="19"/>
      <c r="P94" s="36"/>
    </row>
    <row r="95" spans="2:16" ht="15.75" customHeight="1" x14ac:dyDescent="0.2">
      <c r="B95" s="35"/>
      <c r="C95" s="59" t="s">
        <v>34</v>
      </c>
      <c r="D95" s="53"/>
      <c r="E95" s="60" t="str">
        <f>VLOOKUP(C86,'Formato descripción HU'!B$1:O87,14,0)</f>
        <v>Mostrar los Registros</v>
      </c>
      <c r="F95" s="61"/>
      <c r="G95" s="61"/>
      <c r="H95" s="61"/>
      <c r="I95" s="61"/>
      <c r="J95" s="61"/>
      <c r="K95" s="61"/>
      <c r="L95" s="61"/>
      <c r="M95" s="61"/>
      <c r="N95" s="61"/>
      <c r="O95" s="62"/>
      <c r="P95" s="36"/>
    </row>
    <row r="96" spans="2:16" ht="15.75" customHeight="1" x14ac:dyDescent="0.2">
      <c r="B96" s="35"/>
      <c r="C96" s="56"/>
      <c r="D96" s="58"/>
      <c r="E96" s="63"/>
      <c r="F96" s="64"/>
      <c r="G96" s="64"/>
      <c r="H96" s="64"/>
      <c r="I96" s="64"/>
      <c r="J96" s="64"/>
      <c r="K96" s="64"/>
      <c r="L96" s="64"/>
      <c r="M96" s="64"/>
      <c r="N96" s="64"/>
      <c r="O96" s="65"/>
      <c r="P96" s="36"/>
    </row>
    <row r="97" spans="2:16" ht="15.75" customHeight="1" x14ac:dyDescent="0.2">
      <c r="B97" s="3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36"/>
    </row>
    <row r="98" spans="2:16" ht="15.75" customHeight="1" x14ac:dyDescent="0.2">
      <c r="B98" s="35"/>
      <c r="C98" s="66" t="s">
        <v>35</v>
      </c>
      <c r="D98" s="53"/>
      <c r="E98" s="51" t="str">
        <f>VLOOKUP(C86,'Formato descripción HU'!B$1:O87,12,0)</f>
        <v>Visualizar todos los registros ingresados anteriormente</v>
      </c>
      <c r="F98" s="52"/>
      <c r="G98" s="52"/>
      <c r="H98" s="53"/>
      <c r="I98" s="19"/>
      <c r="J98" s="66" t="s">
        <v>13</v>
      </c>
      <c r="K98" s="53"/>
      <c r="L98" s="51">
        <f>VLOOKUP(C86,'Formato descripción HU'!B$1:O87,13,0)</f>
        <v>0</v>
      </c>
      <c r="M98" s="52"/>
      <c r="N98" s="52"/>
      <c r="O98" s="53"/>
      <c r="P98" s="36"/>
    </row>
    <row r="99" spans="2:16" ht="15.75" customHeight="1" x14ac:dyDescent="0.2">
      <c r="B99" s="35"/>
      <c r="C99" s="54"/>
      <c r="D99" s="55"/>
      <c r="E99" s="54"/>
      <c r="F99" s="47"/>
      <c r="G99" s="47"/>
      <c r="H99" s="55"/>
      <c r="I99" s="19"/>
      <c r="J99" s="54"/>
      <c r="K99" s="55"/>
      <c r="L99" s="54"/>
      <c r="M99" s="47"/>
      <c r="N99" s="47"/>
      <c r="O99" s="55"/>
      <c r="P99" s="36"/>
    </row>
    <row r="100" spans="2:16" ht="15.75" customHeight="1" x14ac:dyDescent="0.2">
      <c r="B100" s="35"/>
      <c r="C100" s="56"/>
      <c r="D100" s="58"/>
      <c r="E100" s="56"/>
      <c r="F100" s="57"/>
      <c r="G100" s="57"/>
      <c r="H100" s="58"/>
      <c r="I100" s="19"/>
      <c r="J100" s="56"/>
      <c r="K100" s="58"/>
      <c r="L100" s="56"/>
      <c r="M100" s="57"/>
      <c r="N100" s="57"/>
      <c r="O100" s="58"/>
      <c r="P100" s="36"/>
    </row>
    <row r="101" spans="2:16" ht="15.75" customHeight="1" x14ac:dyDescent="0.2"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</row>
    <row r="102" spans="2:16" ht="15.75" customHeight="1" x14ac:dyDescent="0.2"/>
    <row r="103" spans="2:16" ht="15.75" customHeight="1" x14ac:dyDescent="0.25">
      <c r="B103" s="30"/>
      <c r="C103" s="31"/>
      <c r="D103" s="31"/>
      <c r="E103" s="31"/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4"/>
    </row>
    <row r="104" spans="2:16" ht="15.75" customHeight="1" x14ac:dyDescent="0.2">
      <c r="B104" s="35"/>
      <c r="C104" s="17" t="s">
        <v>1</v>
      </c>
      <c r="D104" s="18"/>
      <c r="E104" s="70" t="s">
        <v>28</v>
      </c>
      <c r="F104" s="68"/>
      <c r="G104" s="18"/>
      <c r="H104" s="70" t="s">
        <v>11</v>
      </c>
      <c r="I104" s="68"/>
      <c r="J104" s="19"/>
      <c r="K104" s="19"/>
      <c r="L104" s="19"/>
      <c r="M104" s="19"/>
      <c r="N104" s="19"/>
      <c r="O104" s="19"/>
      <c r="P104" s="36"/>
    </row>
    <row r="105" spans="2:16" ht="15.75" customHeight="1" x14ac:dyDescent="0.2">
      <c r="B105" s="35"/>
      <c r="C105" s="20" t="s">
        <v>67</v>
      </c>
      <c r="D105" s="21"/>
      <c r="E105" s="67" t="str">
        <f>VLOOKUP(C105,'Formato descripción HU'!B$1:O106,5,0)</f>
        <v>Cliente</v>
      </c>
      <c r="F105" s="68"/>
      <c r="G105" s="22"/>
      <c r="H105" s="67" t="str">
        <f>VLOOKUP(C105,'Formato descripción HU'!B$1:O106,11,0)</f>
        <v>No iniciado</v>
      </c>
      <c r="I105" s="68"/>
      <c r="J105" s="22"/>
      <c r="K105" s="19"/>
      <c r="L105" s="19"/>
      <c r="M105" s="19"/>
      <c r="N105" s="19"/>
      <c r="O105" s="19"/>
      <c r="P105" s="36"/>
    </row>
    <row r="106" spans="2:16" ht="15.75" customHeight="1" x14ac:dyDescent="0.2">
      <c r="B106" s="35"/>
      <c r="C106" s="23"/>
      <c r="D106" s="21"/>
      <c r="E106" s="24"/>
      <c r="F106" s="24"/>
      <c r="G106" s="22"/>
      <c r="H106" s="24"/>
      <c r="I106" s="24"/>
      <c r="J106" s="22"/>
      <c r="K106" s="24"/>
      <c r="L106" s="24"/>
      <c r="M106" s="19"/>
      <c r="N106" s="24"/>
      <c r="O106" s="24"/>
      <c r="P106" s="36"/>
    </row>
    <row r="107" spans="2:16" ht="15.75" customHeight="1" x14ac:dyDescent="0.2">
      <c r="B107" s="35"/>
      <c r="C107" s="17" t="s">
        <v>29</v>
      </c>
      <c r="D107" s="21"/>
      <c r="E107" s="70" t="s">
        <v>10</v>
      </c>
      <c r="F107" s="68"/>
      <c r="G107" s="22"/>
      <c r="H107" s="70" t="s">
        <v>30</v>
      </c>
      <c r="I107" s="68"/>
      <c r="J107" s="22"/>
      <c r="K107" s="24"/>
      <c r="L107" s="24"/>
      <c r="M107" s="19"/>
      <c r="N107" s="24"/>
      <c r="O107" s="24"/>
      <c r="P107" s="36"/>
    </row>
    <row r="108" spans="2:16" ht="15.75" customHeight="1" x14ac:dyDescent="0.2">
      <c r="B108" s="35"/>
      <c r="C108" s="20">
        <f>VLOOKUP('Historia de Usuario'!C105,'Formato descripción HU'!B$1:O106,8,0)</f>
        <v>5</v>
      </c>
      <c r="D108" s="21"/>
      <c r="E108" s="67" t="str">
        <f>VLOOKUP(C105,'Formato descripción HU'!B$1:O106,10,0)</f>
        <v>Alta</v>
      </c>
      <c r="F108" s="68"/>
      <c r="G108" s="22"/>
      <c r="H108" s="67" t="str">
        <f>VLOOKUP(C105,'Formato descripción HU'!B$1:O106,7,0)</f>
        <v>Diego Hidalgo</v>
      </c>
      <c r="I108" s="68"/>
      <c r="J108" s="22"/>
      <c r="K108" s="24"/>
      <c r="L108" s="24"/>
      <c r="M108" s="19"/>
      <c r="N108" s="24"/>
      <c r="O108" s="24"/>
      <c r="P108" s="36"/>
    </row>
    <row r="109" spans="2:16" ht="15.75" customHeight="1" x14ac:dyDescent="0.2">
      <c r="B109" s="35"/>
      <c r="C109" s="19"/>
      <c r="D109" s="21"/>
      <c r="E109" s="19"/>
      <c r="F109" s="19"/>
      <c r="G109" s="22"/>
      <c r="H109" s="22"/>
      <c r="I109" s="19"/>
      <c r="J109" s="19"/>
      <c r="K109" s="19"/>
      <c r="L109" s="19"/>
      <c r="M109" s="19"/>
      <c r="N109" s="19"/>
      <c r="O109" s="19"/>
      <c r="P109" s="36"/>
    </row>
    <row r="110" spans="2:16" ht="15.75" customHeight="1" x14ac:dyDescent="0.2">
      <c r="B110" s="35"/>
      <c r="C110" s="48" t="s">
        <v>31</v>
      </c>
      <c r="D110" s="69" t="str">
        <f>VLOOKUP(C105,'Formato descripción HU'!B$1:O106,3,0)</f>
        <v>Eliminar registros que ya no seran necesarios</v>
      </c>
      <c r="E110" s="53"/>
      <c r="F110" s="19"/>
      <c r="G110" s="48" t="s">
        <v>32</v>
      </c>
      <c r="H110" s="69" t="str">
        <f>VLOOKUP(C105,'Formato descripción HU'!B$1:O106,4,0)</f>
        <v>Crear la opción de eliminar registros existentes que ya no sean útiles para la empresa</v>
      </c>
      <c r="I110" s="52"/>
      <c r="J110" s="53"/>
      <c r="K110" s="19"/>
      <c r="L110" s="48" t="s">
        <v>33</v>
      </c>
      <c r="M110" s="51" t="e">
        <f>VLOOKUP(C105,'Formato descripción HU'!$B96:O106,6,0)</f>
        <v>#N/A</v>
      </c>
      <c r="N110" s="52"/>
      <c r="O110" s="53"/>
      <c r="P110" s="36"/>
    </row>
    <row r="111" spans="2:16" ht="15.75" customHeight="1" x14ac:dyDescent="0.2">
      <c r="B111" s="35"/>
      <c r="C111" s="49"/>
      <c r="D111" s="54"/>
      <c r="E111" s="55"/>
      <c r="F111" s="19"/>
      <c r="G111" s="49"/>
      <c r="H111" s="54"/>
      <c r="I111" s="47"/>
      <c r="J111" s="55"/>
      <c r="K111" s="19"/>
      <c r="L111" s="49"/>
      <c r="M111" s="54"/>
      <c r="N111" s="47"/>
      <c r="O111" s="55"/>
      <c r="P111" s="36"/>
    </row>
    <row r="112" spans="2:16" ht="15.75" customHeight="1" x14ac:dyDescent="0.2">
      <c r="B112" s="35"/>
      <c r="C112" s="50"/>
      <c r="D112" s="56"/>
      <c r="E112" s="58"/>
      <c r="F112" s="19"/>
      <c r="G112" s="50"/>
      <c r="H112" s="56"/>
      <c r="I112" s="57"/>
      <c r="J112" s="58"/>
      <c r="K112" s="19"/>
      <c r="L112" s="50"/>
      <c r="M112" s="56"/>
      <c r="N112" s="57"/>
      <c r="O112" s="58"/>
      <c r="P112" s="36"/>
    </row>
    <row r="113" spans="2:16" ht="15.75" customHeight="1" x14ac:dyDescent="0.2">
      <c r="B113" s="35"/>
      <c r="C113" s="19"/>
      <c r="D113" s="19"/>
      <c r="E113" s="19"/>
      <c r="F113" s="19"/>
      <c r="G113" s="22"/>
      <c r="H113" s="22"/>
      <c r="I113" s="22"/>
      <c r="J113" s="19"/>
      <c r="K113" s="19"/>
      <c r="L113" s="19"/>
      <c r="M113" s="19"/>
      <c r="N113" s="19"/>
      <c r="O113" s="19"/>
      <c r="P113" s="36"/>
    </row>
    <row r="114" spans="2:16" ht="15.75" customHeight="1" x14ac:dyDescent="0.2">
      <c r="B114" s="35"/>
      <c r="C114" s="59" t="s">
        <v>34</v>
      </c>
      <c r="D114" s="53"/>
      <c r="E114" s="60" t="str">
        <f>VLOOKUP(C105,'Formato descripción HU'!B$1:O106,14,0)</f>
        <v>Eliminar registros</v>
      </c>
      <c r="F114" s="61"/>
      <c r="G114" s="61"/>
      <c r="H114" s="61"/>
      <c r="I114" s="61"/>
      <c r="J114" s="61"/>
      <c r="K114" s="61"/>
      <c r="L114" s="61"/>
      <c r="M114" s="61"/>
      <c r="N114" s="61"/>
      <c r="O114" s="62"/>
      <c r="P114" s="36"/>
    </row>
    <row r="115" spans="2:16" ht="15.75" customHeight="1" x14ac:dyDescent="0.2">
      <c r="B115" s="35"/>
      <c r="C115" s="56"/>
      <c r="D115" s="58"/>
      <c r="E115" s="63"/>
      <c r="F115" s="64"/>
      <c r="G115" s="64"/>
      <c r="H115" s="64"/>
      <c r="I115" s="64"/>
      <c r="J115" s="64"/>
      <c r="K115" s="64"/>
      <c r="L115" s="64"/>
      <c r="M115" s="64"/>
      <c r="N115" s="64"/>
      <c r="O115" s="65"/>
      <c r="P115" s="36"/>
    </row>
    <row r="116" spans="2:16" ht="15.75" customHeight="1" x14ac:dyDescent="0.2">
      <c r="B116" s="35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36"/>
    </row>
    <row r="117" spans="2:16" ht="15.75" customHeight="1" x14ac:dyDescent="0.2">
      <c r="B117" s="35"/>
      <c r="C117" s="66" t="s">
        <v>35</v>
      </c>
      <c r="D117" s="53"/>
      <c r="E117" s="51" t="str">
        <f>VLOOKUP(C105,'Formato descripción HU'!B$1:O106,12,0)</f>
        <v>Al momento de buscar registros, se da a la opción de eliminar y este ya no debe constar en la opción busqueda</v>
      </c>
      <c r="F117" s="52"/>
      <c r="G117" s="52"/>
      <c r="H117" s="53"/>
      <c r="I117" s="19"/>
      <c r="J117" s="66" t="s">
        <v>13</v>
      </c>
      <c r="K117" s="53"/>
      <c r="L117" s="51">
        <f>VLOOKUP(C105,'Formato descripción HU'!B$1:O106,13,0)</f>
        <v>0</v>
      </c>
      <c r="M117" s="52"/>
      <c r="N117" s="52"/>
      <c r="O117" s="53"/>
      <c r="P117" s="36"/>
    </row>
    <row r="118" spans="2:16" ht="15.75" customHeight="1" x14ac:dyDescent="0.2">
      <c r="B118" s="35"/>
      <c r="C118" s="54"/>
      <c r="D118" s="55"/>
      <c r="E118" s="54"/>
      <c r="F118" s="47"/>
      <c r="G118" s="47"/>
      <c r="H118" s="55"/>
      <c r="I118" s="19"/>
      <c r="J118" s="54"/>
      <c r="K118" s="55"/>
      <c r="L118" s="54"/>
      <c r="M118" s="47"/>
      <c r="N118" s="47"/>
      <c r="O118" s="55"/>
      <c r="P118" s="36"/>
    </row>
    <row r="119" spans="2:16" ht="15.75" customHeight="1" x14ac:dyDescent="0.2">
      <c r="B119" s="35"/>
      <c r="C119" s="56"/>
      <c r="D119" s="58"/>
      <c r="E119" s="56"/>
      <c r="F119" s="57"/>
      <c r="G119" s="57"/>
      <c r="H119" s="58"/>
      <c r="I119" s="19"/>
      <c r="J119" s="56"/>
      <c r="K119" s="58"/>
      <c r="L119" s="56"/>
      <c r="M119" s="57"/>
      <c r="N119" s="57"/>
      <c r="O119" s="58"/>
      <c r="P119" s="36"/>
    </row>
    <row r="120" spans="2:16" ht="15.75" customHeight="1" x14ac:dyDescent="0.2"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7"/>
    </row>
    <row r="121" spans="2:16" ht="15.75" customHeight="1" x14ac:dyDescent="0.2"/>
    <row r="122" spans="2:16" ht="15.75" customHeight="1" x14ac:dyDescent="0.2"/>
    <row r="123" spans="2:16" ht="15.75" customHeight="1" x14ac:dyDescent="0.2"/>
    <row r="124" spans="2:16" ht="15.75" customHeight="1" x14ac:dyDescent="0.2"/>
    <row r="125" spans="2:16" ht="15.75" customHeight="1" x14ac:dyDescent="0.2"/>
    <row r="126" spans="2:16" ht="15.75" customHeight="1" x14ac:dyDescent="0.2"/>
    <row r="127" spans="2:16" ht="15.75" customHeight="1" x14ac:dyDescent="0.2"/>
    <row r="128" spans="2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121"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E28:F28"/>
    <mergeCell ref="H28:I28"/>
    <mergeCell ref="E29:F29"/>
    <mergeCell ref="H29:I29"/>
    <mergeCell ref="E31:F31"/>
    <mergeCell ref="H31:I31"/>
    <mergeCell ref="C15:C17"/>
    <mergeCell ref="C19:D20"/>
    <mergeCell ref="C22:D24"/>
    <mergeCell ref="E22:H24"/>
    <mergeCell ref="L34:L36"/>
    <mergeCell ref="M34:O36"/>
    <mergeCell ref="C38:D39"/>
    <mergeCell ref="E38:O39"/>
    <mergeCell ref="C41:D43"/>
    <mergeCell ref="E41:H43"/>
    <mergeCell ref="J41:K43"/>
    <mergeCell ref="L41:O43"/>
    <mergeCell ref="E32:F32"/>
    <mergeCell ref="H32:I32"/>
    <mergeCell ref="C34:C36"/>
    <mergeCell ref="D34:E36"/>
    <mergeCell ref="G34:G36"/>
    <mergeCell ref="H34:J36"/>
    <mergeCell ref="E51:F51"/>
    <mergeCell ref="H51:I51"/>
    <mergeCell ref="C53:C55"/>
    <mergeCell ref="D53:E55"/>
    <mergeCell ref="G53:G55"/>
    <mergeCell ref="H53:J55"/>
    <mergeCell ref="E47:F47"/>
    <mergeCell ref="H47:I47"/>
    <mergeCell ref="E48:F48"/>
    <mergeCell ref="H48:I48"/>
    <mergeCell ref="E50:F50"/>
    <mergeCell ref="H50:I50"/>
    <mergeCell ref="E66:F66"/>
    <mergeCell ref="H66:I66"/>
    <mergeCell ref="E67:F67"/>
    <mergeCell ref="H67:I67"/>
    <mergeCell ref="E69:F69"/>
    <mergeCell ref="H69:I69"/>
    <mergeCell ref="L53:L55"/>
    <mergeCell ref="M53:O55"/>
    <mergeCell ref="C57:D58"/>
    <mergeCell ref="E57:O58"/>
    <mergeCell ref="C60:D62"/>
    <mergeCell ref="E60:H62"/>
    <mergeCell ref="J60:K62"/>
    <mergeCell ref="L60:O62"/>
    <mergeCell ref="L72:L74"/>
    <mergeCell ref="M72:O74"/>
    <mergeCell ref="C76:D77"/>
    <mergeCell ref="E76:O77"/>
    <mergeCell ref="C79:D81"/>
    <mergeCell ref="E79:H81"/>
    <mergeCell ref="J79:K81"/>
    <mergeCell ref="L79:O81"/>
    <mergeCell ref="E70:F70"/>
    <mergeCell ref="H70:I70"/>
    <mergeCell ref="C72:C74"/>
    <mergeCell ref="D72:E74"/>
    <mergeCell ref="G72:G74"/>
    <mergeCell ref="H72:J74"/>
    <mergeCell ref="E89:F89"/>
    <mergeCell ref="H89:I89"/>
    <mergeCell ref="C91:C93"/>
    <mergeCell ref="D91:E93"/>
    <mergeCell ref="G91:G93"/>
    <mergeCell ref="H91:J93"/>
    <mergeCell ref="E85:F85"/>
    <mergeCell ref="H85:I85"/>
    <mergeCell ref="E86:F86"/>
    <mergeCell ref="H86:I86"/>
    <mergeCell ref="E88:F88"/>
    <mergeCell ref="H88:I88"/>
    <mergeCell ref="E104:F104"/>
    <mergeCell ref="H104:I104"/>
    <mergeCell ref="E105:F105"/>
    <mergeCell ref="H105:I105"/>
    <mergeCell ref="E107:F107"/>
    <mergeCell ref="H107:I107"/>
    <mergeCell ref="L91:L93"/>
    <mergeCell ref="M91:O93"/>
    <mergeCell ref="C95:D96"/>
    <mergeCell ref="E95:O96"/>
    <mergeCell ref="C98:D100"/>
    <mergeCell ref="E98:H100"/>
    <mergeCell ref="J98:K100"/>
    <mergeCell ref="L98:O100"/>
    <mergeCell ref="L110:L112"/>
    <mergeCell ref="M110:O112"/>
    <mergeCell ref="C114:D115"/>
    <mergeCell ref="E114:O115"/>
    <mergeCell ref="C117:D119"/>
    <mergeCell ref="E117:H119"/>
    <mergeCell ref="J117:K119"/>
    <mergeCell ref="L117:O119"/>
    <mergeCell ref="E108:F108"/>
    <mergeCell ref="H108:I108"/>
    <mergeCell ref="C110:C112"/>
    <mergeCell ref="D110:E112"/>
    <mergeCell ref="G110:G112"/>
    <mergeCell ref="H110:J112"/>
  </mergeCells>
  <conditionalFormatting sqref="H10:I11">
    <cfRule type="cellIs" dxfId="23" priority="21" operator="equal">
      <formula>"Atrasado"</formula>
    </cfRule>
    <cfRule type="cellIs" dxfId="22" priority="22" operator="equal">
      <formula>"Terminado"</formula>
    </cfRule>
    <cfRule type="cellIs" dxfId="21" priority="23" operator="equal">
      <formula>"En proceso"</formula>
    </cfRule>
    <cfRule type="cellIs" dxfId="20" priority="24" operator="equal">
      <formula>"No Iniciado"</formula>
    </cfRule>
  </conditionalFormatting>
  <conditionalFormatting sqref="H29:I30">
    <cfRule type="cellIs" dxfId="19" priority="17" operator="equal">
      <formula>"Atrasado"</formula>
    </cfRule>
    <cfRule type="cellIs" dxfId="18" priority="18" operator="equal">
      <formula>"Terminado"</formula>
    </cfRule>
    <cfRule type="cellIs" dxfId="17" priority="19" operator="equal">
      <formula>"En proceso"</formula>
    </cfRule>
    <cfRule type="cellIs" dxfId="16" priority="20" operator="equal">
      <formula>"No Iniciado"</formula>
    </cfRule>
  </conditionalFormatting>
  <conditionalFormatting sqref="H48:I49">
    <cfRule type="cellIs" dxfId="15" priority="13" operator="equal">
      <formula>"Atrasado"</formula>
    </cfRule>
    <cfRule type="cellIs" dxfId="14" priority="14" operator="equal">
      <formula>"Terminado"</formula>
    </cfRule>
    <cfRule type="cellIs" dxfId="13" priority="15" operator="equal">
      <formula>"En proceso"</formula>
    </cfRule>
    <cfRule type="cellIs" dxfId="12" priority="16" operator="equal">
      <formula>"No Iniciado"</formula>
    </cfRule>
  </conditionalFormatting>
  <conditionalFormatting sqref="H67:I68">
    <cfRule type="cellIs" dxfId="11" priority="9" operator="equal">
      <formula>"Atrasado"</formula>
    </cfRule>
    <cfRule type="cellIs" dxfId="10" priority="10" operator="equal">
      <formula>"Terminado"</formula>
    </cfRule>
    <cfRule type="cellIs" dxfId="9" priority="11" operator="equal">
      <formula>"En proceso"</formula>
    </cfRule>
    <cfRule type="cellIs" dxfId="8" priority="12" operator="equal">
      <formula>"No Iniciado"</formula>
    </cfRule>
  </conditionalFormatting>
  <conditionalFormatting sqref="H86:I87">
    <cfRule type="cellIs" dxfId="7" priority="5" operator="equal">
      <formula>"Atrasado"</formula>
    </cfRule>
    <cfRule type="cellIs" dxfId="6" priority="6" operator="equal">
      <formula>"Terminado"</formula>
    </cfRule>
    <cfRule type="cellIs" dxfId="5" priority="7" operator="equal">
      <formula>"En proceso"</formula>
    </cfRule>
    <cfRule type="cellIs" dxfId="4" priority="8" operator="equal">
      <formula>"No Iniciado"</formula>
    </cfRule>
  </conditionalFormatting>
  <conditionalFormatting sqref="H105:I106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HU'!$B$7:$B$11</xm:f>
          </x14:formula1>
          <xm:sqref>C10:C11 C29:C30 C48:C49 C67:C68 C86:C87 C105:C106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ISABELA VALENTINA ZAMBRANO CAJAS</cp:lastModifiedBy>
  <cp:revision/>
  <dcterms:created xsi:type="dcterms:W3CDTF">2019-10-21T15:37:14Z</dcterms:created>
  <dcterms:modified xsi:type="dcterms:W3CDTF">2025-05-19T16:12:02Z</dcterms:modified>
  <cp:category/>
  <cp:contentStatus/>
</cp:coreProperties>
</file>