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pha2uaOy/wcoMqVwyuGnnWnMptigrXLdWpYPvfH+IzU="/>
    </ext>
  </extLst>
</workbook>
</file>

<file path=xl/sharedStrings.xml><?xml version="1.0" encoding="utf-8"?>
<sst xmlns="http://schemas.openxmlformats.org/spreadsheetml/2006/main" count="150" uniqueCount="73">
  <si>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</si>
  <si>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</si>
  <si>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</si>
  <si>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</si>
  <si>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</si>
  <si>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</si>
  <si>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</si>
  <si>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</si>
  <si>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</si>
  <si>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</si>
  <si>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</si>
  <si>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</si>
  <si>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</si>
  <si>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</si>
  <si>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</si>
  <si>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</si>
  <si>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únicamente al administrador</t>
  </si>
  <si>
    <t>Permitir el acceso a todas las funciones</t>
  </si>
  <si>
    <t>Para que el administrador sea la única en acceder a la información y por ende mayor seguridad</t>
  </si>
  <si>
    <t>Administrador</t>
  </si>
  <si>
    <t xml:space="preserve">Ingresar nombre de usuario y contraseña </t>
  </si>
  <si>
    <t>Isabela Zambrano</t>
  </si>
  <si>
    <t>Baja</t>
  </si>
  <si>
    <t>No iniciado</t>
  </si>
  <si>
    <t>El usuario podrá ingresar al sistema mediante un usuario y contraseña previamente creado. Si el usuario se equivoca en su nombre o contraseña debe volver a intentarlo.</t>
  </si>
  <si>
    <t xml:space="preserve">Acceso al Sistema </t>
  </si>
  <si>
    <t>REQ002</t>
  </si>
  <si>
    <t>El equipo debe estar familiarizado que datos se necesita para crear un contrato con validez legal</t>
  </si>
  <si>
    <t>Poder distinguir entre un datos variables, datos fijos y enunciados de contratos</t>
  </si>
  <si>
    <t xml:space="preserve">Para que el equipo de desarrollo sepa que tipo de datos  se va a ingresar al sistema de forma manual y cuales deben pre-existir </t>
  </si>
  <si>
    <t>Equipo de Desarrollo</t>
  </si>
  <si>
    <t>Revisión bibliográfica de textos legales referentes a la gestión y/o creación de contratos sobre arrendatarios en plazas comerciales acorde al Ministerio de Trabajo e IESS</t>
  </si>
  <si>
    <t>David Perez</t>
  </si>
  <si>
    <t>Alta</t>
  </si>
  <si>
    <t>Se generará un mock-informe en el cual el usuario podrá verificar todos los tipos de datos editables en una plantilla</t>
  </si>
  <si>
    <t>Especificación de datos a registrar</t>
  </si>
  <si>
    <t>REQ003</t>
  </si>
  <si>
    <t>El programa debe permitir ingresar datos para la gestión de contratos</t>
  </si>
  <si>
    <t>Permitir al administrador ingresar datos de contratos acordes a estandares del Ministerio de Trabajo e IESS</t>
  </si>
  <si>
    <t xml:space="preserve">Para archivar y ordenar datos de contratos </t>
  </si>
  <si>
    <t>Registro de datos mediante una interfaz grafica segun tipo de dato y contrato</t>
  </si>
  <si>
    <t>El usuario ingresará datos necesarios para la gestión de contratos según los requisitos especificados, estos datos se almacenarán en una base de datos que puede revisarse fuera del aplicativo</t>
  </si>
  <si>
    <t>Asegurar e itemizar los estandares de contratos para plazas comerciales de Ministerio de Trabajo, e IESS</t>
  </si>
  <si>
    <t>Gestión de Contratos</t>
  </si>
  <si>
    <t>REQ004</t>
  </si>
  <si>
    <t>Revisión de datos ingresados</t>
  </si>
  <si>
    <t>El usuario debe poder revisar que tipos de datos se han ingresado y guarado en las plataformas</t>
  </si>
  <si>
    <t>Para que el administrador pueda buscar contratos específicos con facilidad</t>
  </si>
  <si>
    <t>Añadiendo una opcion "buscar contrato" al aplicativo que permita buscar contratos según caracterísiticas dadas</t>
  </si>
  <si>
    <t>Santiago Gallardo</t>
  </si>
  <si>
    <t xml:space="preserve">Media </t>
  </si>
  <si>
    <t>El Usuario tendrá una opción de "Búsqueda" en su aplicativo el cual le permita buscar un contrato aplicando filtros de búsqueda de datos específicos</t>
  </si>
  <si>
    <t>REQ005</t>
  </si>
  <si>
    <t>El programa debe permitir la elaboración de informes personalizados</t>
  </si>
  <si>
    <t>Generar informes con filtros y datos clave</t>
  </si>
  <si>
    <t>Para que el administrador pueda analizar información específica y tomar decisiones adecuadas</t>
  </si>
  <si>
    <t>Seleccionar tipo de informe, aplicar filtros (fechas, contratos activos, montos) y exportar el informe en formato PDF o Excel</t>
  </si>
  <si>
    <t>Se verifica generando un informe de prueba con datos de ejemplo. El sistema debe mostrar correctamente los datos filtrados y permitir la exportación.</t>
  </si>
  <si>
    <t>Elaboración de Informes</t>
  </si>
  <si>
    <t>.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</si>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</sst>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yyyy\-mm\-dd"/>
    <numFmt numFmtId="166" formatCode="dd/mm/yyyy"/>
  </numFmts>
  <fonts count="22">
    <font>
      <sz val="11.0"/>
      <color theme="1"/>
      <name val="Arial"/>
      <scheme val="minor"/>
    </font>
    <font>
      <sz val="11.0"/>
      <color theme="1"/>
      <name val="Arial Narrow"/>
    </font>
    <font>
      <b/>
      <i/>
      <sz val="16.0"/>
      <color theme="1"/>
      <name val="Arial Narrow"/>
    </font>
    <font/>
    <font>
      <b/>
      <i/>
      <sz val="11.0"/>
      <color rgb="FF9C6500"/>
      <name val="Arial Narrow"/>
    </font>
    <font>
      <sz val="10.0"/>
      <color theme="1"/>
      <name val="Arial Narrow"/>
    </font>
    <font>
      <sz val="10.0"/>
      <color rgb="FF000000"/>
      <name val="Arial Narrow"/>
    </font>
    <font>
      <sz val="11.0"/>
      <color rgb="FF000000"/>
      <name val="Arial Narrow"/>
    </font>
    <font>
      <b/>
      <sz val="11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>
      <sz val="11.0"/>
      <color theme="1"/>
      <name val="Arial"/>
    </font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  <font>
      <color theme="1"/>
      <name val="Arial"/>
      <scheme val="minor"/>
    </font>
    <font>
      <b/>
      <sz val="11.0"/>
      <color theme="1"/>
      <name val="Arial"/>
    </font>
    <font>
      <sz val="10.0"/>
      <color theme="1"/>
      <name val="Calibri"/>
    </font>
    <font>
      <b/>
      <sz val="11.0"/>
      <color rgb="FFFFFFFF"/>
      <name val="Calibri"/>
    </font>
    <font>
      <sz val="11.0"/>
      <color rgb="FF006100"/>
      <name val="Calibri"/>
    </font>
    <font>
      <sz val="9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5B9BD5"/>
        <bgColor rgb="FF5B9BD5"/>
      </patternFill>
    </fill>
    <fill>
      <patternFill patternType="solid">
        <fgColor rgb="FFC6EFCE"/>
        <bgColor rgb="FFC6EFCE"/>
      </patternFill>
    </fill>
  </fills>
  <borders count="4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/>
      <right/>
    </border>
    <border>
      <left/>
      <right/>
      <top/>
    </border>
    <border>
      <left/>
      <right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ill="1" applyFont="1">
      <alignment horizontal="center" shrinkToFit="0" vertical="center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1"/>
    </xf>
    <xf borderId="4" fillId="3" fontId="5" numFmtId="49" xfId="0" applyAlignment="1" applyBorder="1" applyFont="1" applyNumberFormat="1">
      <alignment horizontal="center" readingOrder="0" shrinkToFit="0" vertical="center" wrapText="1"/>
    </xf>
    <xf borderId="4" fillId="3" fontId="5" numFmtId="165" xfId="0" applyAlignment="1" applyBorder="1" applyFont="1" applyNumberFormat="1">
      <alignment horizontal="center" readingOrder="0" shrinkToFit="0" vertical="center" wrapText="1"/>
    </xf>
    <xf borderId="4" fillId="3" fontId="5" numFmtId="166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ill="1" applyFont="1">
      <alignment horizontal="center" shrinkToFit="0" vertical="center" wrapText="1"/>
    </xf>
    <xf borderId="4" fillId="0" fontId="5" numFmtId="165" xfId="0" applyAlignment="1" applyBorder="1" applyFont="1" applyNumberFormat="1">
      <alignment horizontal="center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5" fillId="4" fontId="7" numFmtId="0" xfId="0" applyAlignment="1" applyBorder="1" applyFont="1">
      <alignment horizontal="lef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0" fillId="0" fontId="9" numFmtId="0" xfId="0" applyFont="1"/>
    <xf borderId="1" fillId="5" fontId="10" numFmtId="0" xfId="0" applyAlignment="1" applyBorder="1" applyFill="1" applyFont="1">
      <alignment horizontal="center" shrinkToFit="0" vertical="center" wrapText="1"/>
    </xf>
    <xf borderId="0" fillId="0" fontId="11" numFmtId="0" xfId="0" applyFont="1"/>
    <xf borderId="0" fillId="0" fontId="8" numFmtId="0" xfId="0" applyAlignment="1" applyFont="1">
      <alignment horizontal="center" shrinkToFit="0" vertical="center" wrapText="1"/>
    </xf>
    <xf borderId="6" fillId="5" fontId="11" numFmtId="0" xfId="0" applyBorder="1" applyFont="1"/>
    <xf borderId="7" fillId="5" fontId="8" numFmtId="0" xfId="0" applyAlignment="1" applyBorder="1" applyFont="1">
      <alignment horizontal="left" shrinkToFit="0" vertical="center" wrapText="1"/>
    </xf>
    <xf borderId="7" fillId="5" fontId="9" numFmtId="0" xfId="0" applyBorder="1" applyFont="1"/>
    <xf borderId="7" fillId="5" fontId="11" numFmtId="0" xfId="0" applyBorder="1" applyFont="1"/>
    <xf borderId="8" fillId="5" fontId="11" numFmtId="0" xfId="0" applyBorder="1" applyFont="1"/>
    <xf borderId="9" fillId="5" fontId="11" numFmtId="0" xfId="0" applyBorder="1" applyFont="1"/>
    <xf borderId="4" fillId="6" fontId="12" numFmtId="0" xfId="0" applyAlignment="1" applyBorder="1" applyFill="1" applyFont="1">
      <alignment horizontal="center" vertical="center"/>
    </xf>
    <xf borderId="5" fillId="5" fontId="13" numFmtId="0" xfId="0" applyAlignment="1" applyBorder="1" applyFont="1">
      <alignment vertical="center"/>
    </xf>
    <xf borderId="1" fillId="6" fontId="12" numFmtId="0" xfId="0" applyAlignment="1" applyBorder="1" applyFont="1">
      <alignment horizontal="center" vertical="center"/>
    </xf>
    <xf borderId="5" fillId="5" fontId="11" numFmtId="0" xfId="0" applyBorder="1" applyFont="1"/>
    <xf borderId="10" fillId="5" fontId="11" numFmtId="0" xfId="0" applyBorder="1" applyFont="1"/>
    <xf borderId="4" fillId="7" fontId="14" numFmtId="0" xfId="0" applyAlignment="1" applyBorder="1" applyFill="1" applyFont="1">
      <alignment horizontal="center" vertical="center"/>
    </xf>
    <xf borderId="5" fillId="5" fontId="9" numFmtId="0" xfId="0" applyAlignment="1" applyBorder="1" applyFont="1">
      <alignment shrinkToFit="0" vertical="center" wrapText="1"/>
    </xf>
    <xf borderId="1" fillId="7" fontId="9" numFmtId="0" xfId="0" applyAlignment="1" applyBorder="1" applyFont="1">
      <alignment horizontal="center" vertical="center"/>
    </xf>
    <xf borderId="5" fillId="5" fontId="9" numFmtId="0" xfId="0" applyAlignment="1" applyBorder="1" applyFont="1">
      <alignment vertical="center"/>
    </xf>
    <xf borderId="5" fillId="5" fontId="14" numFmtId="0" xfId="0" applyAlignment="1" applyBorder="1" applyFont="1">
      <alignment horizontal="center" vertical="center"/>
    </xf>
    <xf borderId="5" fillId="5" fontId="9" numFmtId="0" xfId="0" applyAlignment="1" applyBorder="1" applyFont="1">
      <alignment horizontal="center" vertical="center"/>
    </xf>
    <xf borderId="11" fillId="8" fontId="12" numFmtId="0" xfId="0" applyAlignment="1" applyBorder="1" applyFill="1" applyFont="1">
      <alignment horizontal="center" vertical="center"/>
    </xf>
    <xf borderId="12" fillId="7" fontId="9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5" fillId="5" fontId="11" numFmtId="0" xfId="0" applyAlignment="1" applyBorder="1" applyFont="1">
      <alignment horizontal="center"/>
    </xf>
    <xf borderId="14" fillId="0" fontId="3" numFmtId="0" xfId="0" applyBorder="1" applyFont="1"/>
    <xf borderId="12" fillId="7" fontId="9" numFmtId="0" xfId="0" applyAlignment="1" applyBorder="1" applyFont="1">
      <alignment horizontal="left" vertical="center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12" fillId="9" fontId="15" numFmtId="0" xfId="0" applyAlignment="1" applyBorder="1" applyFill="1" applyFont="1">
      <alignment horizontal="center" vertical="center"/>
    </xf>
    <xf borderId="22" fillId="2" fontId="14" numFmtId="0" xfId="0" applyAlignment="1" applyBorder="1" applyFon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12" fillId="6" fontId="12" numFmtId="0" xfId="0" applyAlignment="1" applyBorder="1" applyFont="1">
      <alignment horizontal="center" vertical="center"/>
    </xf>
    <xf borderId="12" fillId="7" fontId="9" numFmtId="49" xfId="0" applyAlignment="1" applyBorder="1" applyFont="1" applyNumberFormat="1">
      <alignment horizontal="left" shrinkToFit="0" vertical="center" wrapText="1"/>
    </xf>
    <xf borderId="28" fillId="5" fontId="11" numFmtId="0" xfId="0" applyBorder="1" applyFont="1"/>
    <xf borderId="29" fillId="5" fontId="11" numFmtId="0" xfId="0" applyBorder="1" applyFont="1"/>
    <xf borderId="30" fillId="5" fontId="11" numFmtId="0" xfId="0" applyBorder="1" applyFont="1"/>
    <xf borderId="0" fillId="0" fontId="16" numFmtId="0" xfId="0" applyAlignment="1" applyFont="1">
      <alignment readingOrder="0"/>
    </xf>
    <xf borderId="31" fillId="5" fontId="8" numFmtId="0" xfId="0" applyAlignment="1" applyBorder="1" applyFont="1">
      <alignment horizontal="left" shrinkToFit="0" vertical="center" wrapText="1"/>
    </xf>
    <xf borderId="31" fillId="5" fontId="9" numFmtId="0" xfId="0" applyBorder="1" applyFont="1"/>
    <xf borderId="31" fillId="5" fontId="11" numFmtId="0" xfId="0" applyBorder="1" applyFont="1"/>
    <xf borderId="32" fillId="5" fontId="13" numFmtId="0" xfId="0" applyAlignment="1" applyBorder="1" applyFont="1">
      <alignment vertical="center"/>
    </xf>
    <xf borderId="33" fillId="5" fontId="13" numFmtId="0" xfId="0" applyAlignment="1" applyBorder="1" applyFont="1">
      <alignment vertical="center"/>
    </xf>
    <xf borderId="34" fillId="5" fontId="11" numFmtId="0" xfId="0" applyBorder="1" applyFont="1"/>
    <xf borderId="4" fillId="7" fontId="14" numFmtId="0" xfId="0" applyAlignment="1" applyBorder="1" applyFont="1">
      <alignment horizontal="center" readingOrder="0" vertical="center"/>
    </xf>
    <xf borderId="32" fillId="5" fontId="9" numFmtId="0" xfId="0" applyAlignment="1" applyBorder="1" applyFont="1">
      <alignment shrinkToFit="0" vertical="center" wrapText="1"/>
    </xf>
    <xf borderId="33" fillId="5" fontId="9" numFmtId="0" xfId="0" applyAlignment="1" applyBorder="1" applyFont="1">
      <alignment vertical="center"/>
    </xf>
    <xf borderId="34" fillId="5" fontId="9" numFmtId="0" xfId="0" applyAlignment="1" applyBorder="1" applyFont="1">
      <alignment vertical="center"/>
    </xf>
    <xf borderId="5" fillId="5" fontId="17" numFmtId="0" xfId="0" applyBorder="1" applyFont="1"/>
    <xf borderId="35" fillId="5" fontId="9" numFmtId="0" xfId="0" applyAlignment="1" applyBorder="1" applyFont="1">
      <alignment horizontal="center" vertical="center"/>
    </xf>
    <xf borderId="5" fillId="5" fontId="8" numFmtId="0" xfId="0" applyAlignment="1" applyBorder="1" applyFont="1">
      <alignment horizontal="center" vertical="center"/>
    </xf>
    <xf borderId="36" fillId="5" fontId="11" numFmtId="0" xfId="0" applyBorder="1" applyFont="1"/>
    <xf borderId="36" fillId="5" fontId="9" numFmtId="0" xfId="0" applyAlignment="1" applyBorder="1" applyFont="1">
      <alignment shrinkToFit="0" vertical="center" wrapText="1"/>
    </xf>
    <xf borderId="35" fillId="5" fontId="11" numFmtId="0" xfId="0" applyBorder="1" applyFont="1"/>
    <xf borderId="37" fillId="5" fontId="11" numFmtId="0" xfId="0" applyBorder="1" applyFont="1"/>
    <xf borderId="36" fillId="5" fontId="9" numFmtId="0" xfId="0" applyAlignment="1" applyBorder="1" applyFont="1">
      <alignment vertical="center"/>
    </xf>
    <xf borderId="35" fillId="5" fontId="9" numFmtId="0" xfId="0" applyAlignment="1" applyBorder="1" applyFont="1">
      <alignment vertical="center"/>
    </xf>
    <xf borderId="38" fillId="5" fontId="11" numFmtId="0" xfId="0" applyBorder="1" applyFont="1"/>
    <xf borderId="33" fillId="5" fontId="11" numFmtId="0" xfId="0" applyAlignment="1" applyBorder="1" applyFont="1">
      <alignment horizontal="center"/>
    </xf>
    <xf borderId="12" fillId="7" fontId="18" numFmtId="0" xfId="0" applyAlignment="1" applyBorder="1" applyFont="1">
      <alignment horizontal="left" shrinkToFit="0" vertical="center" wrapText="1"/>
    </xf>
    <xf borderId="39" fillId="5" fontId="11" numFmtId="0" xfId="0" applyBorder="1" applyFont="1"/>
    <xf borderId="23" fillId="2" fontId="14" numFmtId="0" xfId="0" applyAlignment="1" applyBorder="1" applyFont="1">
      <alignment horizontal="center" vertical="center"/>
    </xf>
    <xf borderId="0" fillId="0" fontId="11" numFmtId="0" xfId="0" applyAlignment="1" applyFont="1">
      <alignment vertical="bottom"/>
    </xf>
    <xf borderId="1" fillId="5" fontId="10" numFmtId="0" xfId="0" applyAlignment="1" applyBorder="1" applyFont="1">
      <alignment horizontal="center" shrinkToFit="0" wrapText="1"/>
    </xf>
    <xf borderId="0" fillId="0" fontId="11" numFmtId="0" xfId="0" applyFont="1"/>
    <xf borderId="6" fillId="5" fontId="11" numFmtId="0" xfId="0" applyAlignment="1" applyBorder="1" applyFont="1">
      <alignment vertical="bottom"/>
    </xf>
    <xf borderId="7" fillId="5" fontId="11" numFmtId="0" xfId="0" applyBorder="1" applyFont="1"/>
    <xf borderId="31" fillId="5" fontId="11" numFmtId="0" xfId="0" applyBorder="1" applyFont="1"/>
    <xf borderId="31" fillId="5" fontId="11" numFmtId="0" xfId="0" applyAlignment="1" applyBorder="1" applyFont="1">
      <alignment vertical="bottom"/>
    </xf>
    <xf borderId="7" fillId="5" fontId="11" numFmtId="0" xfId="0" applyAlignment="1" applyBorder="1" applyFont="1">
      <alignment vertical="bottom"/>
    </xf>
    <xf borderId="8" fillId="5" fontId="11" numFmtId="0" xfId="0" applyAlignment="1" applyBorder="1" applyFont="1">
      <alignment vertical="bottom"/>
    </xf>
    <xf borderId="9" fillId="5" fontId="11" numFmtId="0" xfId="0" applyAlignment="1" applyBorder="1" applyFont="1">
      <alignment vertical="bottom"/>
    </xf>
    <xf borderId="4" fillId="10" fontId="19" numFmtId="0" xfId="0" applyAlignment="1" applyBorder="1" applyFill="1" applyFont="1">
      <alignment horizontal="center"/>
    </xf>
    <xf borderId="32" fillId="5" fontId="11" numFmtId="0" xfId="0" applyBorder="1" applyFont="1"/>
    <xf borderId="1" fillId="10" fontId="19" numFmtId="0" xfId="0" applyAlignment="1" applyBorder="1" applyFont="1">
      <alignment horizontal="center"/>
    </xf>
    <xf borderId="33" fillId="5" fontId="11" numFmtId="0" xfId="0" applyBorder="1" applyFont="1"/>
    <xf borderId="34" fillId="5" fontId="11" numFmtId="0" xfId="0" applyAlignment="1" applyBorder="1" applyFont="1">
      <alignment vertical="bottom"/>
    </xf>
    <xf borderId="5" fillId="5" fontId="11" numFmtId="0" xfId="0" applyAlignment="1" applyBorder="1" applyFont="1">
      <alignment vertical="bottom"/>
    </xf>
    <xf borderId="10" fillId="5" fontId="11" numFmtId="0" xfId="0" applyAlignment="1" applyBorder="1" applyFont="1">
      <alignment vertical="bottom"/>
    </xf>
    <xf borderId="4" fillId="4" fontId="14" numFmtId="0" xfId="0" applyAlignment="1" applyBorder="1" applyFont="1">
      <alignment horizontal="center" readingOrder="0"/>
    </xf>
    <xf borderId="1" fillId="4" fontId="9" numFmtId="0" xfId="0" applyAlignment="1" applyBorder="1" applyFont="1">
      <alignment horizontal="center"/>
    </xf>
    <xf borderId="34" fillId="5" fontId="11" numFmtId="0" xfId="0" applyBorder="1" applyFont="1"/>
    <xf borderId="5" fillId="5" fontId="11" numFmtId="0" xfId="0" applyAlignment="1" applyBorder="1" applyFont="1">
      <alignment vertical="bottom"/>
    </xf>
    <xf borderId="10" fillId="5" fontId="11" numFmtId="0" xfId="0" applyAlignment="1" applyBorder="1" applyFont="1">
      <alignment vertical="bottom"/>
    </xf>
    <xf borderId="4" fillId="10" fontId="19" numFmtId="0" xfId="0" applyAlignment="1" applyBorder="1" applyFont="1">
      <alignment horizontal="center"/>
    </xf>
    <xf borderId="32" fillId="5" fontId="11" numFmtId="0" xfId="0" applyBorder="1" applyFont="1"/>
    <xf borderId="1" fillId="10" fontId="19" numFmtId="0" xfId="0" applyAlignment="1" applyBorder="1" applyFont="1">
      <alignment horizontal="center"/>
    </xf>
    <xf borderId="33" fillId="5" fontId="11" numFmtId="0" xfId="0" applyBorder="1" applyFont="1"/>
    <xf borderId="4" fillId="4" fontId="14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36" fillId="5" fontId="11" numFmtId="0" xfId="0" applyAlignment="1" applyBorder="1" applyFont="1">
      <alignment vertical="bottom"/>
    </xf>
    <xf borderId="36" fillId="5" fontId="11" numFmtId="0" xfId="0" applyBorder="1" applyFont="1"/>
    <xf borderId="35" fillId="5" fontId="11" numFmtId="0" xfId="0" applyAlignment="1" applyBorder="1" applyFont="1">
      <alignment vertical="bottom"/>
    </xf>
    <xf borderId="37" fillId="5" fontId="11" numFmtId="0" xfId="0" applyAlignment="1" applyBorder="1" applyFont="1">
      <alignment vertical="bottom"/>
    </xf>
    <xf borderId="35" fillId="5" fontId="11" numFmtId="0" xfId="0" applyBorder="1" applyFont="1"/>
    <xf borderId="38" fillId="5" fontId="11" numFmtId="0" xfId="0" applyAlignment="1" applyBorder="1" applyFont="1">
      <alignment vertical="bottom"/>
    </xf>
    <xf borderId="11" fillId="11" fontId="19" numFmtId="0" xfId="0" applyAlignment="1" applyBorder="1" applyFill="1" applyFont="1">
      <alignment horizontal="center"/>
    </xf>
    <xf borderId="33" fillId="5" fontId="11" numFmtId="0" xfId="0" applyAlignment="1" applyBorder="1" applyFont="1">
      <alignment vertical="bottom"/>
    </xf>
    <xf borderId="12" fillId="4" fontId="9" numFmtId="0" xfId="0" applyAlignment="1" applyBorder="1" applyFont="1">
      <alignment horizontal="center" shrinkToFit="0" wrapText="1"/>
    </xf>
    <xf borderId="12" fillId="4" fontId="9" numFmtId="0" xfId="0" applyAlignment="1" applyBorder="1" applyFont="1">
      <alignment shrinkToFit="0" wrapText="1"/>
    </xf>
    <xf borderId="39" fillId="5" fontId="11" numFmtId="0" xfId="0" applyAlignment="1" applyBorder="1" applyFont="1">
      <alignment vertical="bottom"/>
    </xf>
    <xf borderId="12" fillId="9" fontId="15" numFmtId="0" xfId="0" applyAlignment="1" applyBorder="1" applyFont="1">
      <alignment horizontal="center"/>
    </xf>
    <xf borderId="23" fillId="2" fontId="14" numFmtId="0" xfId="0" applyAlignment="1" applyBorder="1" applyFont="1">
      <alignment horizontal="center"/>
    </xf>
    <xf borderId="12" fillId="10" fontId="19" numFmtId="0" xfId="0" applyAlignment="1" applyBorder="1" applyFont="1">
      <alignment horizontal="center"/>
    </xf>
    <xf borderId="12" fillId="4" fontId="18" numFmtId="49" xfId="0" applyAlignment="1" applyBorder="1" applyFont="1" applyNumberFormat="1">
      <alignment shrinkToFit="0" wrapText="1"/>
    </xf>
    <xf borderId="12" fillId="4" fontId="0" numFmtId="0" xfId="0" applyAlignment="1" applyBorder="1" applyFont="1">
      <alignment shrinkToFit="0" wrapText="1"/>
    </xf>
    <xf borderId="28" fillId="5" fontId="11" numFmtId="0" xfId="0" applyAlignment="1" applyBorder="1" applyFont="1">
      <alignment vertical="bottom"/>
    </xf>
    <xf borderId="40" fillId="5" fontId="11" numFmtId="0" xfId="0" applyAlignment="1" applyBorder="1" applyFont="1">
      <alignment vertical="bottom"/>
    </xf>
    <xf borderId="29" fillId="5" fontId="11" numFmtId="0" xfId="0" applyAlignment="1" applyBorder="1" applyFont="1">
      <alignment vertical="bottom"/>
    </xf>
    <xf borderId="30" fillId="5" fontId="11" numFmtId="0" xfId="0" applyAlignment="1" applyBorder="1" applyFont="1">
      <alignment vertical="bottom"/>
    </xf>
    <xf borderId="0" fillId="0" fontId="10" numFmtId="0" xfId="0" applyAlignment="1" applyFont="1">
      <alignment horizontal="center" shrinkToFit="0" wrapText="1"/>
    </xf>
    <xf borderId="12" fillId="7" fontId="18" numFmtId="0" xfId="0" applyAlignment="1" applyBorder="1" applyFont="1">
      <alignment horizontal="center" shrinkToFit="0" vertical="center" wrapText="1"/>
    </xf>
    <xf borderId="12" fillId="4" fontId="11" numFmtId="0" xfId="0" applyBorder="1" applyFont="1"/>
    <xf borderId="1" fillId="5" fontId="10" numFmtId="0" xfId="0" applyAlignment="1" applyBorder="1" applyFont="1">
      <alignment horizontal="center" shrinkToFit="0" vertical="bottom" wrapText="1"/>
    </xf>
    <xf borderId="4" fillId="10" fontId="19" numFmtId="0" xfId="0" applyAlignment="1" applyBorder="1" applyFont="1">
      <alignment horizontal="center" vertical="bottom"/>
    </xf>
    <xf borderId="32" fillId="5" fontId="11" numFmtId="0" xfId="0" applyAlignment="1" applyBorder="1" applyFont="1">
      <alignment vertical="bottom"/>
    </xf>
    <xf borderId="1" fillId="10" fontId="19" numFmtId="0" xfId="0" applyAlignment="1" applyBorder="1" applyFont="1">
      <alignment horizontal="center" vertical="bottom"/>
    </xf>
    <xf borderId="1" fillId="10" fontId="19" numFmtId="0" xfId="0" applyAlignment="1" applyBorder="1" applyFont="1">
      <alignment horizontal="center" vertical="bottom"/>
    </xf>
    <xf borderId="4" fillId="4" fontId="14" numFmtId="0" xfId="0" applyAlignment="1" applyBorder="1" applyFont="1">
      <alignment horizontal="center" readingOrder="0" vertical="bottom"/>
    </xf>
    <xf borderId="1" fillId="4" fontId="9" numFmtId="0" xfId="0" applyAlignment="1" applyBorder="1" applyFont="1">
      <alignment horizontal="center" vertical="bottom"/>
    </xf>
    <xf borderId="1" fillId="12" fontId="20" numFmtId="0" xfId="0" applyAlignment="1" applyBorder="1" applyFill="1" applyFont="1">
      <alignment horizontal="center"/>
    </xf>
    <xf borderId="4" fillId="10" fontId="19" numFmtId="0" xfId="0" applyAlignment="1" applyBorder="1" applyFont="1">
      <alignment horizontal="center" vertical="bottom"/>
    </xf>
    <xf borderId="4" fillId="4" fontId="14" numFmtId="0" xfId="0" applyAlignment="1" applyBorder="1" applyFont="1">
      <alignment horizontal="center" vertical="bottom"/>
    </xf>
    <xf borderId="11" fillId="11" fontId="19" numFmtId="0" xfId="0" applyAlignment="1" applyBorder="1" applyFont="1">
      <alignment horizontal="center" vertical="bottom"/>
    </xf>
    <xf borderId="12" fillId="4" fontId="9" numFmtId="0" xfId="0" applyAlignment="1" applyBorder="1" applyFont="1">
      <alignment horizontal="center" shrinkToFit="0" vertical="bottom" wrapText="1"/>
    </xf>
    <xf borderId="12" fillId="4" fontId="21" numFmtId="0" xfId="0" applyAlignment="1" applyBorder="1" applyFont="1">
      <alignment shrinkToFit="0" vertical="bottom" wrapText="1"/>
    </xf>
    <xf borderId="12" fillId="9" fontId="15" numFmtId="0" xfId="0" applyAlignment="1" applyBorder="1" applyFont="1">
      <alignment horizontal="center" vertical="bottom"/>
    </xf>
    <xf borderId="23" fillId="2" fontId="14" numFmtId="0" xfId="0" applyAlignment="1" applyBorder="1" applyFont="1">
      <alignment horizontal="center" vertical="bottom"/>
    </xf>
    <xf borderId="37" fillId="5" fontId="11" numFmtId="49" xfId="0" applyAlignment="1" applyBorder="1" applyFont="1" applyNumberFormat="1">
      <alignment vertical="bottom"/>
    </xf>
    <xf borderId="12" fillId="10" fontId="19" numFmtId="0" xfId="0" applyAlignment="1" applyBorder="1" applyFont="1">
      <alignment horizontal="center" vertical="bottom"/>
    </xf>
    <xf borderId="12" fillId="4" fontId="9" numFmtId="49" xfId="0" applyAlignment="1" applyBorder="1" applyFont="1" applyNumberFormat="1">
      <alignment shrinkToFit="0" vertical="bottom" wrapText="1"/>
    </xf>
    <xf borderId="12" fillId="4" fontId="11" numFmtId="0" xfId="0" applyAlignment="1" applyBorder="1" applyFont="1">
      <alignment vertical="bottom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29</xdr:row>
      <xdr:rowOff>9525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419100</xdr:colOff>
      <xdr:row>29</xdr:row>
      <xdr:rowOff>9525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49</xdr:row>
      <xdr:rowOff>171450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123825</xdr:colOff>
      <xdr:row>49</xdr:row>
      <xdr:rowOff>219075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71</xdr:row>
      <xdr:rowOff>76200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790575</xdr:colOff>
      <xdr:row>71</xdr:row>
      <xdr:rowOff>76200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92</xdr:row>
      <xdr:rowOff>85725</xdr:rowOff>
    </xdr:from>
    <xdr:ext cx="1095375" cy="1162050"/>
    <xdr:pic>
      <xdr:nvPicPr>
        <xdr:cNvPr id="0" name="image1.jp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209550</xdr:colOff>
      <xdr:row>92</xdr:row>
      <xdr:rowOff>85725</xdr:rowOff>
    </xdr:from>
    <xdr:ext cx="1066800" cy="1162050"/>
    <xdr:pic>
      <xdr:nvPicPr>
        <xdr:cNvPr id="0" name="image2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3.13"/>
    <col customWidth="1" min="7" max="7" width="32.5"/>
    <col customWidth="1" min="8" max="12" width="10.63"/>
    <col customWidth="1" min="13" max="13" width="32.75"/>
    <col customWidth="1" min="14" max="15" width="20.63"/>
    <col customWidth="1" min="16" max="26" width="9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2"/>
      <c r="K1" s="3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2"/>
      <c r="J2" s="2"/>
      <c r="K2" s="3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45.0" customHeight="1">
      <c r="A3" s="1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2"/>
      <c r="J4" s="2"/>
      <c r="K4" s="3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60.0" customHeight="1">
      <c r="A5" s="1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02.0" customHeight="1">
      <c r="A6" s="1"/>
      <c r="B6" s="8" t="s">
        <v>15</v>
      </c>
      <c r="C6" s="9" t="s">
        <v>16</v>
      </c>
      <c r="D6" s="9" t="s">
        <v>17</v>
      </c>
      <c r="E6" s="9" t="s">
        <v>18</v>
      </c>
      <c r="F6" s="8" t="s">
        <v>19</v>
      </c>
      <c r="G6" s="9" t="s">
        <v>20</v>
      </c>
      <c r="H6" s="9" t="s">
        <v>21</v>
      </c>
      <c r="I6" s="9">
        <v>8.0</v>
      </c>
      <c r="J6" s="10">
        <v>45800.0</v>
      </c>
      <c r="K6" s="9" t="s">
        <v>22</v>
      </c>
      <c r="L6" s="9" t="s">
        <v>23</v>
      </c>
      <c r="M6" s="11" t="s">
        <v>24</v>
      </c>
      <c r="N6" s="8"/>
      <c r="O6" s="8" t="s">
        <v>25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75.75" customHeight="1">
      <c r="A7" s="1"/>
      <c r="B7" s="9" t="s">
        <v>26</v>
      </c>
      <c r="C7" s="9" t="s">
        <v>27</v>
      </c>
      <c r="D7" s="9" t="s">
        <v>28</v>
      </c>
      <c r="E7" s="9" t="s">
        <v>29</v>
      </c>
      <c r="F7" s="9" t="s">
        <v>30</v>
      </c>
      <c r="G7" s="9" t="s">
        <v>31</v>
      </c>
      <c r="H7" s="9" t="s">
        <v>32</v>
      </c>
      <c r="I7" s="9">
        <v>8.0</v>
      </c>
      <c r="J7" s="12">
        <v>45793.0</v>
      </c>
      <c r="K7" s="9" t="s">
        <v>33</v>
      </c>
      <c r="L7" s="9" t="s">
        <v>23</v>
      </c>
      <c r="M7" s="11" t="s">
        <v>34</v>
      </c>
      <c r="N7" s="9"/>
      <c r="O7" s="9" t="s">
        <v>35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75.75" customHeight="1">
      <c r="A8" s="1"/>
      <c r="B8" s="9" t="s">
        <v>36</v>
      </c>
      <c r="C8" s="9" t="s">
        <v>37</v>
      </c>
      <c r="D8" s="9" t="s">
        <v>38</v>
      </c>
      <c r="E8" s="9" t="s">
        <v>39</v>
      </c>
      <c r="F8" s="9" t="s">
        <v>19</v>
      </c>
      <c r="G8" s="9" t="s">
        <v>40</v>
      </c>
      <c r="H8" s="9" t="s">
        <v>21</v>
      </c>
      <c r="I8" s="9">
        <v>4.0</v>
      </c>
      <c r="J8" s="13">
        <v>45805.0</v>
      </c>
      <c r="K8" s="9" t="s">
        <v>33</v>
      </c>
      <c r="L8" s="9" t="s">
        <v>23</v>
      </c>
      <c r="M8" s="11" t="s">
        <v>41</v>
      </c>
      <c r="N8" s="9" t="s">
        <v>42</v>
      </c>
      <c r="O8" s="9" t="s">
        <v>43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75.75" customHeight="1">
      <c r="A9" s="1"/>
      <c r="B9" s="9" t="s">
        <v>44</v>
      </c>
      <c r="C9" s="9" t="s">
        <v>45</v>
      </c>
      <c r="D9" s="9" t="s">
        <v>46</v>
      </c>
      <c r="E9" s="9" t="s">
        <v>47</v>
      </c>
      <c r="F9" s="9" t="s">
        <v>19</v>
      </c>
      <c r="G9" s="9" t="s">
        <v>48</v>
      </c>
      <c r="H9" s="9" t="s">
        <v>49</v>
      </c>
      <c r="I9" s="9">
        <v>10.0</v>
      </c>
      <c r="J9" s="12">
        <v>45808.0</v>
      </c>
      <c r="K9" s="9" t="s">
        <v>50</v>
      </c>
      <c r="L9" s="9" t="s">
        <v>23</v>
      </c>
      <c r="M9" s="11" t="s">
        <v>51</v>
      </c>
      <c r="N9" s="9"/>
      <c r="O9" s="9" t="s">
        <v>45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75.75" customHeight="1">
      <c r="A10" s="1"/>
      <c r="B10" s="9" t="s">
        <v>52</v>
      </c>
      <c r="C10" s="9" t="s">
        <v>53</v>
      </c>
      <c r="D10" s="9" t="s">
        <v>54</v>
      </c>
      <c r="E10" s="9" t="s">
        <v>55</v>
      </c>
      <c r="F10" s="9" t="s">
        <v>19</v>
      </c>
      <c r="G10" s="9" t="s">
        <v>56</v>
      </c>
      <c r="H10" s="9" t="s">
        <v>21</v>
      </c>
      <c r="I10" s="9">
        <v>10.0</v>
      </c>
      <c r="J10" s="12">
        <v>45816.0</v>
      </c>
      <c r="K10" s="9" t="s">
        <v>33</v>
      </c>
      <c r="L10" s="9" t="s">
        <v>23</v>
      </c>
      <c r="M10" s="11" t="s">
        <v>57</v>
      </c>
      <c r="N10" s="8"/>
      <c r="O10" s="9" t="s">
        <v>58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64.5" customHeight="1">
      <c r="A11" s="1"/>
      <c r="B11" s="14"/>
      <c r="C11" s="14"/>
      <c r="D11" s="15"/>
      <c r="E11" s="14"/>
      <c r="F11" s="14"/>
      <c r="G11" s="16"/>
      <c r="H11" s="14"/>
      <c r="I11" s="14"/>
      <c r="J11" s="17"/>
      <c r="K11" s="14"/>
      <c r="L11" s="14"/>
      <c r="M11" s="14"/>
      <c r="N11" s="14"/>
      <c r="O11" s="1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61.5" customHeight="1">
      <c r="A12" s="1"/>
      <c r="B12" s="14"/>
      <c r="C12" s="14"/>
      <c r="D12" s="15"/>
      <c r="E12" s="14"/>
      <c r="F12" s="14"/>
      <c r="G12" s="16"/>
      <c r="H12" s="14"/>
      <c r="I12" s="14"/>
      <c r="J12" s="17"/>
      <c r="K12" s="14"/>
      <c r="L12" s="14"/>
      <c r="M12" s="14"/>
      <c r="N12" s="14"/>
      <c r="O12" s="1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0.5" customHeight="1">
      <c r="A13" s="1"/>
      <c r="B13" s="14"/>
      <c r="C13" s="14"/>
      <c r="D13" s="16"/>
      <c r="E13" s="14"/>
      <c r="F13" s="14"/>
      <c r="G13" s="16"/>
      <c r="H13" s="14"/>
      <c r="I13" s="14"/>
      <c r="J13" s="17"/>
      <c r="K13" s="14"/>
      <c r="L13" s="14"/>
      <c r="M13" s="14"/>
      <c r="N13" s="14"/>
      <c r="O13" s="1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61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58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9.75" customHeight="1">
      <c r="A17" s="1"/>
      <c r="B17" s="18"/>
      <c r="C17" s="19"/>
      <c r="D17" s="19"/>
      <c r="E17" s="1"/>
      <c r="F17" s="19"/>
      <c r="G17" s="19"/>
      <c r="H17" s="19"/>
      <c r="I17" s="20"/>
      <c r="J17" s="21"/>
      <c r="K17" s="20"/>
      <c r="L17" s="20"/>
      <c r="M17" s="19"/>
      <c r="N17" s="19"/>
      <c r="O17" s="19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9.75" customHeight="1">
      <c r="A18" s="1"/>
      <c r="B18" s="18"/>
      <c r="C18" s="19"/>
      <c r="D18" s="19"/>
      <c r="E18" s="19"/>
      <c r="F18" s="19"/>
      <c r="G18" s="19"/>
      <c r="H18" s="19"/>
      <c r="I18" s="20"/>
      <c r="J18" s="21"/>
      <c r="K18" s="20"/>
      <c r="L18" s="20"/>
      <c r="M18" s="19"/>
      <c r="N18" s="22"/>
      <c r="O18" s="19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9.75" customHeight="1">
      <c r="A19" s="1"/>
      <c r="B19" s="18"/>
      <c r="C19" s="19"/>
      <c r="D19" s="19"/>
      <c r="E19" s="1"/>
      <c r="F19" s="19"/>
      <c r="G19" s="19"/>
      <c r="H19" s="19"/>
      <c r="I19" s="20"/>
      <c r="J19" s="21"/>
      <c r="K19" s="20"/>
      <c r="L19" s="20"/>
      <c r="M19" s="19"/>
      <c r="N19" s="19"/>
      <c r="O19" s="19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9.75" customHeight="1">
      <c r="A20" s="1"/>
      <c r="B20" s="18"/>
      <c r="C20" s="19"/>
      <c r="D20" s="19"/>
      <c r="E20" s="19"/>
      <c r="F20" s="19"/>
      <c r="G20" s="19"/>
      <c r="H20" s="19"/>
      <c r="I20" s="20"/>
      <c r="J20" s="21"/>
      <c r="K20" s="20"/>
      <c r="L20" s="20"/>
      <c r="M20" s="22"/>
      <c r="N20" s="19"/>
      <c r="O20" s="1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9.75" customHeight="1">
      <c r="A21" s="1"/>
      <c r="B21" s="18"/>
      <c r="C21" s="19"/>
      <c r="D21" s="19"/>
      <c r="E21" s="19"/>
      <c r="F21" s="19"/>
      <c r="G21" s="19"/>
      <c r="H21" s="19"/>
      <c r="I21" s="20"/>
      <c r="J21" s="21"/>
      <c r="K21" s="20"/>
      <c r="L21" s="20"/>
      <c r="M21" s="19" t="s">
        <v>59</v>
      </c>
      <c r="N21" s="19"/>
      <c r="O21" s="2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2"/>
      <c r="J22" s="2"/>
      <c r="K22" s="3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2"/>
      <c r="J23" s="2"/>
      <c r="K23" s="3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22"/>
      <c r="I24" s="2"/>
      <c r="J24" s="2"/>
      <c r="K24" s="3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2"/>
      <c r="J25" s="2"/>
      <c r="K25" s="3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2"/>
      <c r="J26" s="2"/>
      <c r="K26" s="23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2"/>
      <c r="J27" s="2"/>
      <c r="K27" s="23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2"/>
      <c r="J28" s="2"/>
      <c r="K28" s="3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2"/>
      <c r="J31" s="1"/>
      <c r="K31" s="3" t="s">
        <v>33</v>
      </c>
      <c r="L31" s="3" t="s">
        <v>23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2"/>
      <c r="J32" s="1"/>
      <c r="K32" s="3" t="s">
        <v>50</v>
      </c>
      <c r="L32" s="3" t="s">
        <v>60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2"/>
      <c r="J33" s="1"/>
      <c r="K33" s="3" t="s">
        <v>22</v>
      </c>
      <c r="L33" s="3" t="s">
        <v>61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2"/>
      <c r="J34" s="1"/>
      <c r="K34" s="3"/>
      <c r="L34" s="3" t="s">
        <v>62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2"/>
      <c r="J39" s="2"/>
      <c r="K39" s="3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2"/>
      <c r="J40" s="2"/>
      <c r="K40" s="3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2"/>
      <c r="J41" s="2"/>
      <c r="K41" s="3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2"/>
      <c r="J42" s="2"/>
      <c r="K42" s="3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2"/>
      <c r="J43" s="2"/>
      <c r="K43" s="3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2"/>
      <c r="J44" s="2"/>
      <c r="K44" s="3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2"/>
      <c r="J45" s="2"/>
      <c r="K45" s="3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2"/>
      <c r="J46" s="2"/>
      <c r="K46" s="3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2"/>
      <c r="J47" s="2"/>
      <c r="K47" s="3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2"/>
      <c r="J48" s="2"/>
      <c r="K48" s="3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2"/>
      <c r="J49" s="2"/>
      <c r="K49" s="3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2"/>
      <c r="J50" s="2"/>
      <c r="K50" s="3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2"/>
      <c r="J51" s="2"/>
      <c r="K51" s="3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2"/>
      <c r="J52" s="2"/>
      <c r="K52" s="3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2"/>
      <c r="J53" s="2"/>
      <c r="K53" s="3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2"/>
      <c r="J54" s="2"/>
      <c r="K54" s="3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2"/>
      <c r="J55" s="2"/>
      <c r="K55" s="3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2"/>
      <c r="J56" s="2"/>
      <c r="K56" s="3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2"/>
      <c r="J58" s="2"/>
      <c r="K58" s="3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2"/>
      <c r="J59" s="2"/>
      <c r="K59" s="3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2"/>
      <c r="J60" s="2"/>
      <c r="K60" s="3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2"/>
      <c r="J61" s="2"/>
      <c r="K61" s="3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2"/>
      <c r="J62" s="2"/>
      <c r="K62" s="3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2"/>
      <c r="J63" s="2"/>
      <c r="K63" s="3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2"/>
      <c r="J64" s="2"/>
      <c r="K64" s="3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2"/>
      <c r="J65" s="2"/>
      <c r="K65" s="3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2"/>
      <c r="J66" s="2"/>
      <c r="K66" s="3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2"/>
      <c r="J67" s="2"/>
      <c r="K67" s="3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2"/>
      <c r="J68" s="2"/>
      <c r="K68" s="3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2"/>
      <c r="J69" s="2"/>
      <c r="K69" s="3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2"/>
      <c r="J70" s="2"/>
      <c r="K70" s="3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2"/>
      <c r="J71" s="2"/>
      <c r="K71" s="3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2"/>
      <c r="J72" s="2"/>
      <c r="K72" s="3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2"/>
      <c r="J73" s="2"/>
      <c r="K73" s="3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2"/>
      <c r="J74" s="2"/>
      <c r="K74" s="3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2"/>
      <c r="J75" s="2"/>
      <c r="K75" s="3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2"/>
      <c r="J76" s="2"/>
      <c r="K76" s="3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2"/>
      <c r="J77" s="2"/>
      <c r="K77" s="3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2"/>
      <c r="J78" s="2"/>
      <c r="K78" s="3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2"/>
      <c r="J79" s="2"/>
      <c r="K79" s="3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2"/>
      <c r="J80" s="2"/>
      <c r="K80" s="3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2"/>
      <c r="J81" s="2"/>
      <c r="K81" s="3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2"/>
      <c r="J82" s="2"/>
      <c r="K82" s="3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2"/>
      <c r="J83" s="2"/>
      <c r="K83" s="3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2"/>
      <c r="J84" s="2"/>
      <c r="K84" s="3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2"/>
      <c r="J85" s="2"/>
      <c r="K85" s="3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2"/>
      <c r="J86" s="2"/>
      <c r="K86" s="3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2"/>
      <c r="J87" s="2"/>
      <c r="K87" s="3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2"/>
      <c r="J88" s="2"/>
      <c r="K88" s="3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2"/>
      <c r="J89" s="2"/>
      <c r="K89" s="3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2"/>
      <c r="J90" s="2"/>
      <c r="K90" s="3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2"/>
      <c r="J91" s="2"/>
      <c r="K91" s="3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2"/>
      <c r="J92" s="2"/>
      <c r="K92" s="3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2"/>
      <c r="J93" s="2"/>
      <c r="K93" s="3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2"/>
      <c r="J94" s="2"/>
      <c r="K94" s="3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2"/>
      <c r="J95" s="2"/>
      <c r="K95" s="3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2"/>
      <c r="J96" s="2"/>
      <c r="K96" s="3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2"/>
      <c r="J97" s="2"/>
      <c r="K97" s="3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2"/>
      <c r="J98" s="2"/>
      <c r="K98" s="3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2"/>
      <c r="J99" s="2"/>
      <c r="K99" s="3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2"/>
      <c r="K100" s="3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2"/>
      <c r="K101" s="3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2"/>
      <c r="K102" s="3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2"/>
      <c r="K103" s="3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2"/>
      <c r="K104" s="3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3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3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3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3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3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3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3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3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3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3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3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3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3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2"/>
      <c r="J118" s="2"/>
      <c r="K118" s="3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2"/>
      <c r="J119" s="2"/>
      <c r="K119" s="3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2"/>
      <c r="J120" s="2"/>
      <c r="K120" s="3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2"/>
      <c r="J121" s="2"/>
      <c r="K121" s="3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2"/>
      <c r="J122" s="2"/>
      <c r="K122" s="3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2"/>
      <c r="J123" s="2"/>
      <c r="K123" s="3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2"/>
      <c r="J124" s="2"/>
      <c r="K124" s="3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2"/>
      <c r="J125" s="2"/>
      <c r="K125" s="3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2"/>
      <c r="J126" s="2"/>
      <c r="K126" s="3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2"/>
      <c r="J127" s="2"/>
      <c r="K127" s="3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2"/>
      <c r="J128" s="2"/>
      <c r="K128" s="3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2"/>
      <c r="J129" s="2"/>
      <c r="K129" s="3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2"/>
      <c r="J130" s="2"/>
      <c r="K130" s="3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2"/>
      <c r="J132" s="2"/>
      <c r="K132" s="3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2"/>
      <c r="J133" s="2"/>
      <c r="K133" s="3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2"/>
      <c r="J134" s="2"/>
      <c r="K134" s="3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2"/>
      <c r="J135" s="2"/>
      <c r="K135" s="3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2"/>
      <c r="J136" s="2"/>
      <c r="K136" s="3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2"/>
      <c r="J137" s="2"/>
      <c r="K137" s="3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2"/>
      <c r="J138" s="2"/>
      <c r="K138" s="3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2"/>
      <c r="J139" s="2"/>
      <c r="K139" s="3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2"/>
      <c r="J140" s="2"/>
      <c r="K140" s="3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2"/>
      <c r="J141" s="2"/>
      <c r="K141" s="3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2"/>
      <c r="J142" s="2"/>
      <c r="K142" s="3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2"/>
      <c r="J143" s="2"/>
      <c r="K143" s="3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2"/>
      <c r="J144" s="2"/>
      <c r="K144" s="3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2"/>
      <c r="J145" s="2"/>
      <c r="K145" s="3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2"/>
      <c r="J146" s="2"/>
      <c r="K146" s="3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2"/>
      <c r="J147" s="2"/>
      <c r="K147" s="3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2"/>
      <c r="J148" s="2"/>
      <c r="K148" s="3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2"/>
      <c r="J149" s="2"/>
      <c r="K149" s="3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2"/>
      <c r="J150" s="2"/>
      <c r="K150" s="3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2"/>
      <c r="J151" s="2"/>
      <c r="K151" s="3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2"/>
      <c r="J152" s="2"/>
      <c r="K152" s="3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2"/>
      <c r="J153" s="2"/>
      <c r="K153" s="3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2"/>
      <c r="J154" s="2"/>
      <c r="K154" s="3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2"/>
      <c r="J155" s="2"/>
      <c r="K155" s="3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2"/>
      <c r="J157" s="2"/>
      <c r="K157" s="3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2"/>
      <c r="J158" s="2"/>
      <c r="K158" s="3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2"/>
      <c r="J159" s="2"/>
      <c r="K159" s="3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2"/>
      <c r="J160" s="2"/>
      <c r="K160" s="3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2"/>
      <c r="J161" s="2"/>
      <c r="K161" s="3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2"/>
      <c r="J162" s="2"/>
      <c r="K162" s="3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2"/>
      <c r="J163" s="2"/>
      <c r="K163" s="3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2"/>
      <c r="J164" s="2"/>
      <c r="K164" s="3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2"/>
      <c r="J165" s="2"/>
      <c r="K165" s="3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2"/>
      <c r="J166" s="2"/>
      <c r="K166" s="3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2"/>
      <c r="J167" s="2"/>
      <c r="K167" s="3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2"/>
      <c r="J168" s="2"/>
      <c r="K168" s="3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2"/>
      <c r="J169" s="2"/>
      <c r="K169" s="3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2"/>
      <c r="J170" s="2"/>
      <c r="K170" s="3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2"/>
      <c r="J171" s="2"/>
      <c r="K171" s="3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2"/>
      <c r="J172" s="2"/>
      <c r="K172" s="3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2"/>
      <c r="J173" s="2"/>
      <c r="K173" s="3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2"/>
      <c r="J174" s="2"/>
      <c r="K174" s="3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2"/>
      <c r="J175" s="2"/>
      <c r="K175" s="3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2"/>
      <c r="J176" s="2"/>
      <c r="K176" s="3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2"/>
      <c r="J177" s="2"/>
      <c r="K177" s="3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2"/>
      <c r="J179" s="2"/>
      <c r="K179" s="3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2"/>
      <c r="J180" s="2"/>
      <c r="K180" s="3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2"/>
      <c r="J181" s="2"/>
      <c r="K181" s="3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2"/>
      <c r="J182" s="2"/>
      <c r="K182" s="3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2"/>
      <c r="J183" s="2"/>
      <c r="K183" s="3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2"/>
      <c r="J184" s="2"/>
      <c r="K184" s="3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2"/>
      <c r="J185" s="2"/>
      <c r="K185" s="3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2"/>
      <c r="J186" s="2"/>
      <c r="K186" s="3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2"/>
      <c r="J187" s="2"/>
      <c r="K187" s="3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3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2"/>
      <c r="J189" s="2"/>
      <c r="K189" s="3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2"/>
      <c r="J190" s="2"/>
      <c r="K190" s="3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2"/>
      <c r="J191" s="2"/>
      <c r="K191" s="3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2"/>
      <c r="J192" s="2"/>
      <c r="K192" s="3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3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2"/>
      <c r="J194" s="2"/>
      <c r="K194" s="3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2"/>
      <c r="J195" s="2"/>
      <c r="K195" s="3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2"/>
      <c r="J196" s="2"/>
      <c r="K196" s="3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2"/>
      <c r="J197" s="2"/>
      <c r="K197" s="3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2"/>
      <c r="J198" s="2"/>
      <c r="K198" s="3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2"/>
      <c r="J199" s="2"/>
      <c r="K199" s="3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2"/>
      <c r="J200" s="2"/>
      <c r="K200" s="3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2"/>
      <c r="J201" s="2"/>
      <c r="K201" s="3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2"/>
      <c r="J202" s="2"/>
      <c r="K202" s="3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3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2"/>
      <c r="J204" s="2"/>
      <c r="K204" s="3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2"/>
      <c r="J205" s="2"/>
      <c r="K205" s="3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2"/>
      <c r="J206" s="2"/>
      <c r="K206" s="3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2"/>
      <c r="J207" s="2"/>
      <c r="K207" s="3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2"/>
      <c r="J208" s="2"/>
      <c r="K208" s="3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2"/>
      <c r="J209" s="2"/>
      <c r="K209" s="3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2"/>
      <c r="J210" s="2"/>
      <c r="K210" s="3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2"/>
      <c r="J211" s="2"/>
      <c r="K211" s="3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2"/>
      <c r="J212" s="2"/>
      <c r="K212" s="3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2"/>
      <c r="J213" s="2"/>
      <c r="K213" s="3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2"/>
      <c r="J214" s="2"/>
      <c r="K214" s="3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2"/>
      <c r="J215" s="2"/>
      <c r="K215" s="3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2"/>
      <c r="J216" s="2"/>
      <c r="K216" s="3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2"/>
      <c r="J217" s="2"/>
      <c r="K217" s="3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2"/>
      <c r="J218" s="2"/>
      <c r="K218" s="3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2"/>
      <c r="J219" s="2"/>
      <c r="K219" s="3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2"/>
      <c r="J220" s="2"/>
      <c r="K220" s="3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2"/>
      <c r="J221" s="2"/>
      <c r="K221" s="3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2"/>
      <c r="J222" s="2"/>
      <c r="K222" s="3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2"/>
      <c r="J223" s="2"/>
      <c r="K223" s="3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2"/>
      <c r="J224" s="2"/>
      <c r="K224" s="3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2"/>
      <c r="J225" s="2"/>
      <c r="K225" s="3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2"/>
      <c r="J226" s="2"/>
      <c r="K226" s="3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2"/>
      <c r="J227" s="2"/>
      <c r="K227" s="3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2"/>
      <c r="J228" s="2"/>
      <c r="K228" s="3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2"/>
      <c r="J229" s="2"/>
      <c r="K229" s="3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2"/>
      <c r="J230" s="2"/>
      <c r="K230" s="3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2"/>
      <c r="J231" s="2"/>
      <c r="K231" s="3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2"/>
      <c r="J232" s="2"/>
      <c r="K232" s="3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2"/>
      <c r="J233" s="2"/>
      <c r="K233" s="3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2"/>
      <c r="J234" s="2"/>
      <c r="K234" s="3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2"/>
      <c r="J235" s="2"/>
      <c r="K235" s="3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2"/>
      <c r="J236" s="2"/>
      <c r="K236" s="3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2"/>
      <c r="J237" s="2"/>
      <c r="K237" s="3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2"/>
      <c r="J238" s="2"/>
      <c r="K238" s="3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2"/>
      <c r="J239" s="2"/>
      <c r="K239" s="3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2"/>
      <c r="J240" s="2"/>
      <c r="K240" s="3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2"/>
      <c r="J241" s="2"/>
      <c r="K241" s="3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2"/>
      <c r="J242" s="2"/>
      <c r="K242" s="3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2"/>
      <c r="J243" s="2"/>
      <c r="K243" s="3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2"/>
      <c r="J244" s="2"/>
      <c r="K244" s="3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2"/>
      <c r="J245" s="2"/>
      <c r="K245" s="3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2"/>
      <c r="J246" s="2"/>
      <c r="K246" s="3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2"/>
      <c r="J247" s="2"/>
      <c r="K247" s="3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2"/>
      <c r="J248" s="2"/>
      <c r="K248" s="3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2"/>
      <c r="J249" s="2"/>
      <c r="K249" s="3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2"/>
      <c r="J250" s="2"/>
      <c r="K250" s="3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2"/>
      <c r="J251" s="2"/>
      <c r="K251" s="3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2"/>
      <c r="J252" s="2"/>
      <c r="K252" s="3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2"/>
      <c r="J253" s="2"/>
      <c r="K253" s="3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2"/>
      <c r="J254" s="2"/>
      <c r="K254" s="3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2"/>
      <c r="J255" s="2"/>
      <c r="K255" s="3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2"/>
      <c r="J256" s="2"/>
      <c r="K256" s="3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2"/>
      <c r="J257" s="2"/>
      <c r="K257" s="3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2"/>
      <c r="J258" s="2"/>
      <c r="K258" s="3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2"/>
      <c r="J259" s="2"/>
      <c r="K259" s="3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2"/>
      <c r="J260" s="2"/>
      <c r="K260" s="3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2"/>
      <c r="J261" s="2"/>
      <c r="K261" s="3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2"/>
      <c r="J262" s="2"/>
      <c r="K262" s="3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2"/>
      <c r="J263" s="2"/>
      <c r="K263" s="3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2"/>
      <c r="J264" s="2"/>
      <c r="K264" s="3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2"/>
      <c r="J265" s="2"/>
      <c r="K265" s="3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2"/>
      <c r="J266" s="2"/>
      <c r="K266" s="3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2"/>
      <c r="J267" s="2"/>
      <c r="K267" s="3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2"/>
      <c r="J268" s="2"/>
      <c r="K268" s="3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2"/>
      <c r="J269" s="2"/>
      <c r="K269" s="3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2"/>
      <c r="J270" s="2"/>
      <c r="K270" s="3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2"/>
      <c r="J271" s="2"/>
      <c r="K271" s="3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2"/>
      <c r="J272" s="2"/>
      <c r="K272" s="3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2"/>
      <c r="J273" s="2"/>
      <c r="K273" s="3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2"/>
      <c r="J274" s="2"/>
      <c r="K274" s="3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2"/>
      <c r="J275" s="2"/>
      <c r="K275" s="3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2"/>
      <c r="J276" s="2"/>
      <c r="K276" s="3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2"/>
      <c r="J277" s="2"/>
      <c r="K277" s="3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2"/>
      <c r="J278" s="2"/>
      <c r="K278" s="3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2"/>
      <c r="J279" s="2"/>
      <c r="K279" s="3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2"/>
      <c r="J280" s="2"/>
      <c r="K280" s="3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2"/>
      <c r="J281" s="2"/>
      <c r="K281" s="3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2"/>
      <c r="J282" s="2"/>
      <c r="K282" s="3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2"/>
      <c r="J283" s="2"/>
      <c r="K283" s="3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2"/>
      <c r="J284" s="2"/>
      <c r="K284" s="3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2"/>
      <c r="J285" s="2"/>
      <c r="K285" s="3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2"/>
      <c r="J286" s="2"/>
      <c r="K286" s="3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2"/>
      <c r="J287" s="2"/>
      <c r="K287" s="3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2"/>
      <c r="J288" s="2"/>
      <c r="K288" s="3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2"/>
      <c r="J289" s="2"/>
      <c r="K289" s="3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2"/>
      <c r="J290" s="2"/>
      <c r="K290" s="3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2"/>
      <c r="J291" s="2"/>
      <c r="K291" s="3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2"/>
      <c r="J292" s="2"/>
      <c r="K292" s="3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2"/>
      <c r="J293" s="2"/>
      <c r="K293" s="3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2"/>
      <c r="J294" s="2"/>
      <c r="K294" s="3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2"/>
      <c r="J295" s="2"/>
      <c r="K295" s="3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2"/>
      <c r="J296" s="2"/>
      <c r="K296" s="3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2"/>
      <c r="J297" s="2"/>
      <c r="K297" s="3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2"/>
      <c r="J298" s="2"/>
      <c r="K298" s="3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2"/>
      <c r="J299" s="2"/>
      <c r="K299" s="3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2"/>
      <c r="J300" s="2"/>
      <c r="K300" s="3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2"/>
      <c r="J301" s="2"/>
      <c r="K301" s="3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2"/>
      <c r="J302" s="2"/>
      <c r="K302" s="3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2"/>
      <c r="J303" s="2"/>
      <c r="K303" s="3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2"/>
      <c r="J304" s="2"/>
      <c r="K304" s="3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2"/>
      <c r="J305" s="2"/>
      <c r="K305" s="3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2"/>
      <c r="J306" s="2"/>
      <c r="K306" s="3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2"/>
      <c r="J307" s="2"/>
      <c r="K307" s="3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2"/>
      <c r="J308" s="2"/>
      <c r="K308" s="3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2"/>
      <c r="J309" s="2"/>
      <c r="K309" s="3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2"/>
      <c r="J310" s="2"/>
      <c r="K310" s="3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2"/>
      <c r="J311" s="2"/>
      <c r="K311" s="3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2"/>
      <c r="J312" s="2"/>
      <c r="K312" s="3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2"/>
      <c r="J313" s="2"/>
      <c r="K313" s="3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2"/>
      <c r="J314" s="2"/>
      <c r="K314" s="3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2"/>
      <c r="J315" s="2"/>
      <c r="K315" s="3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2"/>
      <c r="J316" s="2"/>
      <c r="K316" s="3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2"/>
      <c r="J317" s="2"/>
      <c r="K317" s="3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2"/>
      <c r="J318" s="2"/>
      <c r="K318" s="3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2"/>
      <c r="J319" s="2"/>
      <c r="K319" s="3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2"/>
      <c r="J320" s="2"/>
      <c r="K320" s="3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2"/>
      <c r="J321" s="2"/>
      <c r="K321" s="3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2"/>
      <c r="J322" s="2"/>
      <c r="K322" s="3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2"/>
      <c r="J323" s="2"/>
      <c r="K323" s="3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2"/>
      <c r="J324" s="2"/>
      <c r="K324" s="3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2"/>
      <c r="J325" s="2"/>
      <c r="K325" s="3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2"/>
      <c r="J326" s="2"/>
      <c r="K326" s="3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2"/>
      <c r="J327" s="2"/>
      <c r="K327" s="3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2"/>
      <c r="J328" s="2"/>
      <c r="K328" s="3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2"/>
      <c r="J329" s="2"/>
      <c r="K329" s="3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2"/>
      <c r="J330" s="2"/>
      <c r="K330" s="3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2"/>
      <c r="J331" s="2"/>
      <c r="K331" s="3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2"/>
      <c r="J332" s="2"/>
      <c r="K332" s="3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2"/>
      <c r="J333" s="2"/>
      <c r="K333" s="3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2"/>
      <c r="J334" s="2"/>
      <c r="K334" s="3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2"/>
      <c r="J335" s="2"/>
      <c r="K335" s="3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2"/>
      <c r="J336" s="2"/>
      <c r="K336" s="3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2"/>
      <c r="J337" s="2"/>
      <c r="K337" s="3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2"/>
      <c r="J338" s="2"/>
      <c r="K338" s="3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2"/>
      <c r="J339" s="2"/>
      <c r="K339" s="3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2"/>
      <c r="J340" s="2"/>
      <c r="K340" s="3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2"/>
      <c r="J341" s="2"/>
      <c r="K341" s="3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2"/>
      <c r="J342" s="2"/>
      <c r="K342" s="3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2"/>
      <c r="J343" s="2"/>
      <c r="K343" s="3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2"/>
      <c r="J344" s="2"/>
      <c r="K344" s="3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2"/>
      <c r="J345" s="2"/>
      <c r="K345" s="3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2"/>
      <c r="J346" s="2"/>
      <c r="K346" s="3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2"/>
      <c r="J347" s="2"/>
      <c r="K347" s="3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2"/>
      <c r="J348" s="2"/>
      <c r="K348" s="3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2"/>
      <c r="J349" s="2"/>
      <c r="K349" s="3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2"/>
      <c r="J350" s="2"/>
      <c r="K350" s="3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2"/>
      <c r="J351" s="2"/>
      <c r="K351" s="3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2"/>
      <c r="J352" s="2"/>
      <c r="K352" s="3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2"/>
      <c r="J353" s="2"/>
      <c r="K353" s="3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2"/>
      <c r="J354" s="2"/>
      <c r="K354" s="3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2"/>
      <c r="J355" s="2"/>
      <c r="K355" s="3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2"/>
      <c r="J356" s="2"/>
      <c r="K356" s="3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2"/>
      <c r="J357" s="2"/>
      <c r="K357" s="3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2"/>
      <c r="J358" s="2"/>
      <c r="K358" s="3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2"/>
      <c r="J359" s="2"/>
      <c r="K359" s="3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2"/>
      <c r="J360" s="2"/>
      <c r="K360" s="3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2"/>
      <c r="J361" s="2"/>
      <c r="K361" s="3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2"/>
      <c r="J362" s="2"/>
      <c r="K362" s="3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2"/>
      <c r="J363" s="2"/>
      <c r="K363" s="3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2"/>
      <c r="J364" s="2"/>
      <c r="K364" s="3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2"/>
      <c r="J365" s="2"/>
      <c r="K365" s="3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2"/>
      <c r="J366" s="2"/>
      <c r="K366" s="3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2"/>
      <c r="J367" s="2"/>
      <c r="K367" s="3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2"/>
      <c r="J368" s="2"/>
      <c r="K368" s="3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2"/>
      <c r="J369" s="2"/>
      <c r="K369" s="3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2"/>
      <c r="J370" s="2"/>
      <c r="K370" s="3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2"/>
      <c r="J371" s="2"/>
      <c r="K371" s="3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2"/>
      <c r="J372" s="2"/>
      <c r="K372" s="3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2"/>
      <c r="J373" s="2"/>
      <c r="K373" s="3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2"/>
      <c r="J374" s="2"/>
      <c r="K374" s="3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2"/>
      <c r="J375" s="2"/>
      <c r="K375" s="3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2"/>
      <c r="J376" s="2"/>
      <c r="K376" s="3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2"/>
      <c r="J377" s="2"/>
      <c r="K377" s="3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2"/>
      <c r="J378" s="2"/>
      <c r="K378" s="3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2"/>
      <c r="J379" s="2"/>
      <c r="K379" s="3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2"/>
      <c r="J380" s="2"/>
      <c r="K380" s="3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2"/>
      <c r="J381" s="2"/>
      <c r="K381" s="3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2"/>
      <c r="J382" s="2"/>
      <c r="K382" s="3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2"/>
      <c r="J383" s="2"/>
      <c r="K383" s="3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2"/>
      <c r="J384" s="2"/>
      <c r="K384" s="3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2"/>
      <c r="J385" s="2"/>
      <c r="K385" s="3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2"/>
      <c r="J386" s="2"/>
      <c r="K386" s="3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2"/>
      <c r="J387" s="2"/>
      <c r="K387" s="3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2"/>
      <c r="J388" s="2"/>
      <c r="K388" s="3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2"/>
      <c r="J389" s="2"/>
      <c r="K389" s="3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2"/>
      <c r="J390" s="2"/>
      <c r="K390" s="3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2"/>
      <c r="J391" s="2"/>
      <c r="K391" s="3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2"/>
      <c r="J392" s="2"/>
      <c r="K392" s="3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2"/>
      <c r="J393" s="2"/>
      <c r="K393" s="3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2"/>
      <c r="J394" s="2"/>
      <c r="K394" s="3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2"/>
      <c r="J395" s="2"/>
      <c r="K395" s="3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2"/>
      <c r="J396" s="2"/>
      <c r="K396" s="3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2"/>
      <c r="J397" s="2"/>
      <c r="K397" s="3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2"/>
      <c r="J398" s="2"/>
      <c r="K398" s="3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2"/>
      <c r="J399" s="2"/>
      <c r="K399" s="3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2"/>
      <c r="J400" s="2"/>
      <c r="K400" s="3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2"/>
      <c r="J401" s="2"/>
      <c r="K401" s="3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2"/>
      <c r="J402" s="2"/>
      <c r="K402" s="3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2"/>
      <c r="J403" s="2"/>
      <c r="K403" s="3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2"/>
      <c r="J404" s="2"/>
      <c r="K404" s="3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2"/>
      <c r="J405" s="2"/>
      <c r="K405" s="3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2"/>
      <c r="J406" s="2"/>
      <c r="K406" s="3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2"/>
      <c r="J407" s="2"/>
      <c r="K407" s="3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2"/>
      <c r="J408" s="2"/>
      <c r="K408" s="3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2"/>
      <c r="J409" s="2"/>
      <c r="K409" s="3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2"/>
      <c r="J410" s="2"/>
      <c r="K410" s="3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2"/>
      <c r="J411" s="2"/>
      <c r="K411" s="3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2"/>
      <c r="J412" s="2"/>
      <c r="K412" s="3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2"/>
      <c r="J413" s="2"/>
      <c r="K413" s="3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2"/>
      <c r="J414" s="2"/>
      <c r="K414" s="3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2"/>
      <c r="J415" s="2"/>
      <c r="K415" s="3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2"/>
      <c r="J416" s="2"/>
      <c r="K416" s="3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2"/>
      <c r="J417" s="2"/>
      <c r="K417" s="3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2"/>
      <c r="J418" s="2"/>
      <c r="K418" s="3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2"/>
      <c r="J419" s="2"/>
      <c r="K419" s="3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2"/>
      <c r="J420" s="2"/>
      <c r="K420" s="3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2"/>
      <c r="J421" s="2"/>
      <c r="K421" s="3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2"/>
      <c r="J422" s="2"/>
      <c r="K422" s="3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2"/>
      <c r="J423" s="2"/>
      <c r="K423" s="3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2"/>
      <c r="J424" s="2"/>
      <c r="K424" s="3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2"/>
      <c r="J425" s="2"/>
      <c r="K425" s="3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2"/>
      <c r="J426" s="2"/>
      <c r="K426" s="3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2"/>
      <c r="J427" s="2"/>
      <c r="K427" s="3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2"/>
      <c r="J428" s="2"/>
      <c r="K428" s="3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2"/>
      <c r="J429" s="2"/>
      <c r="K429" s="3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2"/>
      <c r="J430" s="2"/>
      <c r="K430" s="3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2"/>
      <c r="J431" s="2"/>
      <c r="K431" s="3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2"/>
      <c r="J432" s="2"/>
      <c r="K432" s="3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2"/>
      <c r="J433" s="2"/>
      <c r="K433" s="3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2"/>
      <c r="J434" s="2"/>
      <c r="K434" s="3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2"/>
      <c r="J435" s="2"/>
      <c r="K435" s="3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2"/>
      <c r="J436" s="2"/>
      <c r="K436" s="3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2"/>
      <c r="J437" s="2"/>
      <c r="K437" s="3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2"/>
      <c r="J438" s="2"/>
      <c r="K438" s="3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2"/>
      <c r="J439" s="2"/>
      <c r="K439" s="3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2"/>
      <c r="J440" s="2"/>
      <c r="K440" s="3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2"/>
      <c r="J441" s="2"/>
      <c r="K441" s="3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2"/>
      <c r="J442" s="2"/>
      <c r="K442" s="3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2"/>
      <c r="J443" s="2"/>
      <c r="K443" s="3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2"/>
      <c r="J444" s="2"/>
      <c r="K444" s="3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2"/>
      <c r="J445" s="2"/>
      <c r="K445" s="3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2"/>
      <c r="J446" s="2"/>
      <c r="K446" s="3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2"/>
      <c r="J447" s="2"/>
      <c r="K447" s="3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2"/>
      <c r="J448" s="2"/>
      <c r="K448" s="3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2"/>
      <c r="J449" s="2"/>
      <c r="K449" s="3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2"/>
      <c r="J450" s="2"/>
      <c r="K450" s="3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2"/>
      <c r="J451" s="2"/>
      <c r="K451" s="3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2"/>
      <c r="J452" s="2"/>
      <c r="K452" s="3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2"/>
      <c r="J453" s="2"/>
      <c r="K453" s="3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2"/>
      <c r="J454" s="2"/>
      <c r="K454" s="3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2"/>
      <c r="J455" s="2"/>
      <c r="K455" s="3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2"/>
      <c r="J456" s="2"/>
      <c r="K456" s="3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2"/>
      <c r="J457" s="2"/>
      <c r="K457" s="3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2"/>
      <c r="J458" s="2"/>
      <c r="K458" s="3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2"/>
      <c r="J459" s="2"/>
      <c r="K459" s="3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2"/>
      <c r="J460" s="2"/>
      <c r="K460" s="3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2"/>
      <c r="J461" s="2"/>
      <c r="K461" s="3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2"/>
      <c r="J462" s="2"/>
      <c r="K462" s="3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2"/>
      <c r="J463" s="2"/>
      <c r="K463" s="3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2"/>
      <c r="J464" s="2"/>
      <c r="K464" s="3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2"/>
      <c r="J465" s="2"/>
      <c r="K465" s="3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2"/>
      <c r="J466" s="2"/>
      <c r="K466" s="3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2"/>
      <c r="J467" s="2"/>
      <c r="K467" s="3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2"/>
      <c r="J468" s="2"/>
      <c r="K468" s="3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2"/>
      <c r="J469" s="2"/>
      <c r="K469" s="3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2"/>
      <c r="J470" s="2"/>
      <c r="K470" s="3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2"/>
      <c r="J471" s="2"/>
      <c r="K471" s="3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2"/>
      <c r="J472" s="2"/>
      <c r="K472" s="3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2"/>
      <c r="J473" s="2"/>
      <c r="K473" s="3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2"/>
      <c r="J474" s="2"/>
      <c r="K474" s="3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2"/>
      <c r="J475" s="2"/>
      <c r="K475" s="3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2"/>
      <c r="J476" s="2"/>
      <c r="K476" s="3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2"/>
      <c r="J477" s="2"/>
      <c r="K477" s="3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2"/>
      <c r="J478" s="2"/>
      <c r="K478" s="3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2"/>
      <c r="J479" s="2"/>
      <c r="K479" s="3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2"/>
      <c r="J480" s="2"/>
      <c r="K480" s="3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2"/>
      <c r="J481" s="2"/>
      <c r="K481" s="3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2"/>
      <c r="J482" s="2"/>
      <c r="K482" s="3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2"/>
      <c r="J483" s="2"/>
      <c r="K483" s="3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2"/>
      <c r="J484" s="2"/>
      <c r="K484" s="3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2"/>
      <c r="J485" s="2"/>
      <c r="K485" s="3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2"/>
      <c r="J486" s="2"/>
      <c r="K486" s="3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2"/>
      <c r="J487" s="2"/>
      <c r="K487" s="3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2"/>
      <c r="J488" s="2"/>
      <c r="K488" s="3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2"/>
      <c r="J489" s="2"/>
      <c r="K489" s="3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2"/>
      <c r="J490" s="2"/>
      <c r="K490" s="3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2"/>
      <c r="J491" s="2"/>
      <c r="K491" s="3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2"/>
      <c r="J492" s="2"/>
      <c r="K492" s="3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2"/>
      <c r="J493" s="2"/>
      <c r="K493" s="3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2"/>
      <c r="J494" s="2"/>
      <c r="K494" s="3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2"/>
      <c r="J495" s="2"/>
      <c r="K495" s="3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2"/>
      <c r="J496" s="2"/>
      <c r="K496" s="3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2"/>
      <c r="J497" s="2"/>
      <c r="K497" s="3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2"/>
      <c r="J498" s="2"/>
      <c r="K498" s="3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2"/>
      <c r="J499" s="2"/>
      <c r="K499" s="3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2"/>
      <c r="J500" s="2"/>
      <c r="K500" s="3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2"/>
      <c r="J501" s="2"/>
      <c r="K501" s="3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2"/>
      <c r="J502" s="2"/>
      <c r="K502" s="3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2"/>
      <c r="J503" s="2"/>
      <c r="K503" s="3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2"/>
      <c r="J504" s="2"/>
      <c r="K504" s="3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2"/>
      <c r="J505" s="2"/>
      <c r="K505" s="3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2"/>
      <c r="J506" s="2"/>
      <c r="K506" s="3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2"/>
      <c r="J507" s="2"/>
      <c r="K507" s="3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2"/>
      <c r="J508" s="2"/>
      <c r="K508" s="3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2"/>
      <c r="J509" s="2"/>
      <c r="K509" s="3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2"/>
      <c r="J510" s="2"/>
      <c r="K510" s="3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2"/>
      <c r="J511" s="2"/>
      <c r="K511" s="3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2"/>
      <c r="J512" s="2"/>
      <c r="K512" s="3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2"/>
      <c r="J513" s="2"/>
      <c r="K513" s="3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2"/>
      <c r="J514" s="2"/>
      <c r="K514" s="3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2"/>
      <c r="J515" s="2"/>
      <c r="K515" s="3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2"/>
      <c r="J516" s="2"/>
      <c r="K516" s="3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2"/>
      <c r="J517" s="2"/>
      <c r="K517" s="3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2"/>
      <c r="J518" s="2"/>
      <c r="K518" s="3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2"/>
      <c r="J519" s="2"/>
      <c r="K519" s="3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2"/>
      <c r="J520" s="2"/>
      <c r="K520" s="3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2"/>
      <c r="J521" s="2"/>
      <c r="K521" s="3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2"/>
      <c r="J522" s="2"/>
      <c r="K522" s="3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2"/>
      <c r="J523" s="2"/>
      <c r="K523" s="3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2"/>
      <c r="J524" s="2"/>
      <c r="K524" s="3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2"/>
      <c r="J525" s="2"/>
      <c r="K525" s="3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2"/>
      <c r="J526" s="2"/>
      <c r="K526" s="3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2"/>
      <c r="J527" s="2"/>
      <c r="K527" s="3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2"/>
      <c r="J528" s="2"/>
      <c r="K528" s="3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2"/>
      <c r="J529" s="2"/>
      <c r="K529" s="3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2"/>
      <c r="J530" s="2"/>
      <c r="K530" s="3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2"/>
      <c r="J531" s="2"/>
      <c r="K531" s="3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2"/>
      <c r="J532" s="2"/>
      <c r="K532" s="3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2"/>
      <c r="J533" s="2"/>
      <c r="K533" s="3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2"/>
      <c r="J534" s="2"/>
      <c r="K534" s="3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2"/>
      <c r="J535" s="2"/>
      <c r="K535" s="3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2"/>
      <c r="J536" s="2"/>
      <c r="K536" s="3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2"/>
      <c r="J537" s="2"/>
      <c r="K537" s="3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2"/>
      <c r="J538" s="2"/>
      <c r="K538" s="3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2"/>
      <c r="J539" s="2"/>
      <c r="K539" s="3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2"/>
      <c r="J540" s="2"/>
      <c r="K540" s="3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2"/>
      <c r="J541" s="2"/>
      <c r="K541" s="3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2"/>
      <c r="J542" s="2"/>
      <c r="K542" s="3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2"/>
      <c r="J543" s="2"/>
      <c r="K543" s="3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2"/>
      <c r="J544" s="2"/>
      <c r="K544" s="3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2"/>
      <c r="J545" s="2"/>
      <c r="K545" s="3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2"/>
      <c r="J546" s="2"/>
      <c r="K546" s="3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2"/>
      <c r="J547" s="2"/>
      <c r="K547" s="3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2"/>
      <c r="J548" s="2"/>
      <c r="K548" s="3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2"/>
      <c r="J549" s="2"/>
      <c r="K549" s="3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2"/>
      <c r="J550" s="2"/>
      <c r="K550" s="3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2"/>
      <c r="J551" s="2"/>
      <c r="K551" s="3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2"/>
      <c r="J552" s="2"/>
      <c r="K552" s="3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2"/>
      <c r="J553" s="2"/>
      <c r="K553" s="3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2"/>
      <c r="J554" s="2"/>
      <c r="K554" s="3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2"/>
      <c r="J555" s="2"/>
      <c r="K555" s="3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2"/>
      <c r="J556" s="2"/>
      <c r="K556" s="3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2"/>
      <c r="J557" s="2"/>
      <c r="K557" s="3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2"/>
      <c r="J558" s="2"/>
      <c r="K558" s="3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2"/>
      <c r="J559" s="2"/>
      <c r="K559" s="3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2"/>
      <c r="J560" s="2"/>
      <c r="K560" s="3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2"/>
      <c r="J561" s="2"/>
      <c r="K561" s="3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2"/>
      <c r="J562" s="2"/>
      <c r="K562" s="3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2"/>
      <c r="J563" s="2"/>
      <c r="K563" s="3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2"/>
      <c r="J564" s="2"/>
      <c r="K564" s="3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2"/>
      <c r="J565" s="2"/>
      <c r="K565" s="3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2"/>
      <c r="J566" s="2"/>
      <c r="K566" s="3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2"/>
      <c r="J567" s="2"/>
      <c r="K567" s="3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2"/>
      <c r="J568" s="2"/>
      <c r="K568" s="3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2"/>
      <c r="J569" s="2"/>
      <c r="K569" s="3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2"/>
      <c r="J570" s="2"/>
      <c r="K570" s="3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2"/>
      <c r="J571" s="2"/>
      <c r="K571" s="3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2"/>
      <c r="J572" s="2"/>
      <c r="K572" s="3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2"/>
      <c r="J573" s="2"/>
      <c r="K573" s="3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2"/>
      <c r="J574" s="2"/>
      <c r="K574" s="3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2"/>
      <c r="J575" s="2"/>
      <c r="K575" s="3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2"/>
      <c r="J576" s="2"/>
      <c r="K576" s="3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2"/>
      <c r="J577" s="2"/>
      <c r="K577" s="3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2"/>
      <c r="J578" s="2"/>
      <c r="K578" s="3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2"/>
      <c r="J579" s="2"/>
      <c r="K579" s="3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2"/>
      <c r="J580" s="2"/>
      <c r="K580" s="3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2"/>
      <c r="J581" s="2"/>
      <c r="K581" s="3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2"/>
      <c r="J582" s="2"/>
      <c r="K582" s="3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2"/>
      <c r="J583" s="2"/>
      <c r="K583" s="3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2"/>
      <c r="J584" s="2"/>
      <c r="K584" s="3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2"/>
      <c r="J585" s="2"/>
      <c r="K585" s="3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2"/>
      <c r="J586" s="2"/>
      <c r="K586" s="3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2"/>
      <c r="J587" s="2"/>
      <c r="K587" s="3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2"/>
      <c r="J588" s="2"/>
      <c r="K588" s="3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2"/>
      <c r="J589" s="2"/>
      <c r="K589" s="3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2"/>
      <c r="J590" s="2"/>
      <c r="K590" s="3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2"/>
      <c r="J591" s="2"/>
      <c r="K591" s="3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2"/>
      <c r="J592" s="2"/>
      <c r="K592" s="3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2"/>
      <c r="J593" s="2"/>
      <c r="K593" s="3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2"/>
      <c r="J594" s="2"/>
      <c r="K594" s="3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2"/>
      <c r="J595" s="2"/>
      <c r="K595" s="3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2"/>
      <c r="J596" s="2"/>
      <c r="K596" s="3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2"/>
      <c r="J597" s="2"/>
      <c r="K597" s="3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2"/>
      <c r="J598" s="2"/>
      <c r="K598" s="3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2"/>
      <c r="J599" s="2"/>
      <c r="K599" s="3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2"/>
      <c r="J600" s="2"/>
      <c r="K600" s="3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2"/>
      <c r="J601" s="2"/>
      <c r="K601" s="3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2"/>
      <c r="J602" s="2"/>
      <c r="K602" s="3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2"/>
      <c r="J603" s="2"/>
      <c r="K603" s="3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2"/>
      <c r="J604" s="2"/>
      <c r="K604" s="3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2"/>
      <c r="J605" s="2"/>
      <c r="K605" s="3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2"/>
      <c r="J606" s="2"/>
      <c r="K606" s="3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2"/>
      <c r="J607" s="2"/>
      <c r="K607" s="3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2"/>
      <c r="J608" s="2"/>
      <c r="K608" s="3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2"/>
      <c r="J609" s="2"/>
      <c r="K609" s="3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2"/>
      <c r="J610" s="2"/>
      <c r="K610" s="3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2"/>
      <c r="J611" s="2"/>
      <c r="K611" s="3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2"/>
      <c r="J612" s="2"/>
      <c r="K612" s="3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2"/>
      <c r="J613" s="2"/>
      <c r="K613" s="3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2"/>
      <c r="J614" s="2"/>
      <c r="K614" s="3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2"/>
      <c r="J615" s="2"/>
      <c r="K615" s="3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2"/>
      <c r="J616" s="2"/>
      <c r="K616" s="3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2"/>
      <c r="J617" s="2"/>
      <c r="K617" s="3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2"/>
      <c r="J618" s="2"/>
      <c r="K618" s="3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2"/>
      <c r="J619" s="2"/>
      <c r="K619" s="3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2"/>
      <c r="J620" s="2"/>
      <c r="K620" s="3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2"/>
      <c r="J621" s="2"/>
      <c r="K621" s="3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2"/>
      <c r="J622" s="2"/>
      <c r="K622" s="3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2"/>
      <c r="J623" s="2"/>
      <c r="K623" s="3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2"/>
      <c r="J624" s="2"/>
      <c r="K624" s="3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2"/>
      <c r="J625" s="2"/>
      <c r="K625" s="3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2"/>
      <c r="J626" s="2"/>
      <c r="K626" s="3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2"/>
      <c r="J627" s="2"/>
      <c r="K627" s="3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2"/>
      <c r="J628" s="2"/>
      <c r="K628" s="3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2"/>
      <c r="J629" s="2"/>
      <c r="K629" s="3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2"/>
      <c r="J630" s="2"/>
      <c r="K630" s="3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2"/>
      <c r="J631" s="2"/>
      <c r="K631" s="3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2"/>
      <c r="J632" s="2"/>
      <c r="K632" s="3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2"/>
      <c r="J633" s="2"/>
      <c r="K633" s="3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2"/>
      <c r="J634" s="2"/>
      <c r="K634" s="3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2"/>
      <c r="J635" s="2"/>
      <c r="K635" s="3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2"/>
      <c r="J636" s="2"/>
      <c r="K636" s="3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2"/>
      <c r="J637" s="2"/>
      <c r="K637" s="3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2"/>
      <c r="J638" s="2"/>
      <c r="K638" s="3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2"/>
      <c r="J639" s="2"/>
      <c r="K639" s="3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2"/>
      <c r="J640" s="2"/>
      <c r="K640" s="3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2"/>
      <c r="J641" s="2"/>
      <c r="K641" s="3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2"/>
      <c r="J642" s="2"/>
      <c r="K642" s="3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2"/>
      <c r="J643" s="2"/>
      <c r="K643" s="3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2"/>
      <c r="J644" s="2"/>
      <c r="K644" s="3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2"/>
      <c r="J645" s="2"/>
      <c r="K645" s="3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2"/>
      <c r="J646" s="2"/>
      <c r="K646" s="3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2"/>
      <c r="J647" s="2"/>
      <c r="K647" s="3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2"/>
      <c r="J648" s="2"/>
      <c r="K648" s="3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2"/>
      <c r="J649" s="2"/>
      <c r="K649" s="3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2"/>
      <c r="J650" s="2"/>
      <c r="K650" s="3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2"/>
      <c r="J651" s="2"/>
      <c r="K651" s="3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2"/>
      <c r="J652" s="2"/>
      <c r="K652" s="3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2"/>
      <c r="J653" s="2"/>
      <c r="K653" s="3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2"/>
      <c r="J654" s="2"/>
      <c r="K654" s="3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2"/>
      <c r="J655" s="2"/>
      <c r="K655" s="3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2"/>
      <c r="J656" s="2"/>
      <c r="K656" s="3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2"/>
      <c r="J657" s="2"/>
      <c r="K657" s="3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2"/>
      <c r="J658" s="2"/>
      <c r="K658" s="3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2"/>
      <c r="J659" s="2"/>
      <c r="K659" s="3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2"/>
      <c r="J660" s="2"/>
      <c r="K660" s="3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2"/>
      <c r="J661" s="2"/>
      <c r="K661" s="3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2"/>
      <c r="J662" s="2"/>
      <c r="K662" s="3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2"/>
      <c r="J663" s="2"/>
      <c r="K663" s="3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2"/>
      <c r="J664" s="2"/>
      <c r="K664" s="3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2"/>
      <c r="J665" s="2"/>
      <c r="K665" s="3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2"/>
      <c r="J666" s="2"/>
      <c r="K666" s="3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2"/>
      <c r="J667" s="2"/>
      <c r="K667" s="3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2"/>
      <c r="J668" s="2"/>
      <c r="K668" s="3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2"/>
      <c r="J669" s="2"/>
      <c r="K669" s="3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2"/>
      <c r="J670" s="2"/>
      <c r="K670" s="3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2"/>
      <c r="J671" s="2"/>
      <c r="K671" s="3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2"/>
      <c r="J672" s="2"/>
      <c r="K672" s="3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2"/>
      <c r="J673" s="2"/>
      <c r="K673" s="3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2"/>
      <c r="J674" s="2"/>
      <c r="K674" s="3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2"/>
      <c r="J675" s="2"/>
      <c r="K675" s="3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2"/>
      <c r="J676" s="2"/>
      <c r="K676" s="3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2"/>
      <c r="J677" s="2"/>
      <c r="K677" s="3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2"/>
      <c r="J678" s="2"/>
      <c r="K678" s="3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2"/>
      <c r="J679" s="2"/>
      <c r="K679" s="3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2"/>
      <c r="J680" s="2"/>
      <c r="K680" s="3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2"/>
      <c r="J681" s="2"/>
      <c r="K681" s="3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2"/>
      <c r="J682" s="2"/>
      <c r="K682" s="3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2"/>
      <c r="J683" s="2"/>
      <c r="K683" s="3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2"/>
      <c r="J684" s="2"/>
      <c r="K684" s="3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2"/>
      <c r="J685" s="2"/>
      <c r="K685" s="3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2"/>
      <c r="J686" s="2"/>
      <c r="K686" s="3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2"/>
      <c r="J687" s="2"/>
      <c r="K687" s="3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2"/>
      <c r="J688" s="2"/>
      <c r="K688" s="3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2"/>
      <c r="J689" s="2"/>
      <c r="K689" s="3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2"/>
      <c r="J690" s="2"/>
      <c r="K690" s="3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2"/>
      <c r="J691" s="2"/>
      <c r="K691" s="3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2"/>
      <c r="J692" s="2"/>
      <c r="K692" s="3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2"/>
      <c r="J693" s="2"/>
      <c r="K693" s="3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2"/>
      <c r="J694" s="2"/>
      <c r="K694" s="3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2"/>
      <c r="J695" s="2"/>
      <c r="K695" s="3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2"/>
      <c r="J696" s="2"/>
      <c r="K696" s="3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2"/>
      <c r="J697" s="2"/>
      <c r="K697" s="3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2"/>
      <c r="J698" s="2"/>
      <c r="K698" s="3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2"/>
      <c r="J699" s="2"/>
      <c r="K699" s="3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2"/>
      <c r="J700" s="2"/>
      <c r="K700" s="3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2"/>
      <c r="J701" s="2"/>
      <c r="K701" s="3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2"/>
      <c r="J702" s="2"/>
      <c r="K702" s="3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2"/>
      <c r="J703" s="2"/>
      <c r="K703" s="3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2"/>
      <c r="J704" s="2"/>
      <c r="K704" s="3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2"/>
      <c r="J705" s="2"/>
      <c r="K705" s="3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2"/>
      <c r="J706" s="2"/>
      <c r="K706" s="3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2"/>
      <c r="J707" s="2"/>
      <c r="K707" s="3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2"/>
      <c r="J708" s="2"/>
      <c r="K708" s="3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2"/>
      <c r="J709" s="2"/>
      <c r="K709" s="3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2"/>
      <c r="J710" s="2"/>
      <c r="K710" s="3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2"/>
      <c r="J711" s="2"/>
      <c r="K711" s="3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2"/>
      <c r="J712" s="2"/>
      <c r="K712" s="3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2"/>
      <c r="J713" s="2"/>
      <c r="K713" s="3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2"/>
      <c r="J714" s="2"/>
      <c r="K714" s="3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2"/>
      <c r="J715" s="2"/>
      <c r="K715" s="3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2"/>
      <c r="J716" s="2"/>
      <c r="K716" s="3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2"/>
      <c r="J717" s="2"/>
      <c r="K717" s="3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2"/>
      <c r="J718" s="2"/>
      <c r="K718" s="3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2"/>
      <c r="J719" s="2"/>
      <c r="K719" s="3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2"/>
      <c r="J720" s="2"/>
      <c r="K720" s="3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2"/>
      <c r="J721" s="2"/>
      <c r="K721" s="3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2"/>
      <c r="J722" s="2"/>
      <c r="K722" s="3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2"/>
      <c r="J723" s="2"/>
      <c r="K723" s="3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2"/>
      <c r="J724" s="2"/>
      <c r="K724" s="3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2"/>
      <c r="J725" s="2"/>
      <c r="K725" s="3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2"/>
      <c r="J726" s="2"/>
      <c r="K726" s="3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2"/>
      <c r="J727" s="2"/>
      <c r="K727" s="3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2"/>
      <c r="J728" s="2"/>
      <c r="K728" s="3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2"/>
      <c r="J729" s="2"/>
      <c r="K729" s="3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2"/>
      <c r="J730" s="2"/>
      <c r="K730" s="3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2"/>
      <c r="J731" s="2"/>
      <c r="K731" s="3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2"/>
      <c r="J732" s="2"/>
      <c r="K732" s="3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2"/>
      <c r="J733" s="2"/>
      <c r="K733" s="3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2"/>
      <c r="J734" s="2"/>
      <c r="K734" s="3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2"/>
      <c r="J735" s="2"/>
      <c r="K735" s="3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2"/>
      <c r="J736" s="2"/>
      <c r="K736" s="3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2"/>
      <c r="J737" s="2"/>
      <c r="K737" s="3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2"/>
      <c r="J738" s="2"/>
      <c r="K738" s="3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2"/>
      <c r="J739" s="2"/>
      <c r="K739" s="3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2"/>
      <c r="J740" s="2"/>
      <c r="K740" s="3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2"/>
      <c r="J741" s="2"/>
      <c r="K741" s="3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2"/>
      <c r="J742" s="2"/>
      <c r="K742" s="3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2"/>
      <c r="J743" s="2"/>
      <c r="K743" s="3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2"/>
      <c r="J744" s="2"/>
      <c r="K744" s="3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2"/>
      <c r="J745" s="2"/>
      <c r="K745" s="3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2"/>
      <c r="J746" s="2"/>
      <c r="K746" s="3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2"/>
      <c r="J747" s="2"/>
      <c r="K747" s="3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2"/>
      <c r="J748" s="2"/>
      <c r="K748" s="3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2"/>
      <c r="J749" s="2"/>
      <c r="K749" s="3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2"/>
      <c r="J750" s="2"/>
      <c r="K750" s="3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2"/>
      <c r="J751" s="2"/>
      <c r="K751" s="3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2"/>
      <c r="J752" s="2"/>
      <c r="K752" s="3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2"/>
      <c r="J753" s="2"/>
      <c r="K753" s="3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2"/>
      <c r="J754" s="2"/>
      <c r="K754" s="3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2"/>
      <c r="J755" s="2"/>
      <c r="K755" s="3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2"/>
      <c r="J756" s="2"/>
      <c r="K756" s="3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2"/>
      <c r="J757" s="2"/>
      <c r="K757" s="3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2"/>
      <c r="J758" s="2"/>
      <c r="K758" s="3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2"/>
      <c r="J759" s="2"/>
      <c r="K759" s="3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2"/>
      <c r="J760" s="2"/>
      <c r="K760" s="3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2"/>
      <c r="J761" s="2"/>
      <c r="K761" s="3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2"/>
      <c r="J762" s="2"/>
      <c r="K762" s="3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2"/>
      <c r="J763" s="2"/>
      <c r="K763" s="3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2"/>
      <c r="J764" s="2"/>
      <c r="K764" s="3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2"/>
      <c r="J765" s="2"/>
      <c r="K765" s="3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2"/>
      <c r="J766" s="2"/>
      <c r="K766" s="3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2"/>
      <c r="J767" s="2"/>
      <c r="K767" s="3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2"/>
      <c r="J768" s="2"/>
      <c r="K768" s="3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2"/>
      <c r="J769" s="2"/>
      <c r="K769" s="3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2"/>
      <c r="J770" s="2"/>
      <c r="K770" s="3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2"/>
      <c r="J771" s="2"/>
      <c r="K771" s="3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2"/>
      <c r="J772" s="2"/>
      <c r="K772" s="3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2"/>
      <c r="J773" s="2"/>
      <c r="K773" s="3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2"/>
      <c r="J774" s="2"/>
      <c r="K774" s="3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2"/>
      <c r="J775" s="2"/>
      <c r="K775" s="3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2"/>
      <c r="J776" s="2"/>
      <c r="K776" s="3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2"/>
      <c r="J777" s="2"/>
      <c r="K777" s="3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2"/>
      <c r="J778" s="2"/>
      <c r="K778" s="3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2"/>
      <c r="J779" s="2"/>
      <c r="K779" s="3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2"/>
      <c r="J780" s="2"/>
      <c r="K780" s="3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2"/>
      <c r="J781" s="2"/>
      <c r="K781" s="3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2"/>
      <c r="J782" s="2"/>
      <c r="K782" s="3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2"/>
      <c r="J783" s="2"/>
      <c r="K783" s="3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2"/>
      <c r="J784" s="2"/>
      <c r="K784" s="3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2"/>
      <c r="J785" s="2"/>
      <c r="K785" s="3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2"/>
      <c r="J786" s="2"/>
      <c r="K786" s="3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2"/>
      <c r="J787" s="2"/>
      <c r="K787" s="3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2"/>
      <c r="J788" s="2"/>
      <c r="K788" s="3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2"/>
      <c r="J789" s="2"/>
      <c r="K789" s="3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2"/>
      <c r="J790" s="2"/>
      <c r="K790" s="3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2"/>
      <c r="J791" s="2"/>
      <c r="K791" s="3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2"/>
      <c r="J792" s="2"/>
      <c r="K792" s="3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2"/>
      <c r="J793" s="2"/>
      <c r="K793" s="3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2"/>
      <c r="J794" s="2"/>
      <c r="K794" s="3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2"/>
      <c r="J795" s="2"/>
      <c r="K795" s="3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2"/>
      <c r="J796" s="2"/>
      <c r="K796" s="3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2"/>
      <c r="J797" s="2"/>
      <c r="K797" s="3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2"/>
      <c r="J798" s="2"/>
      <c r="K798" s="3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2"/>
      <c r="J799" s="2"/>
      <c r="K799" s="3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2"/>
      <c r="J800" s="2"/>
      <c r="K800" s="3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2"/>
      <c r="J801" s="2"/>
      <c r="K801" s="3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2"/>
      <c r="J802" s="2"/>
      <c r="K802" s="3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2"/>
      <c r="J803" s="2"/>
      <c r="K803" s="3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2"/>
      <c r="J804" s="2"/>
      <c r="K804" s="3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2"/>
      <c r="J805" s="2"/>
      <c r="K805" s="3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2"/>
      <c r="J806" s="2"/>
      <c r="K806" s="3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2"/>
      <c r="J807" s="2"/>
      <c r="K807" s="3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2"/>
      <c r="J808" s="2"/>
      <c r="K808" s="3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2"/>
      <c r="J809" s="2"/>
      <c r="K809" s="3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2"/>
      <c r="J810" s="2"/>
      <c r="K810" s="3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2"/>
      <c r="J811" s="2"/>
      <c r="K811" s="3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2"/>
      <c r="J812" s="2"/>
      <c r="K812" s="3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2"/>
      <c r="J813" s="2"/>
      <c r="K813" s="3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2"/>
      <c r="J814" s="2"/>
      <c r="K814" s="3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2"/>
      <c r="J815" s="2"/>
      <c r="K815" s="3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2"/>
      <c r="J816" s="2"/>
      <c r="K816" s="3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2"/>
      <c r="J817" s="2"/>
      <c r="K817" s="3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2"/>
      <c r="J818" s="2"/>
      <c r="K818" s="3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2"/>
      <c r="J819" s="2"/>
      <c r="K819" s="3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2"/>
      <c r="J820" s="2"/>
      <c r="K820" s="3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2"/>
      <c r="J821" s="2"/>
      <c r="K821" s="3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2"/>
      <c r="J822" s="2"/>
      <c r="K822" s="3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2"/>
      <c r="J823" s="2"/>
      <c r="K823" s="3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2"/>
      <c r="J824" s="2"/>
      <c r="K824" s="3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2"/>
      <c r="J825" s="2"/>
      <c r="K825" s="3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2"/>
      <c r="J826" s="2"/>
      <c r="K826" s="3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2"/>
      <c r="J827" s="2"/>
      <c r="K827" s="3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2"/>
      <c r="J828" s="2"/>
      <c r="K828" s="3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2"/>
      <c r="J829" s="2"/>
      <c r="K829" s="3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2"/>
      <c r="J830" s="2"/>
      <c r="K830" s="3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2"/>
      <c r="J831" s="2"/>
      <c r="K831" s="3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2"/>
      <c r="J832" s="2"/>
      <c r="K832" s="3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2"/>
      <c r="J833" s="2"/>
      <c r="K833" s="3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2"/>
      <c r="J834" s="2"/>
      <c r="K834" s="3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2"/>
      <c r="J835" s="2"/>
      <c r="K835" s="3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2"/>
      <c r="J836" s="2"/>
      <c r="K836" s="3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2"/>
      <c r="J837" s="2"/>
      <c r="K837" s="3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2"/>
      <c r="J838" s="2"/>
      <c r="K838" s="3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2"/>
      <c r="J839" s="2"/>
      <c r="K839" s="3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2"/>
      <c r="J840" s="2"/>
      <c r="K840" s="3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2"/>
      <c r="J841" s="2"/>
      <c r="K841" s="3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2"/>
      <c r="J842" s="2"/>
      <c r="K842" s="3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2"/>
      <c r="J843" s="2"/>
      <c r="K843" s="3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2"/>
      <c r="J844" s="2"/>
      <c r="K844" s="3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2"/>
      <c r="J845" s="2"/>
      <c r="K845" s="3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2"/>
      <c r="J846" s="2"/>
      <c r="K846" s="3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2"/>
      <c r="J847" s="2"/>
      <c r="K847" s="3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2"/>
      <c r="J848" s="2"/>
      <c r="K848" s="3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2"/>
      <c r="J849" s="2"/>
      <c r="K849" s="3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2"/>
      <c r="J850" s="2"/>
      <c r="K850" s="3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2"/>
      <c r="J851" s="2"/>
      <c r="K851" s="3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2"/>
      <c r="J852" s="2"/>
      <c r="K852" s="3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2"/>
      <c r="J853" s="2"/>
      <c r="K853" s="3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2"/>
      <c r="J854" s="2"/>
      <c r="K854" s="3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2"/>
      <c r="J855" s="2"/>
      <c r="K855" s="3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2"/>
      <c r="J856" s="2"/>
      <c r="K856" s="3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2"/>
      <c r="J857" s="2"/>
      <c r="K857" s="3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2"/>
      <c r="J858" s="2"/>
      <c r="K858" s="3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2"/>
      <c r="J859" s="2"/>
      <c r="K859" s="3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2"/>
      <c r="J860" s="2"/>
      <c r="K860" s="3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2"/>
      <c r="J861" s="2"/>
      <c r="K861" s="3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2"/>
      <c r="J862" s="2"/>
      <c r="K862" s="3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2"/>
      <c r="J863" s="2"/>
      <c r="K863" s="3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2"/>
      <c r="J864" s="2"/>
      <c r="K864" s="3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2"/>
      <c r="J865" s="2"/>
      <c r="K865" s="3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2"/>
      <c r="J866" s="2"/>
      <c r="K866" s="3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2"/>
      <c r="J867" s="2"/>
      <c r="K867" s="3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2"/>
      <c r="J868" s="2"/>
      <c r="K868" s="3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2"/>
      <c r="J869" s="2"/>
      <c r="K869" s="3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2"/>
      <c r="J870" s="2"/>
      <c r="K870" s="3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2"/>
      <c r="J871" s="2"/>
      <c r="K871" s="3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2"/>
      <c r="J872" s="2"/>
      <c r="K872" s="3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2"/>
      <c r="J873" s="2"/>
      <c r="K873" s="3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2"/>
      <c r="J874" s="2"/>
      <c r="K874" s="3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2"/>
      <c r="J875" s="2"/>
      <c r="K875" s="3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2"/>
      <c r="J876" s="2"/>
      <c r="K876" s="3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2"/>
      <c r="J877" s="2"/>
      <c r="K877" s="3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2"/>
      <c r="J878" s="2"/>
      <c r="K878" s="3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2"/>
      <c r="J879" s="2"/>
      <c r="K879" s="3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2"/>
      <c r="J880" s="2"/>
      <c r="K880" s="3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2"/>
      <c r="J881" s="2"/>
      <c r="K881" s="3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2"/>
      <c r="J882" s="2"/>
      <c r="K882" s="3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2"/>
      <c r="J883" s="2"/>
      <c r="K883" s="3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2"/>
      <c r="J884" s="2"/>
      <c r="K884" s="3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2"/>
      <c r="J885" s="2"/>
      <c r="K885" s="3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2"/>
      <c r="J886" s="2"/>
      <c r="K886" s="3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2"/>
      <c r="J887" s="2"/>
      <c r="K887" s="3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2"/>
      <c r="J888" s="2"/>
      <c r="K888" s="3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2"/>
      <c r="J889" s="2"/>
      <c r="K889" s="3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2"/>
      <c r="J890" s="2"/>
      <c r="K890" s="3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2"/>
      <c r="J891" s="2"/>
      <c r="K891" s="3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2"/>
      <c r="J892" s="2"/>
      <c r="K892" s="3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2"/>
      <c r="J893" s="2"/>
      <c r="K893" s="3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2"/>
      <c r="J894" s="2"/>
      <c r="K894" s="3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2"/>
      <c r="J895" s="2"/>
      <c r="K895" s="3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2"/>
      <c r="J896" s="2"/>
      <c r="K896" s="3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2"/>
      <c r="J897" s="2"/>
      <c r="K897" s="3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2"/>
      <c r="J898" s="2"/>
      <c r="K898" s="3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2"/>
      <c r="J899" s="2"/>
      <c r="K899" s="3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2"/>
      <c r="J900" s="2"/>
      <c r="K900" s="3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2"/>
      <c r="J901" s="2"/>
      <c r="K901" s="3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2"/>
      <c r="J902" s="2"/>
      <c r="K902" s="3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2"/>
      <c r="J903" s="2"/>
      <c r="K903" s="3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2"/>
      <c r="J904" s="2"/>
      <c r="K904" s="3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2"/>
      <c r="J905" s="2"/>
      <c r="K905" s="3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2"/>
      <c r="J906" s="2"/>
      <c r="K906" s="3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2"/>
      <c r="J907" s="2"/>
      <c r="K907" s="3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2"/>
      <c r="J908" s="2"/>
      <c r="K908" s="3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2"/>
      <c r="J909" s="2"/>
      <c r="K909" s="3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2"/>
      <c r="J910" s="2"/>
      <c r="K910" s="3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2"/>
      <c r="J911" s="2"/>
      <c r="K911" s="3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2"/>
      <c r="J912" s="2"/>
      <c r="K912" s="3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2"/>
      <c r="J913" s="2"/>
      <c r="K913" s="3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2"/>
      <c r="J914" s="2"/>
      <c r="K914" s="3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2"/>
      <c r="J915" s="2"/>
      <c r="K915" s="3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2"/>
      <c r="J916" s="2"/>
      <c r="K916" s="3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2"/>
      <c r="J917" s="2"/>
      <c r="K917" s="3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2"/>
      <c r="J918" s="2"/>
      <c r="K918" s="3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2"/>
      <c r="J919" s="2"/>
      <c r="K919" s="3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2"/>
      <c r="J920" s="2"/>
      <c r="K920" s="3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2"/>
      <c r="J921" s="2"/>
      <c r="K921" s="3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2"/>
      <c r="J922" s="2"/>
      <c r="K922" s="3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2"/>
      <c r="J923" s="2"/>
      <c r="K923" s="3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2"/>
      <c r="J924" s="2"/>
      <c r="K924" s="3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2"/>
      <c r="J925" s="2"/>
      <c r="K925" s="3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2"/>
      <c r="J926" s="2"/>
      <c r="K926" s="3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2"/>
      <c r="J927" s="2"/>
      <c r="K927" s="3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2"/>
      <c r="J928" s="2"/>
      <c r="K928" s="3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2"/>
      <c r="J929" s="2"/>
      <c r="K929" s="3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2"/>
      <c r="J930" s="2"/>
      <c r="K930" s="3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2"/>
      <c r="J931" s="2"/>
      <c r="K931" s="3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2"/>
      <c r="J932" s="2"/>
      <c r="K932" s="3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2"/>
      <c r="J933" s="2"/>
      <c r="K933" s="3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2"/>
      <c r="J934" s="2"/>
      <c r="K934" s="3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2"/>
      <c r="J935" s="2"/>
      <c r="K935" s="3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2"/>
      <c r="J936" s="2"/>
      <c r="K936" s="3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2"/>
      <c r="J937" s="2"/>
      <c r="K937" s="3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2"/>
      <c r="J938" s="2"/>
      <c r="K938" s="3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2"/>
      <c r="J939" s="2"/>
      <c r="K939" s="3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2"/>
      <c r="J940" s="2"/>
      <c r="K940" s="3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2"/>
      <c r="J941" s="2"/>
      <c r="K941" s="3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2"/>
      <c r="J942" s="2"/>
      <c r="K942" s="3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2"/>
      <c r="J943" s="2"/>
      <c r="K943" s="3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2"/>
      <c r="J944" s="2"/>
      <c r="K944" s="3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2"/>
      <c r="J945" s="2"/>
      <c r="K945" s="3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2"/>
      <c r="J946" s="2"/>
      <c r="K946" s="3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2"/>
      <c r="J947" s="2"/>
      <c r="K947" s="3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2"/>
      <c r="J948" s="2"/>
      <c r="K948" s="3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2"/>
      <c r="J949" s="2"/>
      <c r="K949" s="3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2"/>
      <c r="J950" s="2"/>
      <c r="K950" s="3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2"/>
      <c r="J951" s="2"/>
      <c r="K951" s="3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2"/>
      <c r="J952" s="2"/>
      <c r="K952" s="3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2"/>
      <c r="J953" s="2"/>
      <c r="K953" s="3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2"/>
      <c r="J954" s="2"/>
      <c r="K954" s="3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2"/>
      <c r="J955" s="2"/>
      <c r="K955" s="3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2"/>
      <c r="J956" s="2"/>
      <c r="K956" s="3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2"/>
      <c r="J957" s="2"/>
      <c r="K957" s="3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2"/>
      <c r="J958" s="2"/>
      <c r="K958" s="3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2"/>
      <c r="J959" s="2"/>
      <c r="K959" s="3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2"/>
      <c r="J960" s="2"/>
      <c r="K960" s="3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2"/>
      <c r="J961" s="2"/>
      <c r="K961" s="3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2"/>
      <c r="J962" s="2"/>
      <c r="K962" s="3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2"/>
      <c r="J963" s="2"/>
      <c r="K963" s="3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2"/>
      <c r="J964" s="2"/>
      <c r="K964" s="3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2"/>
      <c r="J965" s="2"/>
      <c r="K965" s="3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2"/>
      <c r="J966" s="2"/>
      <c r="K966" s="3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2"/>
      <c r="J967" s="2"/>
      <c r="K967" s="3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2"/>
      <c r="J968" s="2"/>
      <c r="K968" s="3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2"/>
      <c r="J969" s="2"/>
      <c r="K969" s="3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2"/>
      <c r="J970" s="2"/>
      <c r="K970" s="3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2"/>
      <c r="J971" s="2"/>
      <c r="K971" s="3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2"/>
      <c r="J972" s="2"/>
      <c r="K972" s="3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2"/>
      <c r="J973" s="2"/>
      <c r="K973" s="3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2"/>
      <c r="J974" s="2"/>
      <c r="K974" s="3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2"/>
      <c r="J975" s="2"/>
      <c r="K975" s="3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2"/>
      <c r="J976" s="2"/>
      <c r="K976" s="3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2"/>
      <c r="J977" s="2"/>
      <c r="K977" s="3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2"/>
      <c r="J978" s="2"/>
      <c r="K978" s="3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2"/>
      <c r="J979" s="2"/>
      <c r="K979" s="3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2"/>
      <c r="J980" s="2"/>
      <c r="K980" s="3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2"/>
      <c r="J981" s="2"/>
      <c r="K981" s="3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2"/>
      <c r="J982" s="2"/>
      <c r="K982" s="3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2"/>
      <c r="J983" s="2"/>
      <c r="K983" s="3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2"/>
      <c r="J984" s="2"/>
      <c r="K984" s="3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2"/>
      <c r="J985" s="2"/>
      <c r="K985" s="3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2"/>
      <c r="J986" s="2"/>
      <c r="K986" s="3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2"/>
      <c r="J987" s="2"/>
      <c r="K987" s="3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2"/>
      <c r="J988" s="2"/>
      <c r="K988" s="3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2"/>
      <c r="J989" s="2"/>
      <c r="K989" s="3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2"/>
      <c r="J990" s="2"/>
      <c r="K990" s="3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2"/>
      <c r="J991" s="2"/>
      <c r="K991" s="3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2"/>
      <c r="J992" s="2"/>
      <c r="K992" s="3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2"/>
      <c r="J993" s="2"/>
      <c r="K993" s="3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2"/>
      <c r="J994" s="2"/>
      <c r="K994" s="3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2"/>
      <c r="J995" s="2"/>
      <c r="K995" s="3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2"/>
      <c r="J996" s="2"/>
      <c r="K996" s="3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2"/>
      <c r="J997" s="2"/>
      <c r="K997" s="3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2"/>
      <c r="J998" s="2"/>
      <c r="K998" s="3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2"/>
      <c r="J999" s="2"/>
      <c r="K999" s="3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2"/>
      <c r="J1000" s="2"/>
      <c r="K1000" s="3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2"/>
      <c r="J1001" s="2"/>
      <c r="K1001" s="3"/>
      <c r="L1001" s="2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2"/>
      <c r="J1002" s="2"/>
      <c r="K1002" s="3"/>
      <c r="L1002" s="2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1">
    <mergeCell ref="B3:O3"/>
  </mergeCells>
  <conditionalFormatting sqref="L6:L13">
    <cfRule type="colorScale" priority="1">
      <colorScale>
        <cfvo type="min"/>
        <cfvo type="max"/>
        <color rgb="FF57BB8A"/>
        <color rgb="FFFFFFFF"/>
      </colorScale>
    </cfRule>
  </conditionalFormatting>
  <conditionalFormatting sqref="L13">
    <cfRule type="colorScale" priority="2">
      <colorScale>
        <cfvo type="min"/>
        <cfvo type="max"/>
        <color rgb="FF57BB8A"/>
        <color rgb="FFFFFFFF"/>
      </colorScale>
    </cfRule>
  </conditionalFormatting>
  <conditionalFormatting sqref="L8">
    <cfRule type="colorScale" priority="3">
      <colorScale>
        <cfvo type="min"/>
        <cfvo type="max"/>
        <color rgb="FF57BB8A"/>
        <color rgb="FFFFFFFF"/>
      </colorScale>
    </cfRule>
  </conditionalFormatting>
  <conditionalFormatting sqref="K6">
    <cfRule type="colorScale" priority="4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K6:K13">
      <formula1>$K$31:$K$33</formula1>
    </dataValidation>
    <dataValidation type="list" allowBlank="1" showErrorMessage="1" sqref="K14:L21">
      <formula1>#REF!</formula1>
    </dataValidation>
    <dataValidation type="list" allowBlank="1" showErrorMessage="1" sqref="L6:L13">
      <formula1>$L$31:$L$34</formula1>
    </dataValidation>
    <dataValidation type="custom" allowBlank="1" showDropDown="1" sqref="J6:J13">
      <formula1>OR(NOT(ISERROR(DATEVALUE(J6))), AND(ISNUMBER(J6), LEFT(CELL("format", J6))="D"))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4"/>
      <c r="D4" s="24"/>
      <c r="E4" s="24"/>
      <c r="F4" s="25"/>
    </row>
    <row r="5" hidden="1">
      <c r="C5" s="24"/>
      <c r="D5" s="24"/>
      <c r="E5" s="24"/>
      <c r="F5" s="25"/>
    </row>
    <row r="6" ht="39.75" customHeight="1">
      <c r="B6" s="26" t="s">
        <v>63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ht="9.75" customHeight="1">
      <c r="A7" s="27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9.75" customHeight="1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  <c r="Q8" s="27"/>
    </row>
    <row r="9" ht="30.0" customHeight="1">
      <c r="B9" s="34"/>
      <c r="C9" s="35" t="s">
        <v>1</v>
      </c>
      <c r="D9" s="36"/>
      <c r="E9" s="37" t="s">
        <v>64</v>
      </c>
      <c r="F9" s="6"/>
      <c r="G9" s="36"/>
      <c r="H9" s="37" t="s">
        <v>11</v>
      </c>
      <c r="I9" s="6"/>
      <c r="J9" s="38"/>
      <c r="K9" s="38"/>
      <c r="L9" s="38"/>
      <c r="M9" s="38"/>
      <c r="N9" s="38"/>
      <c r="O9" s="38"/>
      <c r="P9" s="39"/>
      <c r="Q9" s="27"/>
    </row>
    <row r="10" ht="30.0" customHeight="1">
      <c r="B10" s="34"/>
      <c r="C10" s="40" t="s">
        <v>15</v>
      </c>
      <c r="D10" s="41"/>
      <c r="E10" s="42" t="str">
        <f>VLOOKUP(C10,'Formato descripción HU'!B6:O21,5,0)</f>
        <v>Administrador</v>
      </c>
      <c r="F10" s="6"/>
      <c r="G10" s="43"/>
      <c r="H10" s="42" t="str">
        <f>VLOOKUP(C10,'Formato descripción HU'!B6:O21,11,0)</f>
        <v>No iniciado</v>
      </c>
      <c r="I10" s="6"/>
      <c r="J10" s="43"/>
      <c r="K10" s="38"/>
      <c r="L10" s="38"/>
      <c r="M10" s="38"/>
      <c r="N10" s="38"/>
      <c r="O10" s="38"/>
      <c r="P10" s="39"/>
      <c r="Q10" s="27"/>
    </row>
    <row r="11" ht="9.75" customHeight="1">
      <c r="A11" s="27"/>
      <c r="B11" s="34"/>
      <c r="C11" s="44"/>
      <c r="D11" s="41"/>
      <c r="E11" s="45"/>
      <c r="F11" s="45"/>
      <c r="G11" s="43"/>
      <c r="H11" s="45"/>
      <c r="I11" s="45"/>
      <c r="J11" s="43"/>
      <c r="K11" s="45"/>
      <c r="L11" s="45"/>
      <c r="M11" s="38"/>
      <c r="N11" s="45"/>
      <c r="O11" s="45"/>
      <c r="P11" s="39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30.0" customHeight="1">
      <c r="A12" s="27"/>
      <c r="B12" s="34"/>
      <c r="C12" s="35" t="s">
        <v>65</v>
      </c>
      <c r="D12" s="41"/>
      <c r="E12" s="37" t="s">
        <v>10</v>
      </c>
      <c r="F12" s="6"/>
      <c r="G12" s="43"/>
      <c r="H12" s="37" t="s">
        <v>66</v>
      </c>
      <c r="I12" s="6"/>
      <c r="J12" s="43"/>
      <c r="K12" s="45"/>
      <c r="L12" s="45"/>
      <c r="M12" s="38"/>
      <c r="N12" s="45"/>
      <c r="O12" s="45"/>
      <c r="P12" s="39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30.0" customHeight="1">
      <c r="A13" s="27"/>
      <c r="B13" s="34"/>
      <c r="C13" s="40">
        <f>VLOOKUP('Historia de Usuario'!C10,'Formato descripción HU'!B6:O21,8,0)</f>
        <v>8</v>
      </c>
      <c r="D13" s="41"/>
      <c r="E13" s="42" t="str">
        <f>VLOOKUP(C10,'Formato descripción HU'!B6:O21,10,0)</f>
        <v>Baja</v>
      </c>
      <c r="F13" s="6"/>
      <c r="G13" s="43"/>
      <c r="H13" s="42" t="str">
        <f>VLOOKUP(C10,'Formato descripción HU'!B6:O21,7,0)</f>
        <v>Isabela Zambrano</v>
      </c>
      <c r="I13" s="6"/>
      <c r="J13" s="43"/>
      <c r="K13" s="45"/>
      <c r="L13" s="45"/>
      <c r="M13" s="38"/>
      <c r="N13" s="45"/>
      <c r="O13" s="45"/>
      <c r="P13" s="39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9.75" customHeight="1">
      <c r="A14" s="27"/>
      <c r="B14" s="34"/>
      <c r="C14" s="38"/>
      <c r="D14" s="41"/>
      <c r="E14" s="38"/>
      <c r="F14" s="38"/>
      <c r="G14" s="43"/>
      <c r="H14" s="43"/>
      <c r="I14" s="38"/>
      <c r="J14" s="38"/>
      <c r="K14" s="38"/>
      <c r="L14" s="38"/>
      <c r="M14" s="38"/>
      <c r="N14" s="38"/>
      <c r="O14" s="38"/>
      <c r="P14" s="39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9.5" customHeight="1">
      <c r="A15" s="27"/>
      <c r="B15" s="34"/>
      <c r="C15" s="46" t="s">
        <v>67</v>
      </c>
      <c r="D15" s="47" t="str">
        <f>VLOOKUP(C10,'Formato descripción HU'!B6:O21,3,0)</f>
        <v>Permitir el acceso a todas las funciones</v>
      </c>
      <c r="E15" s="48"/>
      <c r="F15" s="49"/>
      <c r="G15" s="46" t="s">
        <v>68</v>
      </c>
      <c r="H15" s="47" t="str">
        <f>VLOOKUP(C10,'Formato descripción HU'!B6:O21,4,0)</f>
        <v>Para que el administrador sea la única en acceder a la información y por ende mayor seguridad</v>
      </c>
      <c r="I15" s="50"/>
      <c r="J15" s="48"/>
      <c r="K15" s="49"/>
      <c r="L15" s="46" t="s">
        <v>69</v>
      </c>
      <c r="M15" s="51" t="str">
        <f>VLOOKUP(C10,'Formato descripción HU'!B6:O21,6,0)</f>
        <v>Ingresar nombre de usuario y contraseña </v>
      </c>
      <c r="N15" s="50"/>
      <c r="O15" s="48"/>
      <c r="P15" s="39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9.5" customHeight="1">
      <c r="A16" s="27"/>
      <c r="B16" s="34"/>
      <c r="C16" s="52"/>
      <c r="D16" s="53"/>
      <c r="E16" s="54"/>
      <c r="F16" s="49"/>
      <c r="G16" s="52"/>
      <c r="H16" s="53"/>
      <c r="J16" s="54"/>
      <c r="K16" s="49"/>
      <c r="L16" s="52"/>
      <c r="M16" s="53"/>
      <c r="O16" s="54"/>
      <c r="P16" s="39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9.5" customHeight="1">
      <c r="A17" s="27"/>
      <c r="B17" s="34"/>
      <c r="C17" s="55"/>
      <c r="D17" s="56"/>
      <c r="E17" s="57"/>
      <c r="F17" s="49"/>
      <c r="G17" s="55"/>
      <c r="H17" s="56"/>
      <c r="I17" s="58"/>
      <c r="J17" s="57"/>
      <c r="K17" s="49"/>
      <c r="L17" s="55"/>
      <c r="M17" s="56"/>
      <c r="N17" s="58"/>
      <c r="O17" s="57"/>
      <c r="P17" s="39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9.75" customHeight="1">
      <c r="A18" s="27"/>
      <c r="B18" s="34"/>
      <c r="C18" s="38"/>
      <c r="D18" s="38"/>
      <c r="E18" s="38"/>
      <c r="F18" s="38"/>
      <c r="G18" s="43"/>
      <c r="H18" s="43"/>
      <c r="I18" s="43"/>
      <c r="J18" s="38"/>
      <c r="K18" s="38"/>
      <c r="L18" s="38"/>
      <c r="M18" s="38"/>
      <c r="N18" s="38"/>
      <c r="O18" s="38"/>
      <c r="P18" s="39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9.5" customHeight="1">
      <c r="B19" s="34"/>
      <c r="C19" s="59" t="s">
        <v>70</v>
      </c>
      <c r="D19" s="48"/>
      <c r="E19" s="60" t="str">
        <f>VLOOKUP(C10,'Formato descripción HU'!B6:O21,14,0)</f>
        <v>Acceso al Sistema 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39"/>
      <c r="Q19" s="27"/>
    </row>
    <row r="20" ht="19.5" customHeight="1">
      <c r="B20" s="34"/>
      <c r="C20" s="56"/>
      <c r="D20" s="57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39"/>
      <c r="Q20" s="27"/>
    </row>
    <row r="21" ht="9.75" customHeight="1">
      <c r="B21" s="34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  <c r="Q21" s="27"/>
    </row>
    <row r="22" ht="19.5" customHeight="1">
      <c r="A22" s="27"/>
      <c r="B22" s="34"/>
      <c r="C22" s="66" t="s">
        <v>71</v>
      </c>
      <c r="D22" s="48"/>
      <c r="E22" s="67" t="str">
        <f>VLOOKUP(C10,'Formato descripción HU'!B6:O21,12,0)</f>
        <v>El usuario podrá ingresar al sistema mediante un usuario y contraseña previamente creado. Si el usuario se equivoca en su nombre o contraseña debe volver a intentarlo.</v>
      </c>
      <c r="F22" s="50"/>
      <c r="G22" s="50"/>
      <c r="H22" s="48"/>
      <c r="I22" s="38"/>
      <c r="J22" s="66" t="s">
        <v>13</v>
      </c>
      <c r="K22" s="48"/>
      <c r="L22" s="47" t="str">
        <f>VLOOKUP(C10,'Formato descripción HU'!B6:O21,13,0)</f>
        <v/>
      </c>
      <c r="M22" s="50"/>
      <c r="N22" s="50"/>
      <c r="O22" s="48"/>
      <c r="P22" s="39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9.5" customHeight="1">
      <c r="A23" s="27"/>
      <c r="B23" s="34"/>
      <c r="C23" s="53"/>
      <c r="D23" s="54"/>
      <c r="E23" s="53"/>
      <c r="H23" s="54"/>
      <c r="I23" s="38"/>
      <c r="J23" s="53"/>
      <c r="K23" s="54"/>
      <c r="L23" s="53"/>
      <c r="O23" s="54"/>
      <c r="P23" s="39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9.5" customHeight="1">
      <c r="A24" s="27"/>
      <c r="B24" s="34"/>
      <c r="C24" s="56"/>
      <c r="D24" s="57"/>
      <c r="E24" s="56"/>
      <c r="F24" s="58"/>
      <c r="G24" s="58"/>
      <c r="H24" s="57"/>
      <c r="I24" s="38"/>
      <c r="J24" s="56"/>
      <c r="K24" s="57"/>
      <c r="L24" s="56"/>
      <c r="M24" s="58"/>
      <c r="N24" s="58"/>
      <c r="O24" s="57"/>
      <c r="P24" s="39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9.75" customHeight="1">
      <c r="A25" s="27"/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0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9.5" customHeight="1">
      <c r="C26" s="24"/>
      <c r="D26" s="24"/>
      <c r="E26" s="24"/>
      <c r="F26" s="25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>
      <c r="A27" s="71" t="s">
        <v>72</v>
      </c>
      <c r="B27" s="26" t="s">
        <v>63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9.5" customHeight="1">
      <c r="A28" s="27"/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9.5" customHeight="1">
      <c r="B29" s="29"/>
      <c r="C29" s="30"/>
      <c r="D29" s="30"/>
      <c r="E29" s="72"/>
      <c r="F29" s="73"/>
      <c r="G29" s="32"/>
      <c r="H29" s="74"/>
      <c r="I29" s="74"/>
      <c r="J29" s="32"/>
      <c r="K29" s="32"/>
      <c r="L29" s="32"/>
      <c r="M29" s="32"/>
      <c r="N29" s="32"/>
      <c r="O29" s="32"/>
      <c r="P29" s="33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9.5" customHeight="1">
      <c r="B30" s="34"/>
      <c r="C30" s="35" t="s">
        <v>1</v>
      </c>
      <c r="D30" s="75"/>
      <c r="E30" s="37" t="s">
        <v>64</v>
      </c>
      <c r="F30" s="6"/>
      <c r="G30" s="76"/>
      <c r="H30" s="37" t="s">
        <v>11</v>
      </c>
      <c r="I30" s="6"/>
      <c r="J30" s="77"/>
      <c r="K30" s="38"/>
      <c r="L30" s="38"/>
      <c r="M30" s="38"/>
      <c r="N30" s="38"/>
      <c r="O30" s="38"/>
      <c r="P30" s="39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9.5" customHeight="1">
      <c r="B31" s="34"/>
      <c r="C31" s="78" t="s">
        <v>26</v>
      </c>
      <c r="D31" s="79"/>
      <c r="E31" s="42" t="str">
        <f>VLOOKUP(C31,'Formato descripción HU'!B7:O47,5,0)</f>
        <v>Equipo de Desarrollo</v>
      </c>
      <c r="F31" s="6"/>
      <c r="G31" s="80"/>
      <c r="H31" s="42" t="str">
        <f>VLOOKUP(C31,'Formato descripción HU'!B7:O47,11,0)</f>
        <v>No iniciado</v>
      </c>
      <c r="I31" s="6"/>
      <c r="J31" s="81"/>
      <c r="K31" s="38"/>
      <c r="L31" s="82"/>
      <c r="M31" s="38"/>
      <c r="N31" s="82"/>
      <c r="O31" s="38"/>
      <c r="P31" s="39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9.5" customHeight="1">
      <c r="A32" s="27"/>
      <c r="B32" s="34"/>
      <c r="C32" s="44"/>
      <c r="D32" s="41"/>
      <c r="E32" s="83"/>
      <c r="F32" s="83"/>
      <c r="G32" s="43"/>
      <c r="H32" s="83"/>
      <c r="I32" s="83"/>
      <c r="J32" s="43"/>
      <c r="K32" s="45"/>
      <c r="L32" s="84"/>
      <c r="M32" s="38"/>
      <c r="N32" s="45"/>
      <c r="O32" s="45"/>
      <c r="P32" s="39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9.5" customHeight="1">
      <c r="A33" s="27"/>
      <c r="B33" s="34"/>
      <c r="C33" s="35" t="s">
        <v>65</v>
      </c>
      <c r="D33" s="79"/>
      <c r="E33" s="37" t="s">
        <v>10</v>
      </c>
      <c r="F33" s="6"/>
      <c r="G33" s="80"/>
      <c r="H33" s="37" t="s">
        <v>66</v>
      </c>
      <c r="I33" s="6"/>
      <c r="J33" s="81"/>
      <c r="K33" s="45"/>
      <c r="L33" s="45"/>
      <c r="M33" s="38"/>
      <c r="N33" s="45"/>
      <c r="O33" s="45"/>
      <c r="P33" s="39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9.5" customHeight="1">
      <c r="A34" s="27"/>
      <c r="B34" s="34"/>
      <c r="C34" s="40">
        <f>VLOOKUP('Historia de Usuario'!C31,'Formato descripción HU'!B7:O47,8,0)</f>
        <v>8</v>
      </c>
      <c r="D34" s="79"/>
      <c r="E34" s="42" t="str">
        <f>VLOOKUP(C31,'Formato descripción HU'!B7:O47,10,0)</f>
        <v>Alta</v>
      </c>
      <c r="F34" s="6"/>
      <c r="G34" s="80"/>
      <c r="H34" s="42" t="str">
        <f>VLOOKUP(C31,'Formato descripción HU'!B7:O47,7,0)</f>
        <v>David Perez</v>
      </c>
      <c r="I34" s="6"/>
      <c r="J34" s="81"/>
      <c r="K34" s="45"/>
      <c r="L34" s="45"/>
      <c r="M34" s="38"/>
      <c r="N34" s="45"/>
      <c r="O34" s="45"/>
      <c r="P34" s="39"/>
    </row>
    <row r="35" ht="19.5" customHeight="1">
      <c r="A35" s="27"/>
      <c r="B35" s="34"/>
      <c r="C35" s="85"/>
      <c r="D35" s="86"/>
      <c r="E35" s="87"/>
      <c r="F35" s="88"/>
      <c r="G35" s="89"/>
      <c r="H35" s="90"/>
      <c r="I35" s="87"/>
      <c r="J35" s="85"/>
      <c r="K35" s="38"/>
      <c r="L35" s="85"/>
      <c r="M35" s="85"/>
      <c r="N35" s="85"/>
      <c r="O35" s="85"/>
      <c r="P35" s="39"/>
    </row>
    <row r="36" ht="19.5" customHeight="1">
      <c r="A36" s="27"/>
      <c r="B36" s="91"/>
      <c r="C36" s="46" t="s">
        <v>67</v>
      </c>
      <c r="D36" s="47" t="str">
        <f>VLOOKUP(C31,'Formato descripción HU'!B7:O47,3,0)</f>
        <v>Poder distinguir entre un datos variables, datos fijos y enunciados de contratos</v>
      </c>
      <c r="E36" s="48"/>
      <c r="F36" s="92"/>
      <c r="G36" s="46" t="s">
        <v>68</v>
      </c>
      <c r="H36" s="47" t="str">
        <f>VLOOKUP(C31,'Formato descripción HU'!B7:O47,4,0)</f>
        <v>Para que el equipo de desarrollo sepa que tipo de datos  se va a ingresar al sistema de forma manual y cuales deben pre-existir </v>
      </c>
      <c r="I36" s="50"/>
      <c r="J36" s="48"/>
      <c r="K36" s="92"/>
      <c r="L36" s="46" t="s">
        <v>69</v>
      </c>
      <c r="M36" s="93" t="str">
        <f>VLOOKUP(C31,'Formato descripción HU'!B7:O47,6,0)</f>
        <v>Revisión bibliográfica de textos legales referentes a la gestión y/o creación de contratos sobre arrendatarios en plazas comerciales acorde al Ministerio de Trabajo e IESS</v>
      </c>
      <c r="N36" s="50"/>
      <c r="O36" s="48"/>
      <c r="P36" s="94"/>
    </row>
    <row r="37" ht="19.5" customHeight="1">
      <c r="A37" s="27"/>
      <c r="B37" s="91"/>
      <c r="C37" s="52"/>
      <c r="D37" s="53"/>
      <c r="E37" s="54"/>
      <c r="F37" s="92"/>
      <c r="G37" s="52"/>
      <c r="H37" s="53"/>
      <c r="J37" s="54"/>
      <c r="K37" s="92"/>
      <c r="L37" s="52"/>
      <c r="M37" s="53"/>
      <c r="O37" s="54"/>
      <c r="P37" s="94"/>
    </row>
    <row r="38" ht="19.5" customHeight="1">
      <c r="A38" s="27"/>
      <c r="B38" s="91"/>
      <c r="C38" s="55"/>
      <c r="D38" s="56"/>
      <c r="E38" s="57"/>
      <c r="F38" s="92"/>
      <c r="G38" s="55"/>
      <c r="H38" s="56"/>
      <c r="I38" s="58"/>
      <c r="J38" s="57"/>
      <c r="K38" s="92"/>
      <c r="L38" s="55"/>
      <c r="M38" s="56"/>
      <c r="N38" s="58"/>
      <c r="O38" s="57"/>
      <c r="P38" s="94"/>
    </row>
    <row r="39" ht="19.5" customHeight="1">
      <c r="A39" s="27"/>
      <c r="B39" s="34"/>
      <c r="C39" s="87"/>
      <c r="D39" s="87"/>
      <c r="E39" s="87"/>
      <c r="F39" s="85"/>
      <c r="G39" s="90"/>
      <c r="H39" s="90"/>
      <c r="I39" s="90"/>
      <c r="J39" s="87"/>
      <c r="K39" s="85"/>
      <c r="L39" s="87"/>
      <c r="M39" s="87"/>
      <c r="N39" s="87"/>
      <c r="O39" s="87"/>
      <c r="P39" s="39"/>
    </row>
    <row r="40" ht="19.5" customHeight="1">
      <c r="B40" s="91"/>
      <c r="C40" s="59" t="s">
        <v>70</v>
      </c>
      <c r="D40" s="48"/>
      <c r="E40" s="95" t="str">
        <f>VLOOKUP(C31,'Formato descripción HU'!B7:O47,14,0)</f>
        <v>Especificación de datos a registrar</v>
      </c>
      <c r="F40" s="61"/>
      <c r="G40" s="61"/>
      <c r="H40" s="61"/>
      <c r="I40" s="61"/>
      <c r="J40" s="61"/>
      <c r="K40" s="61"/>
      <c r="L40" s="61"/>
      <c r="M40" s="61"/>
      <c r="N40" s="61"/>
      <c r="O40" s="62"/>
      <c r="P40" s="94"/>
    </row>
    <row r="41" ht="19.5" customHeight="1">
      <c r="B41" s="91"/>
      <c r="C41" s="56"/>
      <c r="D41" s="57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94"/>
    </row>
    <row r="42" ht="19.5" customHeight="1">
      <c r="B42" s="34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39"/>
    </row>
    <row r="43" ht="19.5" customHeight="1">
      <c r="A43" s="27"/>
      <c r="B43" s="34"/>
      <c r="C43" s="66" t="s">
        <v>71</v>
      </c>
      <c r="D43" s="48"/>
      <c r="E43" s="67" t="str">
        <f>VLOOKUP(C31,'Formato descripción HU'!B7:O47,12,0)</f>
        <v>Se generará un mock-informe en el cual el usuario podrá verificar todos los tipos de datos editables en una plantilla</v>
      </c>
      <c r="F43" s="50"/>
      <c r="G43" s="50"/>
      <c r="H43" s="48"/>
      <c r="I43" s="38"/>
      <c r="J43" s="66" t="s">
        <v>13</v>
      </c>
      <c r="K43" s="48"/>
      <c r="L43" s="47" t="str">
        <f>VLOOKUP(C31,'Formato descripción HU'!B7:O47,13,0)</f>
        <v/>
      </c>
      <c r="M43" s="50"/>
      <c r="N43" s="50"/>
      <c r="O43" s="48"/>
      <c r="P43" s="39"/>
    </row>
    <row r="44" ht="19.5" customHeight="1">
      <c r="A44" s="27"/>
      <c r="B44" s="34"/>
      <c r="C44" s="53"/>
      <c r="D44" s="54"/>
      <c r="E44" s="53"/>
      <c r="H44" s="54"/>
      <c r="I44" s="38"/>
      <c r="J44" s="53"/>
      <c r="K44" s="54"/>
      <c r="L44" s="53"/>
      <c r="O44" s="54"/>
      <c r="P44" s="39"/>
    </row>
    <row r="45" ht="19.5" customHeight="1">
      <c r="A45" s="27"/>
      <c r="B45" s="34"/>
      <c r="C45" s="56"/>
      <c r="D45" s="57"/>
      <c r="E45" s="56"/>
      <c r="F45" s="58"/>
      <c r="G45" s="58"/>
      <c r="H45" s="57"/>
      <c r="I45" s="38"/>
      <c r="J45" s="56"/>
      <c r="K45" s="57"/>
      <c r="L45" s="56"/>
      <c r="M45" s="58"/>
      <c r="N45" s="58"/>
      <c r="O45" s="57"/>
      <c r="P45" s="39"/>
    </row>
    <row r="46" ht="19.5" customHeight="1">
      <c r="A46" s="27"/>
      <c r="B46" s="68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70"/>
    </row>
    <row r="47" ht="19.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ht="19.5" customHeight="1">
      <c r="A48" s="96"/>
      <c r="B48" s="97" t="s">
        <v>63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</row>
    <row r="49" ht="19.5" customHeight="1">
      <c r="A49" s="96"/>
      <c r="B49" s="96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6"/>
    </row>
    <row r="50" ht="19.5" customHeight="1">
      <c r="A50" s="96"/>
      <c r="B50" s="99"/>
      <c r="C50" s="100"/>
      <c r="D50" s="100"/>
      <c r="E50" s="101"/>
      <c r="F50" s="102"/>
      <c r="G50" s="103"/>
      <c r="H50" s="102"/>
      <c r="I50" s="102"/>
      <c r="J50" s="103"/>
      <c r="K50" s="103"/>
      <c r="L50" s="103"/>
      <c r="M50" s="103"/>
      <c r="N50" s="103"/>
      <c r="O50" s="103"/>
      <c r="P50" s="104"/>
    </row>
    <row r="51" ht="19.5" customHeight="1">
      <c r="A51" s="96"/>
      <c r="B51" s="105"/>
      <c r="C51" s="106" t="s">
        <v>1</v>
      </c>
      <c r="D51" s="107"/>
      <c r="E51" s="108" t="s">
        <v>64</v>
      </c>
      <c r="F51" s="6"/>
      <c r="G51" s="109"/>
      <c r="H51" s="108" t="s">
        <v>11</v>
      </c>
      <c r="I51" s="6"/>
      <c r="J51" s="110"/>
      <c r="K51" s="111"/>
      <c r="L51" s="111"/>
      <c r="M51" s="111"/>
      <c r="N51" s="111"/>
      <c r="O51" s="111"/>
      <c r="P51" s="112"/>
    </row>
    <row r="52" ht="19.5" customHeight="1">
      <c r="A52" s="96"/>
      <c r="B52" s="105"/>
      <c r="C52" s="113" t="s">
        <v>36</v>
      </c>
      <c r="D52" s="107"/>
      <c r="E52" s="114" t="str">
        <f>VLOOKUP(C52,'Formato descripción HU'!B$1:O68,5,0)</f>
        <v>Administrador</v>
      </c>
      <c r="F52" s="6"/>
      <c r="G52" s="109"/>
      <c r="H52" s="42" t="str">
        <f>VLOOKUP(C52,'Formato descripción HU'!B$1:O68,11,0)</f>
        <v>No iniciado</v>
      </c>
      <c r="I52" s="6"/>
      <c r="J52" s="115"/>
      <c r="K52" s="111"/>
      <c r="L52" s="111"/>
      <c r="M52" s="111"/>
      <c r="N52" s="111"/>
      <c r="O52" s="111"/>
      <c r="P52" s="112"/>
    </row>
    <row r="53" ht="19.5" customHeight="1">
      <c r="A53" s="96"/>
      <c r="B53" s="105"/>
      <c r="C53" s="38"/>
      <c r="D53" s="38"/>
      <c r="E53" s="87"/>
      <c r="F53" s="87"/>
      <c r="G53" s="38"/>
      <c r="H53" s="87"/>
      <c r="I53" s="87"/>
      <c r="J53" s="38"/>
      <c r="K53" s="38"/>
      <c r="L53" s="38"/>
      <c r="M53" s="116"/>
      <c r="N53" s="38"/>
      <c r="O53" s="38"/>
      <c r="P53" s="117"/>
    </row>
    <row r="54" ht="19.5" customHeight="1">
      <c r="A54" s="96"/>
      <c r="B54" s="105"/>
      <c r="C54" s="118" t="s">
        <v>65</v>
      </c>
      <c r="D54" s="119"/>
      <c r="E54" s="120" t="s">
        <v>10</v>
      </c>
      <c r="F54" s="6"/>
      <c r="G54" s="121"/>
      <c r="H54" s="120" t="s">
        <v>66</v>
      </c>
      <c r="I54" s="6"/>
      <c r="J54" s="77"/>
      <c r="K54" s="38"/>
      <c r="L54" s="38"/>
      <c r="M54" s="116"/>
      <c r="N54" s="38"/>
      <c r="O54" s="38"/>
      <c r="P54" s="112"/>
    </row>
    <row r="55" ht="15.75" customHeight="1">
      <c r="A55" s="96"/>
      <c r="B55" s="105"/>
      <c r="C55" s="122">
        <f>VLOOKUP('Historia de Usuario'!C52,'Formato descripción HU'!B$1:O68,8,0)</f>
        <v>4</v>
      </c>
      <c r="D55" s="119"/>
      <c r="E55" s="123" t="str">
        <f>VLOOKUP(C52,'Formato descripción HU'!B$1:O68,10,0)</f>
        <v>Alta</v>
      </c>
      <c r="F55" s="6"/>
      <c r="G55" s="121"/>
      <c r="H55" s="123" t="str">
        <f>VLOOKUP(C52,'Formato descripción HU'!B$1:O68,7,0)</f>
        <v>Isabela Zambrano</v>
      </c>
      <c r="I55" s="6"/>
      <c r="J55" s="77"/>
      <c r="K55" s="38"/>
      <c r="L55" s="38"/>
      <c r="M55" s="116"/>
      <c r="N55" s="38"/>
      <c r="O55" s="38"/>
      <c r="P55" s="112"/>
    </row>
    <row r="56" ht="15.75" customHeight="1">
      <c r="A56" s="96"/>
      <c r="B56" s="105"/>
      <c r="C56" s="124"/>
      <c r="D56" s="125"/>
      <c r="E56" s="126"/>
      <c r="F56" s="127"/>
      <c r="G56" s="125"/>
      <c r="H56" s="128"/>
      <c r="I56" s="126"/>
      <c r="J56" s="124"/>
      <c r="K56" s="111"/>
      <c r="L56" s="124"/>
      <c r="M56" s="124"/>
      <c r="N56" s="124"/>
      <c r="O56" s="124"/>
      <c r="P56" s="112"/>
    </row>
    <row r="57" ht="15.75" customHeight="1">
      <c r="A57" s="96"/>
      <c r="B57" s="129"/>
      <c r="C57" s="130" t="s">
        <v>67</v>
      </c>
      <c r="D57" s="47" t="str">
        <f>VLOOKUP(C52,'Formato descripción HU'!B$1:O68,3,0)</f>
        <v>Permitir al administrador ingresar datos de contratos acordes a estandares del Ministerio de Trabajo e IESS</v>
      </c>
      <c r="E57" s="48"/>
      <c r="F57" s="131"/>
      <c r="G57" s="130" t="s">
        <v>68</v>
      </c>
      <c r="H57" s="132" t="str">
        <f>VLOOKUP(C52,'Formato descripción HU'!B$1:O68,4,0)</f>
        <v>Para archivar y ordenar datos de contratos </v>
      </c>
      <c r="I57" s="50"/>
      <c r="J57" s="48"/>
      <c r="K57" s="131"/>
      <c r="L57" s="130" t="s">
        <v>69</v>
      </c>
      <c r="M57" s="133" t="str">
        <f>VLOOKUP(C52,'Formato descripción HU'!B$1:O68,6,0)</f>
        <v>Registro de datos mediante una interfaz grafica segun tipo de dato y contrato</v>
      </c>
      <c r="N57" s="50"/>
      <c r="O57" s="48"/>
      <c r="P57" s="134"/>
    </row>
    <row r="58" ht="15.75" customHeight="1">
      <c r="A58" s="96"/>
      <c r="B58" s="129"/>
      <c r="C58" s="52"/>
      <c r="D58" s="53"/>
      <c r="E58" s="54"/>
      <c r="F58" s="131"/>
      <c r="G58" s="52"/>
      <c r="H58" s="53"/>
      <c r="J58" s="54"/>
      <c r="K58" s="131"/>
      <c r="L58" s="52"/>
      <c r="M58" s="53"/>
      <c r="O58" s="54"/>
      <c r="P58" s="134"/>
    </row>
    <row r="59" ht="15.75" customHeight="1">
      <c r="A59" s="96"/>
      <c r="B59" s="129"/>
      <c r="C59" s="55"/>
      <c r="D59" s="56"/>
      <c r="E59" s="57"/>
      <c r="F59" s="131"/>
      <c r="G59" s="55"/>
      <c r="H59" s="56"/>
      <c r="I59" s="58"/>
      <c r="J59" s="57"/>
      <c r="K59" s="131"/>
      <c r="L59" s="55"/>
      <c r="M59" s="56"/>
      <c r="N59" s="58"/>
      <c r="O59" s="57"/>
      <c r="P59" s="134"/>
    </row>
    <row r="60" ht="15.75" customHeight="1">
      <c r="A60" s="96"/>
      <c r="B60" s="105"/>
      <c r="C60" s="126"/>
      <c r="D60" s="126"/>
      <c r="E60" s="126"/>
      <c r="F60" s="124"/>
      <c r="G60" s="128"/>
      <c r="H60" s="128"/>
      <c r="I60" s="128"/>
      <c r="J60" s="126"/>
      <c r="K60" s="124"/>
      <c r="L60" s="126"/>
      <c r="M60" s="126"/>
      <c r="N60" s="126"/>
      <c r="O60" s="126"/>
      <c r="P60" s="112"/>
    </row>
    <row r="61" ht="15.75" customHeight="1">
      <c r="A61" s="96"/>
      <c r="B61" s="129"/>
      <c r="C61" s="135" t="s">
        <v>70</v>
      </c>
      <c r="D61" s="48"/>
      <c r="E61" s="136" t="str">
        <f>VLOOKUP(C52,'Formato descripción HU'!B$1:O68,14,0)</f>
        <v>Gestión de Contratos</v>
      </c>
      <c r="F61" s="61"/>
      <c r="G61" s="61"/>
      <c r="H61" s="61"/>
      <c r="I61" s="61"/>
      <c r="J61" s="61"/>
      <c r="K61" s="61"/>
      <c r="L61" s="61"/>
      <c r="M61" s="61"/>
      <c r="N61" s="61"/>
      <c r="O61" s="62"/>
      <c r="P61" s="134"/>
    </row>
    <row r="62" ht="15.75" customHeight="1">
      <c r="A62" s="96"/>
      <c r="B62" s="129"/>
      <c r="C62" s="56"/>
      <c r="D62" s="57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5"/>
      <c r="P62" s="134"/>
    </row>
    <row r="63" ht="15.75" customHeight="1">
      <c r="A63" s="96"/>
      <c r="B63" s="105"/>
      <c r="C63" s="126"/>
      <c r="D63" s="126"/>
      <c r="E63" s="126"/>
      <c r="F63" s="126"/>
      <c r="G63" s="126"/>
      <c r="H63" s="126"/>
      <c r="I63" s="127"/>
      <c r="J63" s="126"/>
      <c r="K63" s="126"/>
      <c r="L63" s="126"/>
      <c r="M63" s="126"/>
      <c r="N63" s="126"/>
      <c r="O63" s="126"/>
      <c r="P63" s="112"/>
    </row>
    <row r="64" ht="15.75" customHeight="1">
      <c r="A64" s="96"/>
      <c r="B64" s="129"/>
      <c r="C64" s="137" t="s">
        <v>71</v>
      </c>
      <c r="D64" s="48"/>
      <c r="E64" s="138" t="str">
        <f>VLOOKUP(C52,'Formato descripción HU'!B$1:O68,12,0)</f>
        <v>El usuario ingresará datos necesarios para la gestión de contratos según los requisitos especificados, estos datos se almacenarán en una base de datos que puede revisarse fuera del aplicativo</v>
      </c>
      <c r="F64" s="50"/>
      <c r="G64" s="50"/>
      <c r="H64" s="48"/>
      <c r="I64" s="131"/>
      <c r="J64" s="137" t="s">
        <v>13</v>
      </c>
      <c r="K64" s="48"/>
      <c r="L64" s="139" t="str">
        <f>VLOOKUP(C52,'Formato descripción HU'!B$1:O68,13,0)</f>
        <v>Asegurar e itemizar los estandares de contratos para plazas comerciales de Ministerio de Trabajo, e IESS</v>
      </c>
      <c r="M64" s="50"/>
      <c r="N64" s="50"/>
      <c r="O64" s="48"/>
      <c r="P64" s="134"/>
    </row>
    <row r="65" ht="15.75" customHeight="1">
      <c r="A65" s="96"/>
      <c r="B65" s="129"/>
      <c r="C65" s="53"/>
      <c r="D65" s="54"/>
      <c r="E65" s="53"/>
      <c r="H65" s="54"/>
      <c r="I65" s="131"/>
      <c r="J65" s="53"/>
      <c r="K65" s="54"/>
      <c r="L65" s="53"/>
      <c r="O65" s="54"/>
      <c r="P65" s="134"/>
    </row>
    <row r="66" ht="15.75" customHeight="1">
      <c r="A66" s="96"/>
      <c r="B66" s="129"/>
      <c r="C66" s="56"/>
      <c r="D66" s="57"/>
      <c r="E66" s="56"/>
      <c r="F66" s="58"/>
      <c r="G66" s="58"/>
      <c r="H66" s="57"/>
      <c r="I66" s="131"/>
      <c r="J66" s="56"/>
      <c r="K66" s="57"/>
      <c r="L66" s="56"/>
      <c r="M66" s="58"/>
      <c r="N66" s="58"/>
      <c r="O66" s="57"/>
      <c r="P66" s="134"/>
    </row>
    <row r="67" ht="15.75" customHeight="1">
      <c r="A67" s="96"/>
      <c r="B67" s="140"/>
      <c r="C67" s="141"/>
      <c r="D67" s="141"/>
      <c r="E67" s="141"/>
      <c r="F67" s="141"/>
      <c r="G67" s="141"/>
      <c r="H67" s="141"/>
      <c r="I67" s="142"/>
      <c r="J67" s="141"/>
      <c r="K67" s="141"/>
      <c r="L67" s="141"/>
      <c r="M67" s="141"/>
      <c r="N67" s="141"/>
      <c r="O67" s="141"/>
      <c r="P67" s="143"/>
    </row>
    <row r="68" ht="15.75" customHeight="1"/>
    <row r="69" ht="9.75" customHeight="1">
      <c r="A69" s="96"/>
      <c r="B69" s="144"/>
    </row>
    <row r="70" ht="27.0" customHeight="1">
      <c r="A70" s="96"/>
      <c r="B70" s="97" t="s">
        <v>63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</row>
    <row r="71" ht="15.75" customHeight="1">
      <c r="A71" s="96"/>
      <c r="B71" s="96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6"/>
    </row>
    <row r="72" ht="15.75" customHeight="1">
      <c r="A72" s="96"/>
      <c r="B72" s="99"/>
      <c r="C72" s="100"/>
      <c r="D72" s="100"/>
      <c r="E72" s="101"/>
      <c r="F72" s="102"/>
      <c r="G72" s="103"/>
      <c r="H72" s="102"/>
      <c r="I72" s="102"/>
      <c r="J72" s="103"/>
      <c r="K72" s="103"/>
      <c r="L72" s="103"/>
      <c r="M72" s="103"/>
      <c r="N72" s="103"/>
      <c r="O72" s="103"/>
      <c r="P72" s="104"/>
    </row>
    <row r="73" ht="15.75" customHeight="1">
      <c r="A73" s="96"/>
      <c r="B73" s="105"/>
      <c r="C73" s="106" t="s">
        <v>1</v>
      </c>
      <c r="D73" s="107"/>
      <c r="E73" s="108" t="s">
        <v>64</v>
      </c>
      <c r="F73" s="6"/>
      <c r="G73" s="109"/>
      <c r="H73" s="108" t="s">
        <v>11</v>
      </c>
      <c r="I73" s="6"/>
      <c r="J73" s="110"/>
      <c r="K73" s="111"/>
      <c r="L73" s="111"/>
      <c r="M73" s="111"/>
      <c r="N73" s="111"/>
      <c r="O73" s="111"/>
      <c r="P73" s="112"/>
    </row>
    <row r="74" ht="15.75" customHeight="1">
      <c r="A74" s="96"/>
      <c r="B74" s="105"/>
      <c r="C74" s="113" t="s">
        <v>44</v>
      </c>
      <c r="D74" s="107"/>
      <c r="E74" s="114" t="str">
        <f>VLOOKUP(C74,'Formato descripción HU'!B$1:O90,5,0)</f>
        <v>Administrador</v>
      </c>
      <c r="F74" s="6"/>
      <c r="G74" s="109"/>
      <c r="H74" s="42" t="str">
        <f>VLOOKUP(C74,'Formato descripción HU'!B$1:O90,11,0)</f>
        <v>No iniciado</v>
      </c>
      <c r="I74" s="6"/>
      <c r="J74" s="115"/>
      <c r="K74" s="111"/>
      <c r="L74" s="111"/>
      <c r="M74" s="111"/>
      <c r="N74" s="111"/>
      <c r="O74" s="111"/>
      <c r="P74" s="112"/>
    </row>
    <row r="75" ht="15.75" customHeight="1">
      <c r="A75" s="96"/>
      <c r="B75" s="105"/>
      <c r="C75" s="38"/>
      <c r="D75" s="38"/>
      <c r="E75" s="87"/>
      <c r="F75" s="87"/>
      <c r="G75" s="38"/>
      <c r="H75" s="87"/>
      <c r="I75" s="87"/>
      <c r="J75" s="38"/>
      <c r="K75" s="38"/>
      <c r="L75" s="38"/>
      <c r="M75" s="116"/>
      <c r="N75" s="38"/>
      <c r="O75" s="38"/>
      <c r="P75" s="117"/>
    </row>
    <row r="76" ht="15.75" customHeight="1">
      <c r="A76" s="96"/>
      <c r="B76" s="105"/>
      <c r="C76" s="118" t="s">
        <v>65</v>
      </c>
      <c r="D76" s="119"/>
      <c r="E76" s="120" t="s">
        <v>10</v>
      </c>
      <c r="F76" s="6"/>
      <c r="G76" s="121"/>
      <c r="H76" s="120" t="s">
        <v>66</v>
      </c>
      <c r="I76" s="6"/>
      <c r="J76" s="77"/>
      <c r="K76" s="38"/>
      <c r="L76" s="38"/>
      <c r="M76" s="116"/>
      <c r="N76" s="38"/>
      <c r="O76" s="38"/>
      <c r="P76" s="112"/>
    </row>
    <row r="77" ht="15.75" customHeight="1">
      <c r="A77" s="96"/>
      <c r="B77" s="105"/>
      <c r="C77" s="122">
        <f>VLOOKUP('Historia de Usuario'!C74,'Formato descripción HU'!B$1:O90,8,0)</f>
        <v>10</v>
      </c>
      <c r="D77" s="119"/>
      <c r="E77" s="123" t="str">
        <f>VLOOKUP(C74,'Formato descripción HU'!B$1:O90,10,0)</f>
        <v>Media </v>
      </c>
      <c r="F77" s="6"/>
      <c r="G77" s="121"/>
      <c r="H77" s="123" t="str">
        <f>VLOOKUP(C74,'Formato descripción HU'!B$1:O90,7,0)</f>
        <v>Santiago Gallardo</v>
      </c>
      <c r="I77" s="6"/>
      <c r="J77" s="77"/>
      <c r="K77" s="38"/>
      <c r="L77" s="38"/>
      <c r="M77" s="116"/>
      <c r="N77" s="38"/>
      <c r="O77" s="38"/>
      <c r="P77" s="112"/>
    </row>
    <row r="78" ht="15.75" customHeight="1">
      <c r="A78" s="96"/>
      <c r="B78" s="105"/>
      <c r="C78" s="124"/>
      <c r="D78" s="125"/>
      <c r="E78" s="126"/>
      <c r="F78" s="127"/>
      <c r="G78" s="125"/>
      <c r="H78" s="128"/>
      <c r="I78" s="126"/>
      <c r="J78" s="124"/>
      <c r="K78" s="111"/>
      <c r="L78" s="124"/>
      <c r="M78" s="124"/>
      <c r="N78" s="124"/>
      <c r="O78" s="124"/>
      <c r="P78" s="112"/>
    </row>
    <row r="79" ht="15.75" customHeight="1">
      <c r="A79" s="96"/>
      <c r="B79" s="129"/>
      <c r="C79" s="130" t="s">
        <v>67</v>
      </c>
      <c r="D79" s="145" t="str">
        <f>VLOOKUP(C74,'Formato descripción HU'!B$1:O90,3,0)</f>
        <v>El usuario debe poder revisar que tipos de datos se han ingresado y guarado en las plataformas</v>
      </c>
      <c r="E79" s="48"/>
      <c r="F79" s="131"/>
      <c r="G79" s="130" t="s">
        <v>68</v>
      </c>
      <c r="H79" s="132" t="str">
        <f>VLOOKUP(C74,'Formato descripción HU'!B$1:O90,4,0)</f>
        <v>Para que el administrador pueda buscar contratos específicos con facilidad</v>
      </c>
      <c r="I79" s="50"/>
      <c r="J79" s="48"/>
      <c r="K79" s="131"/>
      <c r="L79" s="130" t="s">
        <v>69</v>
      </c>
      <c r="M79" s="133" t="str">
        <f>VLOOKUP(C74,'Formato descripción HU'!B$1:O90,6,0)</f>
        <v>Añadiendo una opcion "buscar contrato" al aplicativo que permita buscar contratos según caracterísiticas dadas</v>
      </c>
      <c r="N79" s="50"/>
      <c r="O79" s="48"/>
      <c r="P79" s="134"/>
    </row>
    <row r="80" ht="15.75" customHeight="1">
      <c r="A80" s="96"/>
      <c r="B80" s="129"/>
      <c r="C80" s="52"/>
      <c r="D80" s="53"/>
      <c r="E80" s="54"/>
      <c r="F80" s="131"/>
      <c r="G80" s="52"/>
      <c r="H80" s="53"/>
      <c r="J80" s="54"/>
      <c r="K80" s="131"/>
      <c r="L80" s="52"/>
      <c r="M80" s="53"/>
      <c r="O80" s="54"/>
      <c r="P80" s="134"/>
    </row>
    <row r="81" ht="15.75" customHeight="1">
      <c r="A81" s="96"/>
      <c r="B81" s="129"/>
      <c r="C81" s="55"/>
      <c r="D81" s="56"/>
      <c r="E81" s="57"/>
      <c r="F81" s="131"/>
      <c r="G81" s="55"/>
      <c r="H81" s="56"/>
      <c r="I81" s="58"/>
      <c r="J81" s="57"/>
      <c r="K81" s="131"/>
      <c r="L81" s="55"/>
      <c r="M81" s="56"/>
      <c r="N81" s="58"/>
      <c r="O81" s="57"/>
      <c r="P81" s="134"/>
    </row>
    <row r="82" ht="15.75" customHeight="1">
      <c r="A82" s="96"/>
      <c r="B82" s="105"/>
      <c r="C82" s="126"/>
      <c r="D82" s="126"/>
      <c r="E82" s="126"/>
      <c r="F82" s="124"/>
      <c r="G82" s="128"/>
      <c r="H82" s="128"/>
      <c r="I82" s="128"/>
      <c r="J82" s="126"/>
      <c r="K82" s="124"/>
      <c r="L82" s="126"/>
      <c r="M82" s="126"/>
      <c r="N82" s="126"/>
      <c r="O82" s="126"/>
      <c r="P82" s="112"/>
    </row>
    <row r="83" ht="15.75" customHeight="1">
      <c r="A83" s="96"/>
      <c r="B83" s="129"/>
      <c r="C83" s="135" t="s">
        <v>70</v>
      </c>
      <c r="D83" s="48"/>
      <c r="E83" s="136" t="str">
        <f>VLOOKUP(C74,'Formato descripción HU'!B$1:O90,14,0)</f>
        <v>Revisión de datos ingresados</v>
      </c>
      <c r="F83" s="61"/>
      <c r="G83" s="61"/>
      <c r="H83" s="61"/>
      <c r="I83" s="61"/>
      <c r="J83" s="61"/>
      <c r="K83" s="61"/>
      <c r="L83" s="61"/>
      <c r="M83" s="61"/>
      <c r="N83" s="61"/>
      <c r="O83" s="62"/>
      <c r="P83" s="134"/>
    </row>
    <row r="84" ht="15.75" customHeight="1">
      <c r="A84" s="96"/>
      <c r="B84" s="129"/>
      <c r="C84" s="56"/>
      <c r="D84" s="57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5"/>
      <c r="P84" s="134"/>
    </row>
    <row r="85" ht="15.75" customHeight="1">
      <c r="A85" s="96"/>
      <c r="B85" s="105"/>
      <c r="C85" s="126"/>
      <c r="D85" s="126"/>
      <c r="E85" s="126"/>
      <c r="F85" s="126"/>
      <c r="G85" s="126"/>
      <c r="H85" s="126"/>
      <c r="I85" s="127"/>
      <c r="J85" s="126"/>
      <c r="K85" s="126"/>
      <c r="L85" s="126"/>
      <c r="M85" s="126"/>
      <c r="N85" s="126"/>
      <c r="O85" s="126"/>
      <c r="P85" s="112"/>
    </row>
    <row r="86" ht="15.75" customHeight="1">
      <c r="A86" s="96"/>
      <c r="B86" s="129"/>
      <c r="C86" s="137" t="s">
        <v>71</v>
      </c>
      <c r="D86" s="48"/>
      <c r="E86" s="138" t="str">
        <f>VLOOKUP(C74,'Formato descripción HU'!B$1:O90,12,0)</f>
        <v>El Usuario tendrá una opción de "Búsqueda" en su aplicativo el cual le permita buscar un contrato aplicando filtros de búsqueda de datos específicos</v>
      </c>
      <c r="F86" s="50"/>
      <c r="G86" s="50"/>
      <c r="H86" s="48"/>
      <c r="I86" s="131"/>
      <c r="J86" s="137" t="s">
        <v>13</v>
      </c>
      <c r="K86" s="48"/>
      <c r="L86" s="146" t="str">
        <f>VLOOKUP(C74,'Formato descripción HU'!B$1:O90,13,0)</f>
        <v/>
      </c>
      <c r="M86" s="50"/>
      <c r="N86" s="50"/>
      <c r="O86" s="48"/>
      <c r="P86" s="134"/>
    </row>
    <row r="87" ht="15.75" customHeight="1">
      <c r="A87" s="96"/>
      <c r="B87" s="129"/>
      <c r="C87" s="53"/>
      <c r="D87" s="54"/>
      <c r="E87" s="53"/>
      <c r="H87" s="54"/>
      <c r="I87" s="131"/>
      <c r="J87" s="53"/>
      <c r="K87" s="54"/>
      <c r="L87" s="53"/>
      <c r="O87" s="54"/>
      <c r="P87" s="134"/>
    </row>
    <row r="88" ht="15.75" customHeight="1">
      <c r="A88" s="96"/>
      <c r="B88" s="129"/>
      <c r="C88" s="56"/>
      <c r="D88" s="57"/>
      <c r="E88" s="56"/>
      <c r="F88" s="58"/>
      <c r="G88" s="58"/>
      <c r="H88" s="57"/>
      <c r="I88" s="131"/>
      <c r="J88" s="56"/>
      <c r="K88" s="57"/>
      <c r="L88" s="56"/>
      <c r="M88" s="58"/>
      <c r="N88" s="58"/>
      <c r="O88" s="57"/>
      <c r="P88" s="134"/>
    </row>
    <row r="89" ht="15.75" customHeight="1">
      <c r="B89" s="140"/>
      <c r="C89" s="141"/>
      <c r="D89" s="141"/>
      <c r="E89" s="141"/>
      <c r="F89" s="141"/>
      <c r="G89" s="141"/>
      <c r="H89" s="141"/>
      <c r="I89" s="142"/>
      <c r="J89" s="141"/>
      <c r="K89" s="141"/>
      <c r="L89" s="141"/>
      <c r="M89" s="141"/>
      <c r="N89" s="141"/>
      <c r="O89" s="141"/>
      <c r="P89" s="143"/>
    </row>
    <row r="90" ht="15.75" customHeight="1">
      <c r="A90" s="96"/>
    </row>
    <row r="91">
      <c r="A91" s="96"/>
      <c r="B91" s="147" t="s">
        <v>63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</row>
    <row r="92" ht="15.75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</row>
    <row r="93" ht="15.75" customHeight="1">
      <c r="A93" s="96"/>
      <c r="B93" s="99"/>
      <c r="C93" s="103"/>
      <c r="D93" s="103"/>
      <c r="E93" s="102"/>
      <c r="F93" s="102"/>
      <c r="G93" s="103"/>
      <c r="H93" s="102"/>
      <c r="I93" s="102"/>
      <c r="J93" s="103"/>
      <c r="K93" s="103"/>
      <c r="L93" s="103"/>
      <c r="M93" s="103"/>
      <c r="N93" s="103"/>
      <c r="O93" s="103"/>
      <c r="P93" s="104"/>
    </row>
    <row r="94" ht="15.75" customHeight="1">
      <c r="A94" s="96"/>
      <c r="B94" s="105"/>
      <c r="C94" s="148" t="s">
        <v>1</v>
      </c>
      <c r="D94" s="149"/>
      <c r="E94" s="150" t="s">
        <v>64</v>
      </c>
      <c r="F94" s="6"/>
      <c r="G94" s="131"/>
      <c r="H94" s="151" t="s">
        <v>11</v>
      </c>
      <c r="I94" s="6"/>
      <c r="J94" s="110"/>
      <c r="K94" s="111"/>
      <c r="L94" s="111"/>
      <c r="M94" s="111"/>
      <c r="N94" s="111"/>
      <c r="O94" s="111"/>
      <c r="P94" s="112"/>
    </row>
    <row r="95" ht="15.75" customHeight="1">
      <c r="A95" s="96"/>
      <c r="B95" s="105"/>
      <c r="C95" s="152" t="s">
        <v>52</v>
      </c>
      <c r="D95" s="149"/>
      <c r="E95" s="153" t="str">
        <f>VLOOKUP(C95,'Formato descripción HU'!B$1:O111,5,0)</f>
        <v>Administrador</v>
      </c>
      <c r="F95" s="6"/>
      <c r="G95" s="131"/>
      <c r="H95" s="154" t="str">
        <f>VLOOKUP(C95,'Formato descripción HU'!B$1:O111,11,0)</f>
        <v>No iniciado</v>
      </c>
      <c r="I95" s="6"/>
      <c r="J95" s="110"/>
      <c r="K95" s="111"/>
      <c r="L95" s="111"/>
      <c r="M95" s="111"/>
      <c r="N95" s="111"/>
      <c r="O95" s="111"/>
      <c r="P95" s="112"/>
    </row>
    <row r="96" ht="15.75" customHeight="1">
      <c r="A96" s="96"/>
      <c r="B96" s="105"/>
      <c r="C96" s="111"/>
      <c r="D96" s="111"/>
      <c r="E96" s="126"/>
      <c r="F96" s="126"/>
      <c r="G96" s="111"/>
      <c r="H96" s="126"/>
      <c r="I96" s="126"/>
      <c r="J96" s="111"/>
      <c r="K96" s="111"/>
      <c r="L96" s="111"/>
      <c r="M96" s="111"/>
      <c r="N96" s="111"/>
      <c r="O96" s="111"/>
      <c r="P96" s="112"/>
    </row>
    <row r="97" ht="15.75" customHeight="1">
      <c r="A97" s="96"/>
      <c r="B97" s="105"/>
      <c r="C97" s="155" t="s">
        <v>65</v>
      </c>
      <c r="D97" s="149"/>
      <c r="E97" s="150" t="s">
        <v>10</v>
      </c>
      <c r="F97" s="6"/>
      <c r="G97" s="131"/>
      <c r="H97" s="150" t="s">
        <v>66</v>
      </c>
      <c r="I97" s="6"/>
      <c r="J97" s="110"/>
      <c r="K97" s="111"/>
      <c r="L97" s="111"/>
      <c r="M97" s="111"/>
      <c r="N97" s="111"/>
      <c r="O97" s="111"/>
      <c r="P97" s="112"/>
    </row>
    <row r="98" ht="15.75" customHeight="1">
      <c r="A98" s="96"/>
      <c r="B98" s="105"/>
      <c r="C98" s="156">
        <f>VLOOKUP('Historia de Usuario'!C95,'Formato descripción HU'!B$1:O111,8,0)</f>
        <v>10</v>
      </c>
      <c r="D98" s="149"/>
      <c r="E98" s="153" t="str">
        <f>VLOOKUP(C95,'Formato descripción HU'!B$1:O111,10,0)</f>
        <v>Alta</v>
      </c>
      <c r="F98" s="6"/>
      <c r="G98" s="131"/>
      <c r="H98" s="153" t="str">
        <f>VLOOKUP(C95,'Formato descripción HU'!B$1:O111,7,0)</f>
        <v>Isabela Zambrano</v>
      </c>
      <c r="I98" s="6"/>
      <c r="J98" s="110"/>
      <c r="K98" s="111"/>
      <c r="L98" s="111"/>
      <c r="M98" s="111"/>
      <c r="N98" s="111"/>
      <c r="O98" s="111"/>
      <c r="P98" s="112"/>
    </row>
    <row r="99" ht="15.75" customHeight="1">
      <c r="A99" s="96"/>
      <c r="B99" s="105"/>
      <c r="C99" s="124"/>
      <c r="D99" s="124"/>
      <c r="E99" s="126"/>
      <c r="F99" s="127"/>
      <c r="G99" s="124"/>
      <c r="H99" s="126"/>
      <c r="I99" s="126"/>
      <c r="J99" s="124"/>
      <c r="K99" s="111"/>
      <c r="L99" s="124"/>
      <c r="M99" s="124"/>
      <c r="N99" s="124"/>
      <c r="O99" s="124"/>
      <c r="P99" s="112"/>
    </row>
    <row r="100" ht="15.75" customHeight="1">
      <c r="A100" s="96"/>
      <c r="B100" s="129"/>
      <c r="C100" s="157" t="s">
        <v>67</v>
      </c>
      <c r="D100" s="132" t="str">
        <f>VLOOKUP(C95,'Formato descripción HU'!B$1:O111,3,0)</f>
        <v>Generar informes con filtros y datos clave</v>
      </c>
      <c r="E100" s="48"/>
      <c r="F100" s="131"/>
      <c r="G100" s="157" t="s">
        <v>68</v>
      </c>
      <c r="H100" s="158" t="str">
        <f>VLOOKUP(C95,'Formato descripción HU'!B$1:O111,4,0)</f>
        <v>Para que el administrador pueda analizar información específica y tomar decisiones adecuadas</v>
      </c>
      <c r="I100" s="50"/>
      <c r="J100" s="48"/>
      <c r="K100" s="131"/>
      <c r="L100" s="157" t="s">
        <v>69</v>
      </c>
      <c r="M100" s="159" t="str">
        <f>VLOOKUP(C95,'Formato descripción HU'!B$1:O111,6,0)</f>
        <v>Seleccionar tipo de informe, aplicar filtros (fechas, contratos activos, montos) y exportar el informe en formato PDF o Excel</v>
      </c>
      <c r="N100" s="50"/>
      <c r="O100" s="48"/>
      <c r="P100" s="134"/>
    </row>
    <row r="101" ht="15.75" customHeight="1">
      <c r="A101" s="96"/>
      <c r="B101" s="129"/>
      <c r="C101" s="52"/>
      <c r="D101" s="53"/>
      <c r="E101" s="54"/>
      <c r="F101" s="131"/>
      <c r="G101" s="52"/>
      <c r="H101" s="53"/>
      <c r="J101" s="54"/>
      <c r="K101" s="131"/>
      <c r="L101" s="52"/>
      <c r="M101" s="53"/>
      <c r="O101" s="54"/>
      <c r="P101" s="134"/>
    </row>
    <row r="102" ht="15.75" customHeight="1">
      <c r="A102" s="96"/>
      <c r="B102" s="129"/>
      <c r="C102" s="55"/>
      <c r="D102" s="56"/>
      <c r="E102" s="57"/>
      <c r="F102" s="131"/>
      <c r="G102" s="55"/>
      <c r="H102" s="56"/>
      <c r="I102" s="58"/>
      <c r="J102" s="57"/>
      <c r="K102" s="131"/>
      <c r="L102" s="55"/>
      <c r="M102" s="56"/>
      <c r="N102" s="58"/>
      <c r="O102" s="57"/>
      <c r="P102" s="134"/>
    </row>
    <row r="103" ht="15.75" customHeight="1">
      <c r="A103" s="96"/>
      <c r="B103" s="105"/>
      <c r="C103" s="126"/>
      <c r="D103" s="126"/>
      <c r="E103" s="126"/>
      <c r="F103" s="124"/>
      <c r="G103" s="126"/>
      <c r="H103" s="126"/>
      <c r="I103" s="126"/>
      <c r="J103" s="126"/>
      <c r="K103" s="124"/>
      <c r="L103" s="126"/>
      <c r="M103" s="126"/>
      <c r="N103" s="126"/>
      <c r="O103" s="126"/>
      <c r="P103" s="112"/>
    </row>
    <row r="104" ht="15.75" customHeight="1">
      <c r="A104" s="96"/>
      <c r="B104" s="129"/>
      <c r="C104" s="160" t="s">
        <v>70</v>
      </c>
      <c r="D104" s="48"/>
      <c r="E104" s="161" t="str">
        <f>VLOOKUP(C95,'Formato descripción HU'!B$1:O111,14,0)</f>
        <v>Elaboración de Informes</v>
      </c>
      <c r="F104" s="61"/>
      <c r="G104" s="61"/>
      <c r="H104" s="61"/>
      <c r="I104" s="61"/>
      <c r="J104" s="61"/>
      <c r="K104" s="61"/>
      <c r="L104" s="61"/>
      <c r="M104" s="61"/>
      <c r="N104" s="61"/>
      <c r="O104" s="62"/>
      <c r="P104" s="134"/>
    </row>
    <row r="105" ht="15.75" customHeight="1">
      <c r="A105" s="96"/>
      <c r="B105" s="129"/>
      <c r="C105" s="56"/>
      <c r="D105" s="57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5"/>
      <c r="P105" s="134"/>
    </row>
    <row r="106" ht="15.75" customHeight="1">
      <c r="A106" s="96"/>
      <c r="B106" s="105"/>
      <c r="C106" s="127"/>
      <c r="D106" s="127"/>
      <c r="E106" s="162"/>
      <c r="F106" s="162"/>
      <c r="G106" s="162"/>
      <c r="H106" s="162"/>
      <c r="I106" s="127"/>
      <c r="J106" s="127"/>
      <c r="K106" s="127"/>
      <c r="L106" s="127"/>
      <c r="M106" s="127"/>
      <c r="N106" s="127"/>
      <c r="O106" s="127"/>
      <c r="P106" s="112"/>
    </row>
    <row r="107" ht="15.75" customHeight="1">
      <c r="A107" s="96"/>
      <c r="B107" s="105"/>
      <c r="C107" s="163" t="s">
        <v>71</v>
      </c>
      <c r="D107" s="48"/>
      <c r="E107" s="164" t="str">
        <f>VLOOKUP(C95,'Formato descripción HU'!B$1:O111,12,0)</f>
        <v>Se verifica generando un informe de prueba con datos de ejemplo. El sistema debe mostrar correctamente los datos filtrados y permitir la exportación.</v>
      </c>
      <c r="F107" s="50"/>
      <c r="G107" s="50"/>
      <c r="H107" s="48"/>
      <c r="I107" s="111"/>
      <c r="J107" s="163" t="s">
        <v>13</v>
      </c>
      <c r="K107" s="48"/>
      <c r="L107" s="165" t="str">
        <f>VLOOKUP(C95,'Formato descripción HU'!B$1:O111,13,0)</f>
        <v/>
      </c>
      <c r="M107" s="50"/>
      <c r="N107" s="50"/>
      <c r="O107" s="48"/>
      <c r="P107" s="112"/>
    </row>
    <row r="108" ht="15.75" customHeight="1">
      <c r="A108" s="96"/>
      <c r="B108" s="105"/>
      <c r="C108" s="53"/>
      <c r="D108" s="54"/>
      <c r="E108" s="53"/>
      <c r="H108" s="54"/>
      <c r="I108" s="111"/>
      <c r="J108" s="53"/>
      <c r="K108" s="54"/>
      <c r="L108" s="53"/>
      <c r="O108" s="54"/>
      <c r="P108" s="112"/>
    </row>
    <row r="109" ht="15.75" customHeight="1">
      <c r="A109" s="96"/>
      <c r="B109" s="105"/>
      <c r="C109" s="56"/>
      <c r="D109" s="57"/>
      <c r="E109" s="56"/>
      <c r="F109" s="58"/>
      <c r="G109" s="58"/>
      <c r="H109" s="57"/>
      <c r="I109" s="111"/>
      <c r="J109" s="56"/>
      <c r="K109" s="57"/>
      <c r="L109" s="56"/>
      <c r="M109" s="58"/>
      <c r="N109" s="58"/>
      <c r="O109" s="57"/>
      <c r="P109" s="112"/>
    </row>
    <row r="110" ht="15.75" customHeight="1">
      <c r="B110" s="140"/>
      <c r="C110" s="142"/>
      <c r="D110" s="142"/>
      <c r="E110" s="142"/>
      <c r="F110" s="142"/>
      <c r="G110" s="142"/>
      <c r="H110" s="142"/>
      <c r="I110" s="142"/>
      <c r="J110" s="142"/>
      <c r="K110" s="142"/>
      <c r="L110" s="142"/>
      <c r="M110" s="142"/>
      <c r="N110" s="142"/>
      <c r="O110" s="142"/>
      <c r="P110" s="143"/>
    </row>
    <row r="111" ht="15.75" customHeight="1"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</row>
    <row r="112" ht="15.75" customHeight="1">
      <c r="B112" s="147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107">
    <mergeCell ref="E55:F55"/>
    <mergeCell ref="C57:C59"/>
    <mergeCell ref="D57:E59"/>
    <mergeCell ref="G57:G59"/>
    <mergeCell ref="H57:J59"/>
    <mergeCell ref="L57:L59"/>
    <mergeCell ref="M57:O59"/>
    <mergeCell ref="C61:D62"/>
    <mergeCell ref="E61:O62"/>
    <mergeCell ref="C64:D66"/>
    <mergeCell ref="J64:K66"/>
    <mergeCell ref="L64:O66"/>
    <mergeCell ref="B69:P69"/>
    <mergeCell ref="B70:P70"/>
    <mergeCell ref="E64:H66"/>
    <mergeCell ref="E73:F73"/>
    <mergeCell ref="H73:I73"/>
    <mergeCell ref="E74:F74"/>
    <mergeCell ref="H74:I74"/>
    <mergeCell ref="E76:F76"/>
    <mergeCell ref="E77:F77"/>
    <mergeCell ref="H76:I76"/>
    <mergeCell ref="H77:I77"/>
    <mergeCell ref="D79:E81"/>
    <mergeCell ref="G79:G81"/>
    <mergeCell ref="H79:J81"/>
    <mergeCell ref="L79:L81"/>
    <mergeCell ref="M79:O81"/>
    <mergeCell ref="E83:O84"/>
    <mergeCell ref="C79:C81"/>
    <mergeCell ref="C83:D84"/>
    <mergeCell ref="C86:D88"/>
    <mergeCell ref="E86:H88"/>
    <mergeCell ref="J86:K88"/>
    <mergeCell ref="L86:O88"/>
    <mergeCell ref="B91:P91"/>
    <mergeCell ref="E94:F94"/>
    <mergeCell ref="H94:I94"/>
    <mergeCell ref="E95:F95"/>
    <mergeCell ref="H95:I95"/>
    <mergeCell ref="E97:F97"/>
    <mergeCell ref="H97:I97"/>
    <mergeCell ref="H98:I98"/>
    <mergeCell ref="C104:D105"/>
    <mergeCell ref="E104:O105"/>
    <mergeCell ref="C107:D109"/>
    <mergeCell ref="E107:H109"/>
    <mergeCell ref="J107:K109"/>
    <mergeCell ref="L107:O109"/>
    <mergeCell ref="B112:P112"/>
    <mergeCell ref="E98:F98"/>
    <mergeCell ref="C100:C102"/>
    <mergeCell ref="D100:E102"/>
    <mergeCell ref="G100:G102"/>
    <mergeCell ref="H100:J102"/>
    <mergeCell ref="L100:L102"/>
    <mergeCell ref="M100:O102"/>
    <mergeCell ref="B6:P6"/>
    <mergeCell ref="E9:F9"/>
    <mergeCell ref="H9:I9"/>
    <mergeCell ref="E10:F10"/>
    <mergeCell ref="H10:I10"/>
    <mergeCell ref="E12:F12"/>
    <mergeCell ref="E13:F13"/>
    <mergeCell ref="H12:I12"/>
    <mergeCell ref="H13:I13"/>
    <mergeCell ref="D15:E17"/>
    <mergeCell ref="G15:G17"/>
    <mergeCell ref="H15:J17"/>
    <mergeCell ref="L15:L17"/>
    <mergeCell ref="M15:O17"/>
    <mergeCell ref="E19:O20"/>
    <mergeCell ref="C15:C17"/>
    <mergeCell ref="C19:D20"/>
    <mergeCell ref="C22:D24"/>
    <mergeCell ref="E22:H24"/>
    <mergeCell ref="J22:K24"/>
    <mergeCell ref="L22:O24"/>
    <mergeCell ref="B27:P27"/>
    <mergeCell ref="E30:F30"/>
    <mergeCell ref="H30:I30"/>
    <mergeCell ref="E31:F31"/>
    <mergeCell ref="H31:I31"/>
    <mergeCell ref="E33:F33"/>
    <mergeCell ref="H33:I33"/>
    <mergeCell ref="H34:I34"/>
    <mergeCell ref="E34:F34"/>
    <mergeCell ref="C36:C38"/>
    <mergeCell ref="D36:E38"/>
    <mergeCell ref="G36:G38"/>
    <mergeCell ref="H36:J38"/>
    <mergeCell ref="L36:L38"/>
    <mergeCell ref="M36:O38"/>
    <mergeCell ref="C40:D41"/>
    <mergeCell ref="E40:O41"/>
    <mergeCell ref="C43:D45"/>
    <mergeCell ref="E43:H45"/>
    <mergeCell ref="J43:K45"/>
    <mergeCell ref="L43:O45"/>
    <mergeCell ref="B48:P48"/>
    <mergeCell ref="E51:F51"/>
    <mergeCell ref="H51:I51"/>
    <mergeCell ref="E52:F52"/>
    <mergeCell ref="H52:I52"/>
    <mergeCell ref="E54:F54"/>
    <mergeCell ref="H54:I54"/>
    <mergeCell ref="H55:I55"/>
  </mergeCells>
  <conditionalFormatting sqref="H10:I11 H31:I32 H52 H74">
    <cfRule type="cellIs" dxfId="0" priority="1" operator="equal">
      <formula>"Atrasado"</formula>
    </cfRule>
  </conditionalFormatting>
  <conditionalFormatting sqref="H10:I11 H31:I32 H52 H74">
    <cfRule type="cellIs" dxfId="1" priority="2" operator="equal">
      <formula>"Terminado"</formula>
    </cfRule>
  </conditionalFormatting>
  <conditionalFormatting sqref="H10:I11 H31:I32 H52 H74">
    <cfRule type="cellIs" dxfId="2" priority="3" operator="equal">
      <formula>"En proceso"</formula>
    </cfRule>
  </conditionalFormatting>
  <conditionalFormatting sqref="H10:I11 H31:I32 H52 H74">
    <cfRule type="cellIs" dxfId="1" priority="4" operator="equal">
      <formula>"No Iniciado"</formula>
    </cfRule>
  </conditionalFormatting>
  <dataValidations>
    <dataValidation type="list" allowBlank="1" showErrorMessage="1" sqref="C10:C11 C31:C32 C52:C53 C74:C75 C94:C96">
      <formula1>'Formato descripción HU'!$B$6:$B$21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HP</dc:creator>
</cp:coreProperties>
</file>