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Charts" sheetId="2" r:id="rId5"/>
    <sheet state="visible" name="Estimates-on-the-use-of-water-(" sheetId="3" r:id="rId6"/>
    <sheet state="visible" name=" Global 2020 repor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<sst xmlns="http://schemas.openxmlformats.org/spreadsheetml/2006/main" count="791" uniqueCount="383">
  <si>
    <t>income_group or GNI</t>
  </si>
  <si>
    <t>SUM of pop_n(1000)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</si>
  <si>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</si>
  <si>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</si>
  <si>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</si>
  <si>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</si>
  <si>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</si>
  <si>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</si>
  <si>
    <r>
      <rPr>
        <rFont val="Arial, sans-serif"/>
        <color rgb="FF000000"/>
        <sz val="11.0"/>
      </rPr>
      <t>True or false? Visualising the pivot table values for</t>
    </r>
    <r>
      <rPr>
        <rFont val="Arial, sans-serif"/>
        <b/>
        <color rgb="FF000000"/>
        <sz val="11.0"/>
      </rPr>
      <t xml:space="preserve"> national access versus income group </t>
    </r>
    <r>
      <rPr>
        <rFont val="Arial, sans-serif"/>
        <color rgb="FF000000"/>
        <sz val="11.0"/>
      </rPr>
      <t>indicates that as urbanisation increases, so does the share of the population with basic water access, and as GNI increases, limited, unimproved, and surface water access decreases.</t>
    </r>
  </si>
  <si>
    <t>High income</t>
  </si>
  <si>
    <t>Low income</t>
  </si>
  <si>
    <t>Lower middle income</t>
  </si>
  <si>
    <t>NAN</t>
  </si>
  <si>
    <t>Upper middle income</t>
  </si>
  <si>
    <t>Investigating population size</t>
  </si>
  <si>
    <t>Line Chart</t>
  </si>
  <si>
    <t>Smooth Chart</t>
  </si>
  <si>
    <t>Investigating Acess by Area</t>
  </si>
  <si>
    <t>5 Number Summary</t>
  </si>
  <si>
    <t>dataset</t>
  </si>
  <si>
    <t>minimum</t>
  </si>
  <si>
    <t>Q1</t>
  </si>
  <si>
    <t>Q3</t>
  </si>
  <si>
    <t>maximum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</si>
  <si>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</si>
  <si>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</si>
  <si>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</si>
  <si>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</si>
  <si>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</si>
  <si>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</si>
  <si>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</si>
  <si>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</si>
  <si>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</si>
  <si>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</si>
  <si>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</si>
  <si>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</si>
  <si>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Investigating access by population size</t>
  </si>
  <si>
    <t>A</t>
  </si>
  <si>
    <t>Bar Chart</t>
  </si>
  <si>
    <t>100% stacked column chart.</t>
  </si>
  <si>
    <t>B</t>
  </si>
  <si>
    <t xml:space="preserve">using </t>
  </si>
  <si>
    <t xml:space="preserve">pop_u </t>
  </si>
  <si>
    <t>pop_u (rounded)</t>
  </si>
  <si>
    <t xml:space="preserve">use </t>
  </si>
  <si>
    <t>sort function</t>
  </si>
  <si>
    <t>C</t>
  </si>
  <si>
    <t>100% stacked column chart</t>
  </si>
  <si>
    <t>100% stacked column chart.                using         pop_r (rounded)</t>
  </si>
  <si>
    <t xml:space="preserve">Investigating access by income group </t>
  </si>
  <si>
    <t>Summary using pivot table</t>
  </si>
  <si>
    <t>name</t>
  </si>
  <si>
    <t>income_group</t>
  </si>
  <si>
    <t>pop_n (m)</t>
  </si>
  <si>
    <t>pop_n</t>
  </si>
  <si>
    <t>pop_u</t>
  </si>
  <si>
    <t>pop_r</t>
  </si>
  <si>
    <t>pop_r (rounded)</t>
  </si>
  <si>
    <t>wat_bas_n (rounded)</t>
  </si>
  <si>
    <t>value_cnt</t>
  </si>
  <si>
    <t>Tokelau</t>
  </si>
  <si>
    <t>Multiplying pop_n &amp; pop_r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</si>
  <si>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</si>
  <si>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</si>
  <si>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</si>
  <si>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</si>
  <si>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</si>
  <si>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</si>
  <si>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</si>
  <si>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</si>
  <si>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</si>
  <si>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</si>
  <si>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</si>
  <si>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</si>
  <si>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</si>
  <si>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</si>
  <si>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</si>
  <si>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</si>
  <si>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</si>
  <si>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</si>
  <si>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</si>
  <si>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</si>
  <si>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</si>
  <si>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</si>
  <si>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</si>
  <si>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</si>
  <si>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</si>
  <si>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</si>
  <si>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</si>
  <si>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</si>
  <si>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</si>
  <si>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</si>
  <si>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</si>
  <si>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</si>
  <si>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</si>
  <si>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</si>
  <si>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</si>
  <si>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</si>
  <si>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</si>
  <si>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</si>
  <si>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</si>
  <si>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</si>
  <si>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</si>
  <si>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</si>
  <si>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</si>
  <si>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</si>
  <si>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</si>
  <si>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</si>
  <si>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</si>
  <si>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</si>
  <si>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</si>
  <si>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</si>
  <si>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</si>
  <si>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</si>
  <si>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</si>
  <si>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</si>
  <si>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</si>
  <si>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</si>
  <si>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</si>
  <si>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</si>
  <si>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</si>
  <si>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</si>
  <si>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</si>
  <si>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</si>
  <si>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</si>
  <si>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</si>
  <si>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</si>
  <si>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</si>
  <si>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</si>
  <si>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</si>
  <si>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</si>
  <si>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</si>
  <si>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</si>
  <si>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</si>
  <si>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</si>
  <si>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</si>
  <si>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</si>
  <si>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</si>
  <si>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</si>
  <si>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</si>
  <si>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</si>
  <si>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</si>
  <si>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</si>
  <si>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</si>
  <si>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</si>
  <si>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</si>
  <si>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</si>
  <si>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</si>
  <si>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</si>
  <si>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</si>
  <si>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</si>
  <si>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</si>
  <si>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</si>
  <si>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</si>
  <si>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</si>
  <si>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</si>
  <si>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</si>
  <si>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</si>
  <si>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</si>
  <si>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</si>
  <si>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</si>
  <si>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</si>
  <si>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</si>
  <si>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</si>
  <si>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</si>
  <si>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</si>
  <si>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</si>
  <si>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</si>
  <si>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</si>
  <si>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</si>
  <si>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</si>
  <si>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</si>
  <si>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</si>
  <si>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</si>
  <si>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</si>
  <si>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</si>
  <si>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</si>
  <si>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</si>
  <si>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</si>
  <si>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</si>
  <si>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</si>
  <si>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</si>
  <si>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</si>
  <si>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</si>
  <si>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</si>
  <si>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</si>
  <si>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</si>
  <si>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</si>
  <si>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</si>
  <si>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</si>
  <si>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</si>
  <si>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</si>
  <si>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</si>
  <si>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</si>
  <si>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</si>
  <si>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</si>
  <si>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</si>
  <si>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</si>
  <si>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</si>
  <si>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</si>
  <si>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</si>
  <si>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</si>
  <si>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</si>
  <si>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</si>
  <si>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</si>
  <si>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</si>
  <si>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</si>
  <si>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</si>
  <si>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</si>
  <si>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</si>
  <si>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</si>
  <si>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</si>
  <si>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</si>
  <si>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</si>
  <si>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</si>
  <si>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</si>
  <si>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</si>
  <si>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</si>
  <si>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</si>
  <si>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</si>
  <si>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</si>
  <si>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</si>
  <si>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</si>
  <si>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</si>
  <si>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</si>
  <si>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</si>
  <si>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</si>
  <si>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</si>
  <si>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</si>
  <si>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</si>
  <si>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</si>
  <si>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</si>
  <si>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</si>
  <si>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</si>
  <si>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</si>
  <si>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</si>
  <si>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</si>
  <si>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</si>
  <si>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</si>
  <si>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</si>
  <si>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</si>
  <si>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</si>
  <si>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</si>
  <si>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</si>
  <si>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</si>
  <si>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</si>
  <si>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</si>
  <si>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</si>
  <si>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</si>
  <si>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</si>
  <si>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</si>
  <si>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</si>
  <si>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</si>
  <si>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</si>
  <si>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</si>
  <si>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</si>
  <si>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</si>
  <si>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</si>
  <si>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</si>
  <si>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</si>
  <si>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</si>
  <si>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</si>
  <si>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</si>
  <si>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</si>
  <si>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</si>
  <si>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</si>
  <si>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</si>
  <si>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</si>
  <si>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</si>
  <si>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</si>
  <si>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</si>
  <si>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</si>
  <si>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</si>
  <si>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</si>
  <si>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pop_u_val</t>
  </si>
  <si>
    <t>estimated world population</t>
  </si>
  <si>
    <t>dataset total national population</t>
  </si>
  <si>
    <t>estimated world population in urban</t>
  </si>
  <si>
    <t xml:space="preserve">dataset total urban population </t>
  </si>
  <si>
    <t>dataset urban share</t>
  </si>
  <si>
    <t>estimated urban share</t>
  </si>
  <si>
    <t>percentage difference of total dataset &amp; estimated population(%)</t>
  </si>
  <si>
    <t>percentage difference of dataset &amp; estimated urban population(%)</t>
  </si>
  <si>
    <t>percentage difference of dataset &amp; estimated urban share(%)</t>
  </si>
  <si>
    <t>national</t>
  </si>
  <si>
    <t>maximum of wat_bas_n (rounded)</t>
  </si>
  <si>
    <t>maximum of wat_lim_n</t>
  </si>
  <si>
    <t>maximum of wat_unimp_n</t>
  </si>
  <si>
    <t>maximum of wat_sur_n</t>
  </si>
  <si>
    <t xml:space="preserve">min of wat_bas_n </t>
  </si>
  <si>
    <t>min of wat_lim_n</t>
  </si>
  <si>
    <t>min of wat_unimp_n</t>
  </si>
  <si>
    <t>min of wat_sur_n</t>
  </si>
  <si>
    <t xml:space="preserve">mean of wat_bas_n </t>
  </si>
  <si>
    <t>mean of wat_lim_n</t>
  </si>
  <si>
    <t>mean of wat_unimp_n</t>
  </si>
  <si>
    <t>mean of wat_sur_n</t>
  </si>
  <si>
    <t xml:space="preserve">median q2 of wat_bas_n </t>
  </si>
  <si>
    <t>median q2 of wat_lim_n</t>
  </si>
  <si>
    <t>median q2 of wat_unimp_n</t>
  </si>
  <si>
    <t>median q2 of wat_sur_n</t>
  </si>
  <si>
    <t>mode of wat_bas_n</t>
  </si>
  <si>
    <t>mode of wat_lim_n</t>
  </si>
  <si>
    <t>mode of wat_unimp_n</t>
  </si>
  <si>
    <t>mode of wat_sur_n</t>
  </si>
  <si>
    <t xml:space="preserve">Q1 of wat_bas_n </t>
  </si>
  <si>
    <t>Q1 of wat_lim_n</t>
  </si>
  <si>
    <t>Q1 of wat_unimp_n</t>
  </si>
  <si>
    <t>Q1 of wat_sur_n</t>
  </si>
  <si>
    <t xml:space="preserve">Q3 of wat_bas_n </t>
  </si>
  <si>
    <t>Q3 of wat_lim_n</t>
  </si>
  <si>
    <t>Q3 of wat_unimp_n</t>
  </si>
  <si>
    <t>Q3 of wat_sur_n</t>
  </si>
  <si>
    <t xml:space="preserve">IQR of wat_bas_n </t>
  </si>
  <si>
    <t>IQR of wat_lim_n</t>
  </si>
  <si>
    <t>IQR of wat_unimp_n</t>
  </si>
  <si>
    <t>IQR of wat_sur_n</t>
  </si>
  <si>
    <t>rural</t>
  </si>
  <si>
    <t>maximum of wat_bas_r</t>
  </si>
  <si>
    <t>maximum of wat_lim_r</t>
  </si>
  <si>
    <t>maximum of wat_unimp_r</t>
  </si>
  <si>
    <t>maximum of wat_sur_r</t>
  </si>
  <si>
    <t>min of wat_bas_r</t>
  </si>
  <si>
    <t>min of wat_lim_r</t>
  </si>
  <si>
    <t>min of wat_unimp_r</t>
  </si>
  <si>
    <t>min of wat_sur_r</t>
  </si>
  <si>
    <t xml:space="preserve">mean of wat_bas_r </t>
  </si>
  <si>
    <t>mean of wat_lim_r</t>
  </si>
  <si>
    <t>mean of wat_unimp_r</t>
  </si>
  <si>
    <t>mean of wat_sur_r</t>
  </si>
  <si>
    <t>median q2 of wat_bas_r</t>
  </si>
  <si>
    <t>median q2 of wat_lim_r</t>
  </si>
  <si>
    <t>median q2 of wat_unimp_r</t>
  </si>
  <si>
    <t>median q2 of wat_sur_r</t>
  </si>
  <si>
    <t>mode of wat_bas_r</t>
  </si>
  <si>
    <t>mode of wat_lim_r</t>
  </si>
  <si>
    <t>mode of wat_unimp_r</t>
  </si>
  <si>
    <t>mode of wat_sur_r</t>
  </si>
  <si>
    <t>Q1 of wat_bas_r</t>
  </si>
  <si>
    <t>Q1 of wat_lim_r</t>
  </si>
  <si>
    <t>Q1 of wat_unimp_r</t>
  </si>
  <si>
    <t>Q1 of wat_sur_r</t>
  </si>
  <si>
    <t xml:space="preserve">Q3 of wat_bas_r </t>
  </si>
  <si>
    <t>Q3 of wat_lim_r</t>
  </si>
  <si>
    <t>Q3 of wat_unimp_r</t>
  </si>
  <si>
    <t>Q3 of wat_sur_r</t>
  </si>
  <si>
    <t xml:space="preserve">IQR of wat_bas_r </t>
  </si>
  <si>
    <t>IQR of wat_lim_r</t>
  </si>
  <si>
    <t>IQR of wat_unimp_r</t>
  </si>
  <si>
    <t>IQR of wat_sur_r</t>
  </si>
  <si>
    <t>urban</t>
  </si>
  <si>
    <t>maximum of wat_bas_u</t>
  </si>
  <si>
    <t>maximum of wat_lim_u</t>
  </si>
  <si>
    <t>maximum of wat_unimp_u</t>
  </si>
  <si>
    <t>maximum of wat_sur_u</t>
  </si>
  <si>
    <t>min of wat_bas_u</t>
  </si>
  <si>
    <t>min of wat_lim_u</t>
  </si>
  <si>
    <t>min of wat_unimp_u</t>
  </si>
  <si>
    <t>min of wat_sur_u</t>
  </si>
  <si>
    <t xml:space="preserve">mean of wat_bas_u </t>
  </si>
  <si>
    <t>mean of wat_lim_u</t>
  </si>
  <si>
    <t>mean of wat_unimp_u</t>
  </si>
  <si>
    <t>mean of wat_sur_u</t>
  </si>
  <si>
    <t>median q2 of wat_bas_u</t>
  </si>
  <si>
    <t>median q2 of wat_lim_u</t>
  </si>
  <si>
    <t>median q2 of wat_unimp_u</t>
  </si>
  <si>
    <t>median q2 of wat_sur_u</t>
  </si>
  <si>
    <t>mode of wat_bas_u</t>
  </si>
  <si>
    <t>mode of wat_lim_u</t>
  </si>
  <si>
    <t>mode of wat_unimp_u</t>
  </si>
  <si>
    <t>mode of wat_sur_u</t>
  </si>
  <si>
    <t>Q1 of wat_bas_u</t>
  </si>
  <si>
    <t>Q1 of wat_lim_u</t>
  </si>
  <si>
    <t>Q1 of wat_unimp_u</t>
  </si>
  <si>
    <t>Q1 of wat_sur_u</t>
  </si>
  <si>
    <t xml:space="preserve">Q3 of wat_bas_u </t>
  </si>
  <si>
    <t>Q3 of wat_lim_u</t>
  </si>
  <si>
    <t>Q3 of wat_unimp_u</t>
  </si>
  <si>
    <t>Q3 of wat_sur_u</t>
  </si>
  <si>
    <t xml:space="preserve">IQR of wat_bas_u </t>
  </si>
  <si>
    <t>IQR of wat_lim_u</t>
  </si>
  <si>
    <t>IQR of wat_unimp_u</t>
  </si>
  <si>
    <t>IQR of wat_sur_u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</si>
</sst>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5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sz val="15.0"/>
      <color theme="1"/>
      <name val="Arial"/>
      <scheme val="minor"/>
    </font>
    <font>
      <sz val="9.0"/>
      <color rgb="FF1155CC"/>
      <name val="&quot;Google Sans Mono&quot;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1" fillId="0" fontId="4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6" fontId="5" numFmtId="1" xfId="0" applyAlignment="1" applyFont="1" applyNumberFormat="1">
      <alignment horizontal="left" readingOrder="0"/>
    </xf>
    <xf borderId="0" fillId="0" fontId="1" numFmtId="1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1" numFmtId="10" xfId="0" applyFont="1" applyNumberFormat="1"/>
    <xf borderId="0" fillId="0" fontId="1" numFmtId="1" xfId="0" applyFont="1" applyNumberFormat="1"/>
    <xf borderId="0" fillId="2" fontId="7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1" fillId="0" fontId="1" numFmtId="1" xfId="0" applyAlignment="1" applyBorder="1" applyFont="1" applyNumberFormat="1">
      <alignment readingOrder="0"/>
    </xf>
    <xf borderId="1" fillId="8" fontId="5" numFmtId="0" xfId="0" applyAlignment="1" applyBorder="1" applyFill="1" applyFont="1">
      <alignment horizontal="left" readingOrder="0"/>
    </xf>
    <xf borderId="1" fillId="8" fontId="1" numFmtId="0" xfId="0" applyAlignment="1" applyBorder="1" applyFont="1">
      <alignment readingOrder="0"/>
    </xf>
    <xf borderId="1" fillId="9" fontId="1" numFmtId="0" xfId="0" applyBorder="1" applyFill="1" applyFont="1"/>
    <xf borderId="1" fillId="10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11" fontId="5" numFmtId="0" xfId="0" applyAlignment="1" applyBorder="1" applyFill="1" applyFont="1">
      <alignment horizontal="left" readingOrder="0"/>
    </xf>
    <xf borderId="1" fillId="6" fontId="8" numFmtId="2" xfId="0" applyAlignment="1" applyBorder="1" applyFont="1" applyNumberFormat="1">
      <alignment readingOrder="0"/>
    </xf>
    <xf borderId="1" fillId="12" fontId="1" numFmtId="0" xfId="0" applyAlignment="1" applyBorder="1" applyFill="1" applyFont="1">
      <alignment readingOrder="0"/>
    </xf>
    <xf borderId="1" fillId="13" fontId="1" numFmtId="0" xfId="0" applyAlignment="1" applyBorder="1" applyFill="1" applyFont="1">
      <alignment readingOrder="0"/>
    </xf>
    <xf borderId="1" fillId="12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vertical="bottom"/>
    </xf>
    <xf borderId="1" fillId="14" fontId="6" numFmtId="0" xfId="0" applyAlignment="1" applyBorder="1" applyFill="1" applyFont="1">
      <alignment readingOrder="0" vertical="bottom"/>
    </xf>
    <xf borderId="3" fillId="14" fontId="6" numFmtId="0" xfId="0" applyAlignment="1" applyBorder="1" applyFont="1">
      <alignment readingOrder="0" vertical="bottom"/>
    </xf>
    <xf borderId="1" fillId="15" fontId="6" numFmtId="0" xfId="0" applyAlignment="1" applyBorder="1" applyFill="1" applyFont="1">
      <alignment readingOrder="0" vertical="bottom"/>
    </xf>
    <xf borderId="3" fillId="15" fontId="6" numFmtId="0" xfId="0" applyAlignment="1" applyBorder="1" applyFont="1">
      <alignment readingOrder="0" vertical="bottom"/>
    </xf>
    <xf borderId="1" fillId="16" fontId="6" numFmtId="0" xfId="0" applyAlignment="1" applyBorder="1" applyFill="1" applyFont="1">
      <alignment readingOrder="0" vertical="bottom"/>
    </xf>
    <xf borderId="3" fillId="16" fontId="6" numFmtId="0" xfId="0" applyAlignment="1" applyBorder="1" applyFont="1">
      <alignment readingOrder="0" vertical="bottom"/>
    </xf>
    <xf borderId="0" fillId="17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income group of access to water per service level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1'!$A$2:$A$9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1'!$C$2:$C$9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1'!$D$2:$D$9</c:f>
              <c:numCache/>
            </c:numRef>
          </c:val>
        </c:ser>
        <c:ser>
          <c:idx val="3"/>
          <c:order val="3"/>
          <c:tx>
            <c:strRef>
              <c:f>'Pivot Table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1'!$E$2:$E$9</c:f>
              <c:numCache/>
            </c:numRef>
          </c:val>
        </c:ser>
        <c:ser>
          <c:idx val="4"/>
          <c:order val="4"/>
          <c:tx>
            <c:strRef>
              <c:f>'Pivot Table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1'!$F$2:$F$9</c:f>
              <c:numCache/>
            </c:numRef>
          </c:val>
        </c:ser>
        <c:ser>
          <c:idx val="5"/>
          <c:order val="5"/>
          <c:tx>
            <c:strRef>
              <c:f>'Pivot Table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1'!$G$2:$G$9</c:f>
              <c:numCache/>
            </c:numRef>
          </c:val>
        </c:ser>
        <c:overlap val="100"/>
        <c:axId val="656003075"/>
        <c:axId val="756261994"/>
      </c:barChart>
      <c:catAx>
        <c:axId val="656003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61994"/>
      </c:catAx>
      <c:valAx>
        <c:axId val="75626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003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National populations versus urban and rural 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Urban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'Estimates-on-the-use-of-water-('!$D$2:$D$1000</c:f>
            </c:strRef>
          </c:cat>
          <c:val>
            <c:numRef>
              <c:f>'Estimates-on-the-use-of-water-('!$E$2:$E$1000</c:f>
              <c:numCache/>
            </c:numRef>
          </c:val>
          <c:smooth val="0"/>
        </c:ser>
        <c:ser>
          <c:idx val="1"/>
          <c:order val="1"/>
          <c:tx>
            <c:v>Rural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'Estimates-on-the-use-of-water-('!$D$2:$D$1000</c:f>
            </c:strRef>
          </c:cat>
          <c:val>
            <c:numRef>
              <c:f>'Estimates-on-the-use-of-water-('!$G$2:$G$1000</c:f>
              <c:numCache/>
            </c:numRef>
          </c:val>
          <c:smooth val="0"/>
        </c:ser>
        <c:axId val="513036468"/>
        <c:axId val="1464059548"/>
      </c:lineChart>
      <c:catAx>
        <c:axId val="513036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059548"/>
      </c:catAx>
      <c:valAx>
        <c:axId val="1464059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36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Access to water 2020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 Global 2020 report'!$C$265:$C$266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report'!$C$267:$C$278</c:f>
              <c:numCache/>
            </c:numRef>
          </c:val>
          <c:smooth val="0"/>
        </c:ser>
        <c:ser>
          <c:idx val="1"/>
          <c:order val="1"/>
          <c:tx>
            <c:strRef>
              <c:f>' Global 2020 report'!$E$265:$E$266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report'!$E$267:$E$278</c:f>
              <c:numCache/>
            </c:numRef>
          </c:val>
          <c:smooth val="0"/>
        </c:ser>
        <c:ser>
          <c:idx val="2"/>
          <c:order val="2"/>
          <c:tx>
            <c:strRef>
              <c:f>' Global 2020 report'!$B$265:$B$266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report'!$B$267:$B$278</c:f>
              <c:numCache/>
            </c:numRef>
          </c:val>
          <c:smooth val="0"/>
        </c:ser>
        <c:ser>
          <c:idx val="3"/>
          <c:order val="3"/>
          <c:tx>
            <c:strRef>
              <c:f>' Global 2020 report'!$D$265:$D$266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 Global 2020 report'!$A$267:$A$278</c:f>
            </c:strRef>
          </c:cat>
          <c:val>
            <c:numRef>
              <c:f>' Global 2020 report'!$D$267:$D$278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68217911"/>
        <c:axId val="297532873"/>
      </c:stockChart>
      <c:dateAx>
        <c:axId val="20682179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532873"/>
      </c:dateAx>
      <c:valAx>
        <c:axId val="29753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217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distribution of access to water per service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'Estimates-on-the-use-of-water-('!$I$1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1"/>
          <c:order val="1"/>
          <c:tx>
            <c:strRef>
              <c:f>'Estimates-on-the-use-of-water-('!$K$1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2"/>
          <c:order val="2"/>
          <c:tx>
            <c:strRef>
              <c:f>'Estimates-on-the-use-of-water-('!$L$1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strRef>
              <c:f>'Estimates-on-the-use-of-water-('!$M$1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axId val="1682792714"/>
        <c:axId val="1014996133"/>
      </c:barChart>
      <c:catAx>
        <c:axId val="16827927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996133"/>
      </c:catAx>
      <c:valAx>
        <c:axId val="1014996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7927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1"/>
          <c:order val="1"/>
          <c:tx>
            <c:strRef>
              <c:f>'Estimates-on-the-use-of-water-('!$K$1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2"/>
          <c:order val="2"/>
          <c:tx>
            <c:strRef>
              <c:f>'Estimates-on-the-use-of-water-('!$L$1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strRef>
              <c:f>'Estimates-on-the-use-of-water-('!$M$1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overlap val="100"/>
        <c:axId val="293596799"/>
        <c:axId val="444437393"/>
      </c:barChart>
      <c:catAx>
        <c:axId val="29359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437393"/>
      </c:catAx>
      <c:valAx>
        <c:axId val="44443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96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Urban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'Estimates-on-the-use-of-water-('!$R$2:$R$1000</c:f>
              <c:numCache/>
            </c:numRef>
          </c:val>
        </c:ser>
        <c:ser>
          <c:idx val="1"/>
          <c:order val="1"/>
          <c:tx>
            <c:strRef>
              <c:f>'Estimates-on-the-use-of-water-('!$S$1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'Estimates-on-the-use-of-water-('!$S$2:$S$1000</c:f>
              <c:numCache/>
            </c:numRef>
          </c:val>
        </c:ser>
        <c:ser>
          <c:idx val="2"/>
          <c:order val="2"/>
          <c:tx>
            <c:strRef>
              <c:f>'Estimates-on-the-use-of-water-('!$T$1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'Estimates-on-the-use-of-water-('!$T$2:$T$1000</c:f>
              <c:numCache/>
            </c:numRef>
          </c:val>
        </c:ser>
        <c:ser>
          <c:idx val="3"/>
          <c:order val="3"/>
          <c:tx>
            <c:strRef>
              <c:f>'Estimates-on-the-use-of-water-('!$U$1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'Estimates-on-the-use-of-water-('!$E$2:$E$1000</c:f>
            </c:strRef>
          </c:cat>
          <c:val>
            <c:numRef>
              <c:f>'Estimates-on-the-use-of-water-('!$U$2:$U$1000</c:f>
              <c:numCache/>
            </c:numRef>
          </c:val>
        </c:ser>
        <c:overlap val="100"/>
        <c:axId val="1813503395"/>
        <c:axId val="993271989"/>
      </c:barChart>
      <c:catAx>
        <c:axId val="1813503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Urban population size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271989"/>
      </c:catAx>
      <c:valAx>
        <c:axId val="99327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50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Rural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'Estimates-on-the-use-of-water-('!$N$2:$N$1000</c:f>
              <c:numCache/>
            </c:numRef>
          </c:val>
        </c:ser>
        <c:ser>
          <c:idx val="1"/>
          <c:order val="1"/>
          <c:tx>
            <c:strRef>
              <c:f>'Estimates-on-the-use-of-water-('!$O$1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'Estimates-on-the-use-of-water-('!$O$2:$O$1000</c:f>
              <c:numCache/>
            </c:numRef>
          </c:val>
        </c:ser>
        <c:ser>
          <c:idx val="2"/>
          <c:order val="2"/>
          <c:tx>
            <c:strRef>
              <c:f>'Estimates-on-the-use-of-water-('!$P$1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'Estimates-on-the-use-of-water-('!$P$2:$P$1000</c:f>
              <c:numCache/>
            </c:numRef>
          </c:val>
        </c:ser>
        <c:ser>
          <c:idx val="3"/>
          <c:order val="3"/>
          <c:tx>
            <c:strRef>
              <c:f>'Estimates-on-the-use-of-water-('!$Q$1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'Estimates-on-the-use-of-water-('!$Q$2:$Q$1000</c:f>
              <c:numCache/>
            </c:numRef>
          </c:val>
        </c:ser>
        <c:overlap val="100"/>
        <c:axId val="1714364489"/>
        <c:axId val="1086206096"/>
      </c:barChart>
      <c:catAx>
        <c:axId val="1714364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Rural population size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206096"/>
      </c:catAx>
      <c:valAx>
        <c:axId val="108620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364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National income group of access to water per service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1'!$A$2:$A$9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1'!$C$2:$C$9</c:f>
              <c:numCache/>
            </c:numRef>
          </c:val>
        </c:ser>
        <c:ser>
          <c:idx val="2"/>
          <c:order val="2"/>
          <c:tx>
            <c:strRef>
              <c:f>'Pivot Table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1'!$D$2:$D$9</c:f>
              <c:numCache/>
            </c:numRef>
          </c:val>
        </c:ser>
        <c:ser>
          <c:idx val="3"/>
          <c:order val="3"/>
          <c:tx>
            <c:strRef>
              <c:f>'Pivot Table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1'!$E$2:$E$9</c:f>
              <c:numCache/>
            </c:numRef>
          </c:val>
        </c:ser>
        <c:ser>
          <c:idx val="4"/>
          <c:order val="4"/>
          <c:tx>
            <c:strRef>
              <c:f>'Pivot Table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1'!$F$2:$F$9</c:f>
              <c:numCache/>
            </c:numRef>
          </c:val>
        </c:ser>
        <c:ser>
          <c:idx val="5"/>
          <c:order val="5"/>
          <c:tx>
            <c:strRef>
              <c:f>'Pivot Table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1'!$B$2:$B$9</c:f>
            </c:strRef>
          </c:cat>
          <c:val>
            <c:numRef>
              <c:f>'Pivot Table 1'!$G$2:$G$9</c:f>
              <c:numCache/>
            </c:numRef>
          </c:val>
        </c:ser>
        <c:axId val="1137673008"/>
        <c:axId val="229888864"/>
      </c:barChart>
      <c:catAx>
        <c:axId val="11376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888864"/>
      </c:catAx>
      <c:valAx>
        <c:axId val="22988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67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0</xdr:rowOff>
    </xdr:from>
    <xdr:ext cx="6572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32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247650</xdr:colOff>
      <xdr:row>58</xdr:row>
      <xdr:rowOff>57150</xdr:rowOff>
    </xdr:from>
    <xdr:ext cx="5715000" cy="4524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904875</xdr:colOff>
      <xdr:row>86</xdr:row>
      <xdr:rowOff>152400</xdr:rowOff>
    </xdr:from>
    <xdr:ext cx="5715000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1209675</xdr:colOff>
      <xdr:row>115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247650</xdr:colOff>
      <xdr:row>164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214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214" sheet="Estimates-on-the-use-of-water-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 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9.11"/>
        <n v="13.35"/>
        <n v="13.71"/>
        <n v="14.42"/>
        <n v="16.63"/>
        <n v="17.43"/>
        <n v="17.89"/>
        <n v="18.71"/>
        <n v="18.84"/>
        <n v="20.2"/>
        <n v="20.58"/>
        <n v="21.69"/>
        <n v="23.1"/>
        <n v="23.52"/>
        <n v="24.17"/>
        <n v="24.23"/>
        <n v="24.67"/>
        <n v="24.95"/>
        <n v="25.53"/>
        <n v="26.03"/>
        <n v="26.79"/>
        <n v="27.51"/>
        <n v="27.99"/>
        <n v="29.03"/>
        <n v="30.61"/>
        <n v="31.14"/>
        <n v="31.19"/>
        <n v="31.32"/>
        <n v="32.24"/>
        <n v="34.93"/>
        <n v="35.23"/>
        <n v="35.25"/>
        <n v="36.29"/>
        <n v="36.86"/>
        <n v="36.88"/>
        <n v="37.07"/>
        <n v="37.17"/>
        <n v="37.34"/>
        <n v="37.91"/>
        <n v="38.18"/>
        <n v="38.53"/>
        <n v="40.08"/>
        <n v="40.67"/>
        <n v="40.76"/>
        <n v="42.2"/>
        <n v="42.32"/>
        <n v="42.4"/>
        <n v="42.78"/>
        <n v="42.8"/>
        <n v="42.85"/>
        <n v="42.92"/>
        <n v="43.91"/>
        <n v="44.2"/>
        <n v="44.63"/>
        <n v="45.64"/>
        <n v="45.75"/>
        <n v="46.03"/>
        <n v="46.14"/>
        <n v="46.2"/>
        <n v="47.41"/>
        <n v="48.12"/>
        <n v="48.41"/>
        <n v="48.51"/>
        <n v="49.02"/>
        <n v="50.42"/>
        <n v="51.43"/>
        <n v="51.71"/>
        <n v="51.84"/>
        <n v="51.96"/>
        <n v="52.03"/>
        <n v="52.09"/>
        <n v="52.52"/>
        <n v="52.9"/>
        <n v="53.21"/>
        <n v="53.76"/>
        <n v="54.19"/>
        <n v="55.12"/>
        <n v="55.33"/>
        <n v="55.48"/>
        <n v="55.59"/>
        <n v="56.31"/>
        <n v="56.4"/>
        <n v="56.45"/>
        <n v="56.64"/>
        <n v="57.09"/>
        <n v="57.25"/>
        <n v="57.35"/>
        <n v="57.55"/>
        <n v="57.56"/>
        <n v="57.67"/>
        <n v="58.36"/>
        <n v="58.48"/>
        <n v="58.75"/>
        <n v="59.01"/>
        <n v="59.45"/>
        <n v="60.04"/>
        <n v="61.71"/>
        <n v="61.98"/>
        <n v="62.11"/>
        <n v="62.18"/>
        <n v="62.38"/>
        <n v="62.58"/>
        <n v="63.31"/>
        <n v="63.53"/>
        <n v="63.65"/>
        <n v="64.01"/>
        <n v="64.17"/>
        <n v="66.15"/>
        <n v="66.31"/>
        <n v="66.65"/>
        <n v="66.82"/>
        <n v="67.35"/>
        <n v="67.49"/>
        <n v="67.83"/>
        <n v="68.05"/>
        <n v="68.32"/>
        <n v="68.41"/>
        <n v="68.66"/>
        <n v="69.23"/>
        <n v="69.57"/>
        <n v="69.61"/>
        <n v="70.12"/>
        <n v="70.88"/>
        <n v="70.89"/>
        <n v="71.04"/>
        <n v="71.52"/>
        <n v="71.94"/>
        <n v="73.44"/>
        <n v="73.73"/>
        <n v="73.92"/>
        <n v="74.06"/>
        <n v="74.35"/>
        <n v="74.75"/>
        <n v="75.5"/>
        <n v="75.69"/>
        <n v="75.87"/>
        <n v="76.11"/>
        <n v="76.72"/>
        <n v="77.16"/>
        <n v="77.19"/>
        <n v="77.45"/>
        <n v="77.79"/>
        <n v="78.06"/>
        <n v="78.25"/>
        <n v="78.3"/>
        <n v="78.51"/>
        <n v="79.48"/>
        <n v="79.72"/>
        <n v="80.69"/>
        <n v="80.73"/>
        <n v="80.77"/>
        <n v="80.81"/>
        <n v="80.97"/>
        <n v="80.99"/>
        <n v="81.41"/>
        <n v="81.42"/>
        <n v="81.56"/>
        <n v="82.54"/>
        <n v="82.66"/>
        <n v="82.97"/>
        <n v="83.9"/>
        <n v="84.29"/>
        <n v="85.52"/>
        <n v="85.82"/>
        <n v="86.24"/>
        <n v="86.28"/>
        <n v="86.7"/>
        <n v="87.05"/>
        <n v="87.07"/>
        <n v="87.15"/>
        <n v="87.28"/>
        <n v="87.73"/>
        <n v="87.92"/>
        <n v="87.98"/>
        <n v="88.12"/>
        <n v="88.28"/>
        <n v="88.92"/>
        <n v="89.14"/>
        <n v="89.51"/>
        <n v="89.96"/>
        <n v="90.09"/>
        <n v="91.42"/>
        <n v="91.45"/>
        <n v="91.78"/>
        <n v="91.8"/>
        <n v="92.11"/>
        <n v="92.24"/>
        <n v="92.59"/>
        <n v="93.58"/>
        <n v="93.9"/>
        <n v="94.74"/>
        <n v="94.94"/>
        <n v="95.51"/>
        <n v="95.94"/>
        <n v="97.5"/>
        <n v="98.08"/>
        <n v="98.5"/>
        <n v="99.24"/>
        <n v="99.66"/>
        <n v="100.0"/>
      </sharedItems>
    </cacheField>
    <cacheField name="pop_u (rounded)" numFmtId="1">
      <sharedItems containsSemiMixedTypes="0" containsString="0" containsNumber="1">
        <n v="0.0"/>
        <n v="9.11"/>
        <n v="13.35"/>
        <n v="13.71"/>
        <n v="14.42"/>
        <n v="16.63"/>
        <n v="17.43"/>
        <n v="17.89"/>
        <n v="18.71"/>
        <n v="18.84"/>
        <n v="20.2"/>
        <n v="20.58"/>
        <n v="21.69"/>
        <n v="23.1"/>
        <n v="23.52"/>
        <n v="24.17"/>
        <n v="24.23"/>
        <n v="24.67"/>
        <n v="24.95"/>
        <n v="25.53"/>
        <n v="26.03"/>
        <n v="26.79"/>
        <n v="27.51"/>
        <n v="27.99"/>
        <n v="29.03"/>
        <n v="30.61"/>
        <n v="31.14"/>
        <n v="31.19"/>
        <n v="31.32"/>
        <n v="32.24"/>
        <n v="34.93"/>
        <n v="35.23"/>
        <n v="35.25"/>
        <n v="36.29"/>
        <n v="36.86"/>
        <n v="36.88"/>
        <n v="37.07"/>
        <n v="37.17"/>
        <n v="37.34"/>
        <n v="37.91"/>
        <n v="38.18"/>
        <n v="38.53"/>
        <n v="40.08"/>
        <n v="40.67"/>
        <n v="40.76"/>
        <n v="42.2"/>
        <n v="42.32"/>
        <n v="42.4"/>
        <n v="42.78"/>
        <n v="42.8"/>
        <n v="42.85"/>
        <n v="42.92"/>
        <n v="43.91"/>
        <n v="44.2"/>
        <n v="44.63"/>
        <n v="45.64"/>
        <n v="45.75"/>
        <n v="46.03"/>
        <n v="46.14"/>
        <n v="46.2"/>
        <n v="47.41"/>
        <n v="48.12"/>
        <n v="48.41"/>
        <n v="48.51"/>
        <n v="49.02"/>
        <n v="50.42"/>
        <n v="51.43"/>
        <n v="51.71"/>
        <n v="51.84"/>
        <n v="51.96"/>
        <n v="52.03"/>
        <n v="52.09"/>
        <n v="52.52"/>
        <n v="52.9"/>
        <n v="53.21"/>
        <n v="53.76"/>
        <n v="54.19"/>
        <n v="55.12"/>
        <n v="55.33"/>
        <n v="55.48"/>
        <n v="55.59"/>
        <n v="56.31"/>
        <n v="56.4"/>
        <n v="56.45"/>
        <n v="56.64"/>
        <n v="57.09"/>
        <n v="57.25"/>
        <n v="57.35"/>
        <n v="57.55"/>
        <n v="57.56"/>
        <n v="57.67"/>
        <n v="58.36"/>
        <n v="58.48"/>
        <n v="58.75"/>
        <n v="59.01"/>
        <n v="59.45"/>
        <n v="60.04"/>
        <n v="61.71"/>
        <n v="61.98"/>
        <n v="62.11"/>
        <n v="62.18"/>
        <n v="62.38"/>
        <n v="62.58"/>
        <n v="63.31"/>
        <n v="63.53"/>
        <n v="63.65"/>
        <n v="64.01"/>
        <n v="64.17"/>
        <n v="66.15"/>
        <n v="66.31"/>
        <n v="66.65"/>
        <n v="66.82"/>
        <n v="67.35"/>
        <n v="67.49"/>
        <n v="67.83"/>
        <n v="68.05"/>
        <n v="68.32"/>
        <n v="68.41"/>
        <n v="68.66"/>
        <n v="69.23"/>
        <n v="69.57"/>
        <n v="69.61"/>
        <n v="70.12"/>
        <n v="70.88"/>
        <n v="70.89"/>
        <n v="71.04"/>
        <n v="71.52"/>
        <n v="71.94"/>
        <n v="73.44"/>
        <n v="73.73"/>
        <n v="73.92"/>
        <n v="74.06"/>
        <n v="74.35"/>
        <n v="74.75"/>
        <n v="75.5"/>
        <n v="75.69"/>
        <n v="75.87"/>
        <n v="76.11"/>
        <n v="76.72"/>
        <n v="77.16"/>
        <n v="77.19"/>
        <n v="77.45"/>
        <n v="77.79"/>
        <n v="78.06"/>
        <n v="78.25"/>
        <n v="78.3"/>
        <n v="78.51"/>
        <n v="79.48"/>
        <n v="79.72"/>
        <n v="80.69"/>
        <n v="80.73"/>
        <n v="80.77"/>
        <n v="80.81"/>
        <n v="80.97"/>
        <n v="80.99"/>
        <n v="81.41"/>
        <n v="81.42"/>
        <n v="81.56"/>
        <n v="82.54"/>
        <n v="82.66"/>
        <n v="82.97"/>
        <n v="83.9"/>
        <n v="84.29"/>
        <n v="85.52"/>
        <n v="85.82"/>
        <n v="86.24"/>
        <n v="86.28"/>
        <n v="86.7"/>
        <n v="87.05"/>
        <n v="87.07"/>
        <n v="87.15"/>
        <n v="87.28"/>
        <n v="87.73"/>
        <n v="87.92"/>
        <n v="87.98"/>
        <n v="88.12"/>
        <n v="88.28"/>
        <n v="88.92"/>
        <n v="89.14"/>
        <n v="89.51"/>
        <n v="89.96"/>
        <n v="90.09"/>
        <n v="91.42"/>
        <n v="91.45"/>
        <n v="91.78"/>
        <n v="91.8"/>
        <n v="92.11"/>
        <n v="92.24"/>
        <n v="92.59"/>
        <n v="93.58"/>
        <n v="93.9"/>
        <n v="94.74"/>
        <n v="94.94"/>
        <n v="95.51"/>
        <n v="95.94"/>
        <n v="97.5"/>
        <n v="98.08"/>
        <n v="98.5"/>
        <n v="99.24"/>
        <n v="99.66"/>
        <n v="100.0"/>
      </sharedItems>
    </cacheField>
    <cacheField name="pop_r" numFmtId="0">
      <sharedItems containsSemiMixedTypes="0" containsString="0" containsNumber="1">
        <n v="100.0"/>
        <n v="90.89"/>
        <n v="86.65"/>
        <n v="86.28999999999999"/>
        <n v="85.58"/>
        <n v="83.37"/>
        <n v="82.57"/>
        <n v="82.11"/>
        <n v="81.28999999999999"/>
        <n v="81.16"/>
        <n v="79.8"/>
        <n v="79.42"/>
        <n v="78.31"/>
        <n v="76.9"/>
        <n v="76.48"/>
        <n v="75.83"/>
        <n v="75.77"/>
        <n v="75.33"/>
        <n v="75.05"/>
        <n v="74.47"/>
        <n v="73.97"/>
        <n v="73.21000000000001"/>
        <n v="72.49"/>
        <n v="72.01"/>
        <n v="70.97"/>
        <n v="69.39"/>
        <n v="68.86"/>
        <n v="68.81"/>
        <n v="68.68"/>
        <n v="67.75999999999999"/>
        <n v="65.07"/>
        <n v="64.77000000000001"/>
        <n v="64.75"/>
        <n v="63.71"/>
        <n v="63.14"/>
        <n v="63.12"/>
        <n v="62.93"/>
        <n v="62.83"/>
        <n v="62.66"/>
        <n v="62.09"/>
        <n v="61.82"/>
        <n v="61.47"/>
        <n v="59.92"/>
        <n v="59.33"/>
        <n v="59.24"/>
        <n v="57.8"/>
        <n v="57.68"/>
        <n v="57.6"/>
        <n v="57.22"/>
        <n v="57.2"/>
        <n v="57.15"/>
        <n v="57.08"/>
        <n v="56.09"/>
        <n v="55.8"/>
        <n v="55.37"/>
        <n v="54.36"/>
        <n v="54.25"/>
        <n v="53.97"/>
        <n v="53.86"/>
        <n v="53.8"/>
        <n v="52.59"/>
        <n v="51.88"/>
        <n v="51.59"/>
        <n v="51.49"/>
        <n v="50.98"/>
        <n v="49.58"/>
        <n v="48.57"/>
        <n v="48.29"/>
        <n v="48.16"/>
        <n v="48.04"/>
        <n v="47.97"/>
        <n v="47.91"/>
        <n v="47.48"/>
        <n v="47.1"/>
        <n v="46.79"/>
        <n v="46.24"/>
        <n v="45.81"/>
        <n v="44.88"/>
        <n v="44.67"/>
        <n v="44.52"/>
        <n v="44.41"/>
        <n v="43.69"/>
        <n v="43.6"/>
        <n v="43.55"/>
        <n v="43.36"/>
        <n v="42.91"/>
        <n v="42.75"/>
        <n v="42.65"/>
        <n v="42.45"/>
        <n v="42.44"/>
        <n v="42.33"/>
        <n v="41.64"/>
        <n v="41.52"/>
        <n v="41.25"/>
        <n v="40.99"/>
        <n v="40.55"/>
        <n v="39.96"/>
        <n v="38.29"/>
        <n v="38.02"/>
        <n v="37.89"/>
        <n v="37.82"/>
        <n v="37.62"/>
        <n v="37.42"/>
        <n v="36.69"/>
        <n v="36.47"/>
        <n v="36.35"/>
        <n v="35.989999999999995"/>
        <n v="35.83"/>
        <n v="33.849999999999994"/>
        <n v="33.69"/>
        <n v="33.349999999999994"/>
        <n v="33.18000000000001"/>
        <n v="32.650000000000006"/>
        <n v="32.510000000000005"/>
        <n v="32.17"/>
        <n v="31.950000000000003"/>
        <n v="31.680000000000007"/>
        <n v="31.590000000000003"/>
        <n v="31.340000000000003"/>
        <n v="30.769999999999996"/>
        <n v="30.430000000000007"/>
        <n v="30.39"/>
        <n v="29.879999999999995"/>
        <n v="29.120000000000005"/>
        <n v="29.11"/>
        <n v="28.959999999999994"/>
        <n v="28.480000000000004"/>
        <n v="28.060000000000002"/>
        <n v="26.560000000000002"/>
        <n v="26.269999999999996"/>
        <n v="26.08"/>
        <n v="25.939999999999998"/>
        <n v="25.650000000000006"/>
        <n v="25.25"/>
        <n v="24.5"/>
        <n v="24.310000000000002"/>
        <n v="24.129999999999995"/>
        <n v="23.89"/>
        <n v="23.28"/>
        <n v="22.840000000000003"/>
        <n v="22.810000000000002"/>
        <n v="22.549999999999997"/>
        <n v="22.209999999999994"/>
        <n v="21.939999999999998"/>
        <n v="21.75"/>
        <n v="21.700000000000003"/>
        <n v="21.489999999999995"/>
        <n v="20.519999999999996"/>
        <n v="20.28"/>
        <n v="19.310000000000002"/>
        <n v="19.269999999999996"/>
        <n v="19.230000000000004"/>
        <n v="19.189999999999998"/>
        <n v="19.03"/>
        <n v="19.010000000000005"/>
        <n v="18.590000000000003"/>
        <n v="18.58"/>
        <n v="18.439999999999998"/>
        <n v="17.459999999999994"/>
        <n v="17.340000000000003"/>
        <n v="17.03"/>
        <n v="16.099999999999994"/>
        <n v="15.709999999999994"/>
        <n v="14.480000000000004"/>
        <n v="14.180000000000007"/>
        <n v="13.760000000000005"/>
        <n v="13.719999999999999"/>
        <n v="13.299999999999997"/>
        <n v="12.950000000000003"/>
        <n v="12.930000000000007"/>
        <n v="12.849999999999994"/>
        <n v="12.719999999999999"/>
        <n v="12.269999999999996"/>
        <n v="12.079999999999998"/>
        <n v="12.019999999999996"/>
        <n v="11.879999999999995"/>
        <n v="11.719999999999999"/>
        <n v="11.079999999999998"/>
        <n v="10.86"/>
        <n v="10.489999999999995"/>
        <n v="10.040000000000006"/>
        <n v="9.909999999999997"/>
        <n v="8.579999999999998"/>
        <n v="8.549999999999997"/>
        <n v="8.219999999999999"/>
        <n v="8.200000000000003"/>
        <n v="7.890000000000001"/>
        <n v="7.760000000000005"/>
        <n v="7.409999999999997"/>
        <n v="6.420000000000002"/>
        <n v="6.099999999999994"/>
        <n v="5.260000000000005"/>
        <n v="5.060000000000002"/>
        <n v="4.489999999999995"/>
        <n v="4.060000000000002"/>
        <n v="2.5"/>
        <n v="1.9200000000000017"/>
        <n v="1.5"/>
        <n v="0.7600000000000051"/>
        <n v="0.3400000000000034"/>
        <n v="0.0"/>
      </sharedItems>
    </cacheField>
    <cacheField name="pop_r (rounded)" numFmtId="1">
      <sharedItems containsSemiMixedTypes="0" containsString="0" containsNumber="1">
        <n v="100.0"/>
        <n v="90.89"/>
        <n v="86.65"/>
        <n v="86.28999999999999"/>
        <n v="85.58"/>
        <n v="83.37"/>
        <n v="82.57"/>
        <n v="82.11"/>
        <n v="81.28999999999999"/>
        <n v="81.16"/>
        <n v="79.8"/>
        <n v="79.42"/>
        <n v="78.31"/>
        <n v="76.9"/>
        <n v="76.48"/>
        <n v="75.83"/>
        <n v="75.77"/>
        <n v="75.33"/>
        <n v="75.05"/>
        <n v="74.47"/>
        <n v="73.97"/>
        <n v="73.21000000000001"/>
        <n v="72.49"/>
        <n v="72.01"/>
        <n v="70.97"/>
        <n v="69.39"/>
        <n v="68.86"/>
        <n v="68.81"/>
        <n v="68.68"/>
        <n v="67.75999999999999"/>
        <n v="65.07"/>
        <n v="64.77000000000001"/>
        <n v="64.75"/>
        <n v="63.71"/>
        <n v="63.14"/>
        <n v="63.12"/>
        <n v="62.93"/>
        <n v="62.83"/>
        <n v="62.66"/>
        <n v="62.09"/>
        <n v="61.82"/>
        <n v="61.47"/>
        <n v="59.92"/>
        <n v="59.33"/>
        <n v="59.24"/>
        <n v="57.8"/>
        <n v="57.68"/>
        <n v="57.6"/>
        <n v="57.22"/>
        <n v="57.2"/>
        <n v="57.15"/>
        <n v="57.08"/>
        <n v="56.09"/>
        <n v="55.8"/>
        <n v="55.37"/>
        <n v="54.36"/>
        <n v="54.25"/>
        <n v="53.97"/>
        <n v="53.86"/>
        <n v="53.8"/>
        <n v="52.59"/>
        <n v="51.88"/>
        <n v="51.59"/>
        <n v="51.49"/>
        <n v="50.98"/>
        <n v="49.58"/>
        <n v="48.57"/>
        <n v="48.29"/>
        <n v="48.16"/>
        <n v="48.04"/>
        <n v="47.97"/>
        <n v="47.91"/>
        <n v="47.48"/>
        <n v="47.1"/>
        <n v="46.79"/>
        <n v="46.24"/>
        <n v="45.81"/>
        <n v="44.88"/>
        <n v="44.67"/>
        <n v="44.52"/>
        <n v="44.41"/>
        <n v="43.69"/>
        <n v="43.6"/>
        <n v="43.55"/>
        <n v="43.36"/>
        <n v="42.91"/>
        <n v="42.75"/>
        <n v="42.65"/>
        <n v="42.45"/>
        <n v="42.44"/>
        <n v="42.33"/>
        <n v="41.64"/>
        <n v="41.52"/>
        <n v="41.25"/>
        <n v="40.99"/>
        <n v="40.55"/>
        <n v="39.96"/>
        <n v="38.29"/>
        <n v="38.02"/>
        <n v="37.89"/>
        <n v="37.82"/>
        <n v="37.62"/>
        <n v="37.42"/>
        <n v="36.69"/>
        <n v="36.47"/>
        <n v="36.35"/>
        <n v="35.989999999999995"/>
        <n v="35.83"/>
        <n v="33.849999999999994"/>
        <n v="33.69"/>
        <n v="33.349999999999994"/>
        <n v="33.18000000000001"/>
        <n v="32.650000000000006"/>
        <n v="32.510000000000005"/>
        <n v="32.17"/>
        <n v="31.950000000000003"/>
        <n v="31.680000000000007"/>
        <n v="31.590000000000003"/>
        <n v="31.340000000000003"/>
        <n v="30.769999999999996"/>
        <n v="30.430000000000007"/>
        <n v="30.39"/>
        <n v="29.879999999999995"/>
        <n v="29.120000000000005"/>
        <n v="29.11"/>
        <n v="28.959999999999994"/>
        <n v="28.480000000000004"/>
        <n v="28.060000000000002"/>
        <n v="26.560000000000002"/>
        <n v="26.269999999999996"/>
        <n v="26.08"/>
        <n v="25.939999999999998"/>
        <n v="25.650000000000006"/>
        <n v="25.25"/>
        <n v="24.5"/>
        <n v="24.310000000000002"/>
        <n v="24.129999999999995"/>
        <n v="23.89"/>
        <n v="23.28"/>
        <n v="22.840000000000003"/>
        <n v="22.810000000000002"/>
        <n v="22.549999999999997"/>
        <n v="22.209999999999994"/>
        <n v="21.939999999999998"/>
        <n v="21.75"/>
        <n v="21.700000000000003"/>
        <n v="21.489999999999995"/>
        <n v="20.519999999999996"/>
        <n v="20.28"/>
        <n v="19.310000000000002"/>
        <n v="19.269999999999996"/>
        <n v="19.230000000000004"/>
        <n v="19.189999999999998"/>
        <n v="19.03"/>
        <n v="19.010000000000005"/>
        <n v="18.590000000000003"/>
        <n v="18.58"/>
        <n v="18.439999999999998"/>
        <n v="17.459999999999994"/>
        <n v="17.340000000000003"/>
        <n v="17.03"/>
        <n v="16.099999999999994"/>
        <n v="15.709999999999994"/>
        <n v="14.480000000000004"/>
        <n v="14.180000000000007"/>
        <n v="13.760000000000005"/>
        <n v="13.719999999999999"/>
        <n v="13.299999999999997"/>
        <n v="12.950000000000003"/>
        <n v="12.930000000000007"/>
        <n v="12.849999999999994"/>
        <n v="12.719999999999999"/>
        <n v="12.269999999999996"/>
        <n v="12.079999999999998"/>
        <n v="12.019999999999996"/>
        <n v="11.879999999999995"/>
        <n v="11.719999999999999"/>
        <n v="11.079999999999998"/>
        <n v="10.86"/>
        <n v="10.489999999999995"/>
        <n v="10.040000000000006"/>
        <n v="9.909999999999997"/>
        <n v="8.579999999999998"/>
        <n v="8.549999999999997"/>
        <n v="8.219999999999999"/>
        <n v="8.200000000000003"/>
        <n v="7.890000000000001"/>
        <n v="7.760000000000005"/>
        <n v="7.409999999999997"/>
        <n v="6.420000000000002"/>
        <n v="6.099999999999994"/>
        <n v="5.260000000000005"/>
        <n v="5.060000000000002"/>
        <n v="4.489999999999995"/>
        <n v="4.060000000000002"/>
        <n v="2.5"/>
        <n v="1.9200000000000017"/>
        <n v="1.5"/>
        <n v="0.7600000000000051"/>
        <n v="0.3400000000000034"/>
        <n v="0.0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88.57204698"/>
        <n v="99.90314002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37.20240205"/>
        <n v="97.39970651"/>
        <n v="75.26179159"/>
        <n v="99.81053693"/>
        <n v="97.88039722"/>
        <n v="92.16802469"/>
        <n v="99.9999955"/>
        <n v="99.78769858"/>
        <n v="73.78451158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 or GNI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u (rounded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op_r (rounded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(1000)" fld="3" baseField="0"/>
    <dataField name="AVERAGE of pop_u" fld="4" subtotal="average" baseField="0"/>
    <dataField name="AVERAGE of wat_bas_n" fld="8" subtotal="average" baseField="0"/>
    <dataField name="AVERAGE of wat_lim_n" fld="10" subtotal="average" baseField="0"/>
    <dataField name="AVERAGE of wat_unimp_n" fld="11" subtotal="average" baseField="0"/>
    <dataField name="AVERAGE of wat_sur_n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13"/>
    <col customWidth="1" min="2" max="2" width="20.0"/>
    <col customWidth="1" min="3" max="3" width="16.38"/>
    <col customWidth="1" min="4" max="4" width="18.88"/>
    <col customWidth="1" min="5" max="5" width="20.0"/>
    <col customWidth="1" min="6" max="6" width="23.13"/>
    <col customWidth="1" min="7" max="7" width="19.63"/>
    <col customWidth="1" min="8" max="8" width="14.38"/>
    <col customWidth="1" min="9" max="9" width="17.88"/>
    <col customWidth="1" min="10" max="10" width="24.63"/>
    <col customWidth="1" min="11" max="11" width="20.75"/>
  </cols>
  <sheetData>
    <row r="1"/>
    <row r="2"/>
    <row r="3"/>
    <row r="4"/>
    <row r="5"/>
    <row r="6"/>
    <row r="7"/>
    <row r="8">
      <c r="C8" s="2" t="s">
        <v>8</v>
      </c>
    </row>
    <row r="9">
      <c r="C9" s="3"/>
    </row>
    <row r="10">
      <c r="A10" s="1" t="s">
        <v>9</v>
      </c>
      <c r="B10" s="4">
        <v>4.0</v>
      </c>
      <c r="E10" s="4"/>
      <c r="F10" s="4"/>
    </row>
    <row r="11">
      <c r="A11" s="1" t="s">
        <v>10</v>
      </c>
      <c r="B11" s="4">
        <v>1.0</v>
      </c>
    </row>
    <row r="12">
      <c r="A12" s="1" t="s">
        <v>11</v>
      </c>
      <c r="B12" s="4">
        <v>2.0</v>
      </c>
    </row>
    <row r="13">
      <c r="A13" s="1" t="s">
        <v>12</v>
      </c>
      <c r="B13" s="4">
        <v>0.0</v>
      </c>
    </row>
    <row r="14">
      <c r="A14" s="1" t="s">
        <v>13</v>
      </c>
      <c r="B14" s="4">
        <v>3.0</v>
      </c>
    </row>
  </sheetData>
  <conditionalFormatting sqref="A2:G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14</v>
      </c>
      <c r="C2" s="6"/>
      <c r="D2" s="6"/>
    </row>
    <row r="4">
      <c r="B4" s="4" t="s">
        <v>15</v>
      </c>
      <c r="J4" s="4" t="s">
        <v>16</v>
      </c>
    </row>
    <row r="31">
      <c r="A31" s="5" t="s">
        <v>17</v>
      </c>
      <c r="B31" s="6"/>
      <c r="C31" s="6"/>
    </row>
    <row r="33">
      <c r="A33" s="7" t="s">
        <v>18</v>
      </c>
      <c r="B33" s="8"/>
    </row>
    <row r="34">
      <c r="A34" s="4" t="s">
        <v>19</v>
      </c>
      <c r="B34" s="9" t="s">
        <v>20</v>
      </c>
      <c r="C34" s="9" t="s">
        <v>21</v>
      </c>
      <c r="D34" s="9" t="s">
        <v>22</v>
      </c>
      <c r="E34" s="9" t="s">
        <v>23</v>
      </c>
    </row>
    <row r="35">
      <c r="A35" s="10" t="s">
        <v>24</v>
      </c>
      <c r="B35" s="11">
        <v>37.20240205</v>
      </c>
      <c r="C35" s="11">
        <v>85.64331096000001</v>
      </c>
      <c r="D35" s="11">
        <v>99.88752524</v>
      </c>
      <c r="E35" s="11">
        <v>100.0</v>
      </c>
    </row>
    <row r="36">
      <c r="A36" s="10" t="s">
        <v>25</v>
      </c>
      <c r="B36" s="11">
        <v>0.0</v>
      </c>
      <c r="C36" s="11">
        <v>0.0</v>
      </c>
      <c r="D36" s="11">
        <v>5.70285361525</v>
      </c>
      <c r="E36" s="11">
        <v>37.42696287</v>
      </c>
    </row>
    <row r="37">
      <c r="A37" s="10" t="s">
        <v>26</v>
      </c>
      <c r="B37" s="11">
        <v>0.0</v>
      </c>
      <c r="C37" s="11">
        <v>0.084226027855</v>
      </c>
      <c r="D37" s="11">
        <v>6.3804312329999995</v>
      </c>
      <c r="E37" s="11">
        <v>33.53911377</v>
      </c>
    </row>
    <row r="38">
      <c r="A38" s="10" t="s">
        <v>27</v>
      </c>
      <c r="B38" s="11">
        <v>0.0</v>
      </c>
      <c r="C38" s="11">
        <v>0.0</v>
      </c>
      <c r="D38" s="11">
        <v>2.54732270075</v>
      </c>
      <c r="E38" s="11">
        <v>30.36979308</v>
      </c>
    </row>
    <row r="39">
      <c r="A39" s="12" t="s">
        <v>28</v>
      </c>
      <c r="B39" s="11">
        <v>21.98279234</v>
      </c>
      <c r="C39" s="11">
        <v>64.825421095</v>
      </c>
      <c r="D39" s="11">
        <v>99.1192424875</v>
      </c>
      <c r="E39" s="11">
        <v>100.0</v>
      </c>
    </row>
    <row r="40">
      <c r="A40" s="12" t="s">
        <v>29</v>
      </c>
      <c r="B40" s="11">
        <v>0.0</v>
      </c>
      <c r="C40" s="11">
        <v>0.0</v>
      </c>
      <c r="D40" s="11">
        <v>8.5531751255</v>
      </c>
      <c r="E40" s="11">
        <v>42.16438068</v>
      </c>
    </row>
    <row r="41">
      <c r="A41" s="12" t="s">
        <v>30</v>
      </c>
      <c r="B41" s="11">
        <v>0.0</v>
      </c>
      <c r="C41" s="11">
        <v>0.158410916925</v>
      </c>
      <c r="D41" s="11">
        <v>13.2663392975</v>
      </c>
      <c r="E41" s="11">
        <v>51.21598167</v>
      </c>
    </row>
    <row r="42">
      <c r="A42" s="12" t="s">
        <v>31</v>
      </c>
      <c r="B42" s="11">
        <v>0.0</v>
      </c>
      <c r="C42" s="11">
        <v>0.0</v>
      </c>
      <c r="D42" s="11">
        <v>6.157471481</v>
      </c>
      <c r="E42" s="11">
        <v>40.51813242</v>
      </c>
    </row>
    <row r="43">
      <c r="A43" s="13" t="s">
        <v>32</v>
      </c>
      <c r="B43" s="11">
        <v>49.66166495</v>
      </c>
      <c r="C43" s="11">
        <v>92.56287752</v>
      </c>
      <c r="D43" s="11">
        <v>99.94941803</v>
      </c>
      <c r="E43" s="11">
        <v>100.0</v>
      </c>
    </row>
    <row r="44">
      <c r="A44" s="13" t="s">
        <v>33</v>
      </c>
      <c r="B44" s="11">
        <v>0.0</v>
      </c>
      <c r="C44" s="11">
        <v>0.0</v>
      </c>
      <c r="D44" s="11">
        <v>3.9663471835</v>
      </c>
      <c r="E44" s="11">
        <v>34.27978009</v>
      </c>
    </row>
    <row r="45">
      <c r="A45" s="13" t="s">
        <v>34</v>
      </c>
      <c r="B45" s="11">
        <v>0.0</v>
      </c>
      <c r="C45" s="11">
        <v>0.0</v>
      </c>
      <c r="D45" s="11">
        <v>2.0590013015</v>
      </c>
      <c r="E45" s="11">
        <v>19.83580681</v>
      </c>
    </row>
    <row r="46">
      <c r="A46" s="13" t="s">
        <v>35</v>
      </c>
      <c r="B46" s="11">
        <v>0.0</v>
      </c>
      <c r="C46" s="11">
        <v>0.0</v>
      </c>
      <c r="D46" s="11">
        <v>0.1597056849</v>
      </c>
      <c r="E46" s="11">
        <v>6.362160532</v>
      </c>
    </row>
    <row r="56">
      <c r="A56" s="5" t="s">
        <v>36</v>
      </c>
      <c r="B56" s="6"/>
      <c r="C56" s="6"/>
      <c r="D56" s="6"/>
    </row>
    <row r="58">
      <c r="A58" s="7" t="s">
        <v>37</v>
      </c>
      <c r="C58" s="4" t="s">
        <v>38</v>
      </c>
    </row>
    <row r="85">
      <c r="B85" s="4" t="s">
        <v>39</v>
      </c>
    </row>
    <row r="113">
      <c r="A113" s="7" t="s">
        <v>40</v>
      </c>
    </row>
    <row r="114">
      <c r="B114" s="4" t="s">
        <v>39</v>
      </c>
      <c r="D114" s="4" t="s">
        <v>41</v>
      </c>
      <c r="E114" s="4" t="s">
        <v>42</v>
      </c>
    </row>
    <row r="116">
      <c r="B116" s="4">
        <v>1.0</v>
      </c>
    </row>
    <row r="136">
      <c r="B136" s="4">
        <v>2.0</v>
      </c>
      <c r="C136" s="14" t="s">
        <v>39</v>
      </c>
      <c r="E136" s="4" t="s">
        <v>41</v>
      </c>
      <c r="F136" s="4" t="s">
        <v>43</v>
      </c>
    </row>
    <row r="158">
      <c r="B158" s="4">
        <v>3.0</v>
      </c>
      <c r="C158" s="4" t="s">
        <v>44</v>
      </c>
      <c r="D158" s="4" t="s">
        <v>45</v>
      </c>
    </row>
    <row r="161">
      <c r="A161" s="4" t="s">
        <v>46</v>
      </c>
    </row>
    <row r="162">
      <c r="B162" s="4">
        <v>1.0</v>
      </c>
      <c r="C162" s="4" t="s">
        <v>47</v>
      </c>
    </row>
    <row r="186">
      <c r="B186" s="4">
        <v>2.0</v>
      </c>
      <c r="C186" s="4" t="s">
        <v>48</v>
      </c>
    </row>
    <row r="212">
      <c r="A212" s="5" t="s">
        <v>49</v>
      </c>
      <c r="B212" s="6"/>
      <c r="C212" s="6"/>
      <c r="D212" s="6"/>
    </row>
    <row r="214">
      <c r="A214" s="4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5"/>
    <col customWidth="1" min="10" max="10" width="16.25"/>
    <col customWidth="1" min="25" max="25" width="21.75"/>
  </cols>
  <sheetData>
    <row r="1">
      <c r="A1" s="4" t="s">
        <v>51</v>
      </c>
      <c r="B1" s="4" t="s">
        <v>52</v>
      </c>
      <c r="C1" s="4" t="s">
        <v>53</v>
      </c>
      <c r="D1" s="4" t="s">
        <v>54</v>
      </c>
      <c r="E1" s="15" t="s">
        <v>55</v>
      </c>
      <c r="F1" s="16" t="s">
        <v>43</v>
      </c>
      <c r="G1" s="14" t="s">
        <v>56</v>
      </c>
      <c r="H1" s="16" t="s">
        <v>57</v>
      </c>
      <c r="I1" s="4" t="s">
        <v>24</v>
      </c>
      <c r="J1" s="4" t="s">
        <v>58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59</v>
      </c>
    </row>
    <row r="2">
      <c r="A2" s="4" t="s">
        <v>60</v>
      </c>
      <c r="B2" s="4">
        <v>0.0</v>
      </c>
      <c r="C2" s="4">
        <f t="shared" ref="C2:C214" si="1">roundup((D2*1000),-6)/1000000</f>
        <v>1</v>
      </c>
      <c r="D2" s="4">
        <v>1.350000024</v>
      </c>
      <c r="E2" s="4">
        <v>0.0</v>
      </c>
      <c r="F2" s="17">
        <v>0.0</v>
      </c>
      <c r="G2" s="4">
        <f t="shared" ref="G2:G214" si="2">100-E2</f>
        <v>100</v>
      </c>
      <c r="H2" s="17">
        <f t="shared" ref="H2:H214" si="3">G2</f>
        <v>100</v>
      </c>
      <c r="I2" s="4">
        <v>99.70767665</v>
      </c>
      <c r="J2" s="4">
        <v>99.70767665</v>
      </c>
      <c r="K2" s="4">
        <v>0.0</v>
      </c>
      <c r="L2" s="4">
        <v>0.2923233459</v>
      </c>
      <c r="M2" s="4">
        <v>0.0</v>
      </c>
      <c r="N2" s="4">
        <v>99.70767665</v>
      </c>
      <c r="O2" s="4">
        <v>0.0</v>
      </c>
      <c r="P2" s="4">
        <v>0.2923233459</v>
      </c>
      <c r="Q2" s="4">
        <v>0.0</v>
      </c>
      <c r="R2" s="4" t="s">
        <v>12</v>
      </c>
      <c r="S2" s="4" t="s">
        <v>12</v>
      </c>
      <c r="T2" s="4" t="s">
        <v>12</v>
      </c>
      <c r="U2" s="4" t="s">
        <v>12</v>
      </c>
      <c r="V2" s="1">
        <f t="shared" ref="V2:V214" si="4">COUNTA(A2:U2)</f>
        <v>21</v>
      </c>
      <c r="Y2" s="4" t="s">
        <v>61</v>
      </c>
      <c r="Z2" s="4">
        <v>100.0</v>
      </c>
    </row>
    <row r="3">
      <c r="A3" s="4" t="s">
        <v>62</v>
      </c>
      <c r="B3" s="4">
        <v>0.0</v>
      </c>
      <c r="C3" s="4">
        <f t="shared" si="1"/>
        <v>1</v>
      </c>
      <c r="D3" s="4">
        <v>1.618000031</v>
      </c>
      <c r="E3" s="4">
        <v>0.0</v>
      </c>
      <c r="F3" s="17">
        <v>0.0</v>
      </c>
      <c r="G3" s="4">
        <f t="shared" si="2"/>
        <v>100</v>
      </c>
      <c r="H3" s="17">
        <f t="shared" si="3"/>
        <v>100</v>
      </c>
      <c r="I3" s="4">
        <v>97.01087618</v>
      </c>
      <c r="J3" s="4">
        <v>97.01087618</v>
      </c>
      <c r="K3" s="4">
        <v>0.0</v>
      </c>
      <c r="L3" s="4">
        <v>2.989123822</v>
      </c>
      <c r="M3" s="4">
        <v>0.0</v>
      </c>
      <c r="N3" s="4" t="s">
        <v>12</v>
      </c>
      <c r="O3" s="4" t="s">
        <v>12</v>
      </c>
      <c r="P3" s="4" t="s">
        <v>12</v>
      </c>
      <c r="Q3" s="4" t="s">
        <v>12</v>
      </c>
      <c r="R3" s="4" t="s">
        <v>12</v>
      </c>
      <c r="S3" s="4" t="s">
        <v>12</v>
      </c>
      <c r="T3" s="4" t="s">
        <v>12</v>
      </c>
      <c r="U3" s="4" t="s">
        <v>12</v>
      </c>
      <c r="V3" s="1">
        <f t="shared" si="4"/>
        <v>21</v>
      </c>
    </row>
    <row r="4">
      <c r="A4" s="4" t="s">
        <v>63</v>
      </c>
      <c r="B4" s="4">
        <v>0.0</v>
      </c>
      <c r="C4" s="4">
        <f t="shared" si="1"/>
        <v>1</v>
      </c>
      <c r="D4" s="4">
        <v>3.48300004</v>
      </c>
      <c r="E4" s="4">
        <v>9.11</v>
      </c>
      <c r="F4" s="17">
        <v>9.11</v>
      </c>
      <c r="G4" s="4">
        <f t="shared" si="2"/>
        <v>90.89</v>
      </c>
      <c r="H4" s="17">
        <f t="shared" si="3"/>
        <v>90.89</v>
      </c>
      <c r="I4" s="4">
        <v>95.3089274</v>
      </c>
      <c r="J4" s="4">
        <v>95.3089274</v>
      </c>
      <c r="K4" s="4">
        <v>0.0</v>
      </c>
      <c r="L4" s="4">
        <v>4.691072596</v>
      </c>
      <c r="M4" s="4">
        <v>0.0</v>
      </c>
      <c r="N4" s="4">
        <v>78.17294282</v>
      </c>
      <c r="O4" s="4">
        <v>0.0</v>
      </c>
      <c r="P4" s="4">
        <v>21.82705718</v>
      </c>
      <c r="Q4" s="4">
        <v>0.0</v>
      </c>
      <c r="R4" s="4">
        <v>100.0</v>
      </c>
      <c r="S4" s="4">
        <v>0.0</v>
      </c>
      <c r="T4" s="4">
        <v>0.0</v>
      </c>
      <c r="U4" s="4">
        <v>0.0</v>
      </c>
      <c r="V4" s="1">
        <f t="shared" si="4"/>
        <v>21</v>
      </c>
    </row>
    <row r="5">
      <c r="A5" s="4" t="s">
        <v>64</v>
      </c>
      <c r="B5" s="4">
        <v>0.0</v>
      </c>
      <c r="C5" s="4">
        <f t="shared" si="1"/>
        <v>1</v>
      </c>
      <c r="D5" s="4">
        <v>4.999000072</v>
      </c>
      <c r="E5" s="4">
        <v>13.35</v>
      </c>
      <c r="F5" s="17">
        <v>13.35</v>
      </c>
      <c r="G5" s="4">
        <f t="shared" si="2"/>
        <v>86.65</v>
      </c>
      <c r="H5" s="17">
        <f t="shared" si="3"/>
        <v>86.65</v>
      </c>
      <c r="I5" s="4">
        <v>98.07748262</v>
      </c>
      <c r="J5" s="4">
        <v>98.07748262</v>
      </c>
      <c r="K5" s="4">
        <v>0.0</v>
      </c>
      <c r="L5" s="4">
        <v>1.922517378</v>
      </c>
      <c r="M5" s="4">
        <v>0.0</v>
      </c>
      <c r="N5" s="4" t="s">
        <v>12</v>
      </c>
      <c r="O5" s="4" t="s">
        <v>12</v>
      </c>
      <c r="P5" s="4" t="s">
        <v>12</v>
      </c>
      <c r="Q5" s="4" t="s">
        <v>12</v>
      </c>
      <c r="R5" s="4" t="s">
        <v>12</v>
      </c>
      <c r="S5" s="4" t="s">
        <v>12</v>
      </c>
      <c r="T5" s="4" t="s">
        <v>12</v>
      </c>
      <c r="U5" s="4" t="s">
        <v>12</v>
      </c>
      <c r="V5" s="1">
        <f t="shared" si="4"/>
        <v>21</v>
      </c>
    </row>
    <row r="6">
      <c r="A6" s="4" t="s">
        <v>65</v>
      </c>
      <c r="B6" s="4">
        <v>0.0</v>
      </c>
      <c r="C6" s="4">
        <f t="shared" si="1"/>
        <v>1</v>
      </c>
      <c r="D6" s="4">
        <v>5.795000076</v>
      </c>
      <c r="E6" s="4">
        <v>13.71</v>
      </c>
      <c r="F6" s="17">
        <v>13.71</v>
      </c>
      <c r="G6" s="4">
        <f t="shared" si="2"/>
        <v>86.29</v>
      </c>
      <c r="H6" s="17">
        <f t="shared" si="3"/>
        <v>86.29</v>
      </c>
      <c r="I6" s="4">
        <v>91.4</v>
      </c>
      <c r="J6" s="4">
        <v>91.4</v>
      </c>
      <c r="K6" s="4">
        <v>0.0</v>
      </c>
      <c r="L6" s="4">
        <v>8.6</v>
      </c>
      <c r="M6" s="4">
        <v>0.0</v>
      </c>
      <c r="N6" s="4" t="s">
        <v>12</v>
      </c>
      <c r="O6" s="4" t="s">
        <v>12</v>
      </c>
      <c r="P6" s="4" t="s">
        <v>12</v>
      </c>
      <c r="Q6" s="4" t="s">
        <v>12</v>
      </c>
      <c r="R6" s="4" t="s">
        <v>12</v>
      </c>
      <c r="S6" s="4" t="s">
        <v>12</v>
      </c>
      <c r="T6" s="4" t="s">
        <v>12</v>
      </c>
      <c r="U6" s="4" t="s">
        <v>12</v>
      </c>
      <c r="V6" s="1">
        <f t="shared" si="4"/>
        <v>21</v>
      </c>
    </row>
    <row r="7">
      <c r="A7" s="4" t="s">
        <v>66</v>
      </c>
      <c r="B7" s="4">
        <v>0.0</v>
      </c>
      <c r="C7" s="4">
        <f t="shared" si="1"/>
        <v>1</v>
      </c>
      <c r="D7" s="4">
        <v>6.071000099</v>
      </c>
      <c r="E7" s="4">
        <v>14.42</v>
      </c>
      <c r="F7" s="17">
        <v>14.42</v>
      </c>
      <c r="G7" s="4">
        <f t="shared" si="2"/>
        <v>85.58</v>
      </c>
      <c r="H7" s="17">
        <f t="shared" si="3"/>
        <v>85.58</v>
      </c>
      <c r="I7" s="4">
        <v>99.1</v>
      </c>
      <c r="J7" s="4">
        <v>99.1</v>
      </c>
      <c r="K7" s="4">
        <v>0.0</v>
      </c>
      <c r="L7" s="4">
        <v>0.9</v>
      </c>
      <c r="M7" s="4">
        <v>0.0</v>
      </c>
      <c r="N7" s="4" t="s">
        <v>12</v>
      </c>
      <c r="O7" s="4" t="s">
        <v>12</v>
      </c>
      <c r="P7" s="4" t="s">
        <v>12</v>
      </c>
      <c r="Q7" s="4" t="s">
        <v>12</v>
      </c>
      <c r="R7" s="4" t="s">
        <v>12</v>
      </c>
      <c r="S7" s="4" t="s">
        <v>12</v>
      </c>
      <c r="T7" s="4" t="s">
        <v>12</v>
      </c>
      <c r="U7" s="4" t="s">
        <v>12</v>
      </c>
      <c r="V7" s="1">
        <f t="shared" si="4"/>
        <v>21</v>
      </c>
    </row>
    <row r="8">
      <c r="A8" s="4" t="s">
        <v>67</v>
      </c>
      <c r="B8" s="4">
        <v>0.0</v>
      </c>
      <c r="C8" s="4">
        <f t="shared" si="1"/>
        <v>1</v>
      </c>
      <c r="D8" s="4">
        <v>9.885</v>
      </c>
      <c r="E8" s="4">
        <v>16.63</v>
      </c>
      <c r="F8" s="17">
        <v>16.63</v>
      </c>
      <c r="G8" s="4">
        <f t="shared" si="2"/>
        <v>83.37</v>
      </c>
      <c r="H8" s="17">
        <f t="shared" si="3"/>
        <v>83.37</v>
      </c>
      <c r="I8" s="4">
        <v>100.0</v>
      </c>
      <c r="J8" s="4">
        <v>100.0</v>
      </c>
      <c r="K8" s="4">
        <v>0.0</v>
      </c>
      <c r="L8" s="4">
        <v>0.0</v>
      </c>
      <c r="M8" s="4">
        <v>0.0</v>
      </c>
      <c r="N8" s="4" t="s">
        <v>12</v>
      </c>
      <c r="O8" s="4" t="s">
        <v>12</v>
      </c>
      <c r="P8" s="4" t="s">
        <v>12</v>
      </c>
      <c r="Q8" s="4" t="s">
        <v>12</v>
      </c>
      <c r="R8" s="4">
        <v>100.0</v>
      </c>
      <c r="S8" s="4">
        <v>0.0</v>
      </c>
      <c r="T8" s="4">
        <v>0.0</v>
      </c>
      <c r="U8" s="4">
        <v>0.0</v>
      </c>
      <c r="V8" s="1">
        <f t="shared" si="4"/>
        <v>21</v>
      </c>
    </row>
    <row r="9">
      <c r="A9" s="4" t="s">
        <v>68</v>
      </c>
      <c r="B9" s="4">
        <v>4.0</v>
      </c>
      <c r="C9" s="4">
        <f t="shared" si="1"/>
        <v>1</v>
      </c>
      <c r="D9" s="4">
        <v>10.83399963</v>
      </c>
      <c r="E9" s="4">
        <v>17.43</v>
      </c>
      <c r="F9" s="17">
        <v>17.43</v>
      </c>
      <c r="G9" s="4">
        <f t="shared" si="2"/>
        <v>82.57</v>
      </c>
      <c r="H9" s="17">
        <f t="shared" si="3"/>
        <v>82.57</v>
      </c>
      <c r="I9" s="4">
        <v>100.0</v>
      </c>
      <c r="J9" s="4">
        <v>100.0</v>
      </c>
      <c r="K9" s="4">
        <v>0.0</v>
      </c>
      <c r="L9" s="4">
        <v>0.0</v>
      </c>
      <c r="M9" s="4">
        <v>0.0</v>
      </c>
      <c r="N9" s="4" t="s">
        <v>12</v>
      </c>
      <c r="O9" s="4" t="s">
        <v>12</v>
      </c>
      <c r="P9" s="4" t="s">
        <v>12</v>
      </c>
      <c r="Q9" s="4" t="s">
        <v>12</v>
      </c>
      <c r="R9" s="4">
        <v>100.0</v>
      </c>
      <c r="S9" s="4">
        <v>0.0</v>
      </c>
      <c r="T9" s="4">
        <v>0.0</v>
      </c>
      <c r="U9" s="4">
        <v>0.0</v>
      </c>
      <c r="V9" s="1">
        <f t="shared" si="4"/>
        <v>21</v>
      </c>
    </row>
    <row r="10">
      <c r="A10" s="4" t="s">
        <v>69</v>
      </c>
      <c r="B10" s="4">
        <v>0.0</v>
      </c>
      <c r="C10" s="4">
        <f t="shared" si="1"/>
        <v>1</v>
      </c>
      <c r="D10" s="4">
        <v>11.24600029</v>
      </c>
      <c r="E10" s="4">
        <v>17.43</v>
      </c>
      <c r="F10" s="17">
        <v>17.43</v>
      </c>
      <c r="G10" s="4">
        <f t="shared" si="2"/>
        <v>82.57</v>
      </c>
      <c r="H10" s="17">
        <f t="shared" si="3"/>
        <v>82.57</v>
      </c>
      <c r="I10" s="4">
        <v>99.14328736</v>
      </c>
      <c r="J10" s="4">
        <v>99.14328736</v>
      </c>
      <c r="K10" s="4">
        <v>0.0</v>
      </c>
      <c r="L10" s="4">
        <v>0.856712639</v>
      </c>
      <c r="M10" s="4">
        <v>0.0</v>
      </c>
      <c r="N10" s="4">
        <v>99.14328736</v>
      </c>
      <c r="O10" s="4">
        <v>0.0</v>
      </c>
      <c r="P10" s="4">
        <v>0.856712639</v>
      </c>
      <c r="Q10" s="4">
        <v>0.0</v>
      </c>
      <c r="R10" s="4" t="s">
        <v>12</v>
      </c>
      <c r="S10" s="4" t="s">
        <v>12</v>
      </c>
      <c r="T10" s="4" t="s">
        <v>12</v>
      </c>
      <c r="U10" s="4" t="s">
        <v>12</v>
      </c>
      <c r="V10" s="1">
        <f t="shared" si="4"/>
        <v>21</v>
      </c>
    </row>
    <row r="11">
      <c r="A11" s="4" t="s">
        <v>70</v>
      </c>
      <c r="B11" s="4">
        <v>3.0</v>
      </c>
      <c r="C11" s="4">
        <f t="shared" si="1"/>
        <v>1</v>
      </c>
      <c r="D11" s="4">
        <v>11.79199982</v>
      </c>
      <c r="E11" s="4">
        <v>17.89</v>
      </c>
      <c r="F11" s="17">
        <v>17.89</v>
      </c>
      <c r="G11" s="4">
        <f t="shared" si="2"/>
        <v>82.11</v>
      </c>
      <c r="H11" s="17">
        <f t="shared" si="3"/>
        <v>82.11</v>
      </c>
      <c r="I11" s="4">
        <v>100.0</v>
      </c>
      <c r="J11" s="4">
        <v>100.0</v>
      </c>
      <c r="K11" s="4">
        <v>0.0</v>
      </c>
      <c r="L11" s="4">
        <v>0.0</v>
      </c>
      <c r="M11" s="4">
        <v>0.0</v>
      </c>
      <c r="N11" s="4">
        <v>100.0</v>
      </c>
      <c r="O11" s="4">
        <v>0.0</v>
      </c>
      <c r="P11" s="4">
        <v>0.0</v>
      </c>
      <c r="Q11" s="4">
        <v>0.0</v>
      </c>
      <c r="R11" s="4">
        <v>100.0</v>
      </c>
      <c r="S11" s="4">
        <v>0.0</v>
      </c>
      <c r="T11" s="4">
        <v>0.0</v>
      </c>
      <c r="U11" s="4">
        <v>0.0</v>
      </c>
      <c r="V11" s="1">
        <f t="shared" si="4"/>
        <v>21</v>
      </c>
    </row>
    <row r="12">
      <c r="A12" s="4" t="s">
        <v>71</v>
      </c>
      <c r="B12" s="4">
        <v>0.0</v>
      </c>
      <c r="C12" s="4">
        <f t="shared" si="1"/>
        <v>1</v>
      </c>
      <c r="D12" s="4">
        <v>17.56399918</v>
      </c>
      <c r="E12" s="4">
        <v>18.71</v>
      </c>
      <c r="F12" s="17">
        <v>18.71</v>
      </c>
      <c r="G12" s="4">
        <f t="shared" si="2"/>
        <v>81.29</v>
      </c>
      <c r="H12" s="17">
        <f t="shared" si="3"/>
        <v>81.29</v>
      </c>
      <c r="I12" s="4">
        <v>99.97161022</v>
      </c>
      <c r="J12" s="4">
        <v>99.97161022</v>
      </c>
      <c r="K12" s="4">
        <v>0.0</v>
      </c>
      <c r="L12" s="4">
        <v>0.0283897827</v>
      </c>
      <c r="M12" s="4">
        <v>0.0</v>
      </c>
      <c r="N12" s="4" t="s">
        <v>12</v>
      </c>
      <c r="O12" s="4" t="s">
        <v>12</v>
      </c>
      <c r="P12" s="4" t="s">
        <v>12</v>
      </c>
      <c r="Q12" s="4" t="s">
        <v>12</v>
      </c>
      <c r="R12" s="4" t="s">
        <v>12</v>
      </c>
      <c r="S12" s="4" t="s">
        <v>12</v>
      </c>
      <c r="T12" s="4" t="s">
        <v>12</v>
      </c>
      <c r="U12" s="4" t="s">
        <v>12</v>
      </c>
      <c r="V12" s="1">
        <f t="shared" si="4"/>
        <v>21</v>
      </c>
    </row>
    <row r="13">
      <c r="A13" s="4" t="s">
        <v>72</v>
      </c>
      <c r="B13" s="4">
        <v>3.0</v>
      </c>
      <c r="C13" s="4">
        <f t="shared" si="1"/>
        <v>1</v>
      </c>
      <c r="D13" s="4">
        <v>18.09199905</v>
      </c>
      <c r="E13" s="4">
        <v>18.84</v>
      </c>
      <c r="F13" s="17">
        <v>18.84</v>
      </c>
      <c r="G13" s="4">
        <f t="shared" si="2"/>
        <v>81.16</v>
      </c>
      <c r="H13" s="17">
        <f t="shared" si="3"/>
        <v>81.16</v>
      </c>
      <c r="I13" s="4">
        <v>99.6575455</v>
      </c>
      <c r="J13" s="4">
        <v>99.6575455</v>
      </c>
      <c r="K13" s="4">
        <v>0.0</v>
      </c>
      <c r="L13" s="4">
        <v>0.3424544984</v>
      </c>
      <c r="M13" s="4">
        <v>0.0</v>
      </c>
      <c r="N13" s="4">
        <v>99.75698503</v>
      </c>
      <c r="O13" s="4">
        <v>0.0</v>
      </c>
      <c r="P13" s="4">
        <v>0.2430149677</v>
      </c>
      <c r="Q13" s="4">
        <v>0.0</v>
      </c>
      <c r="R13" s="4">
        <v>99.63420199</v>
      </c>
      <c r="S13" s="4">
        <v>0.0</v>
      </c>
      <c r="T13" s="4">
        <v>0.3657980078</v>
      </c>
      <c r="U13" s="4">
        <v>0.0</v>
      </c>
      <c r="V13" s="1">
        <f t="shared" si="4"/>
        <v>21</v>
      </c>
    </row>
    <row r="14">
      <c r="A14" s="4" t="s">
        <v>73</v>
      </c>
      <c r="B14" s="4">
        <v>4.0</v>
      </c>
      <c r="C14" s="4">
        <f t="shared" si="1"/>
        <v>1</v>
      </c>
      <c r="D14" s="4">
        <v>30.23699951</v>
      </c>
      <c r="E14" s="4">
        <v>20.2</v>
      </c>
      <c r="F14" s="17">
        <v>20.2</v>
      </c>
      <c r="G14" s="4">
        <f t="shared" si="2"/>
        <v>79.8</v>
      </c>
      <c r="H14" s="17">
        <f t="shared" si="3"/>
        <v>79.8</v>
      </c>
      <c r="I14" s="4">
        <v>99.86438356</v>
      </c>
      <c r="J14" s="4">
        <v>99.86438356</v>
      </c>
      <c r="K14" s="4">
        <v>0.0</v>
      </c>
      <c r="L14" s="4">
        <v>0.1356164384</v>
      </c>
      <c r="M14" s="4">
        <v>0.0</v>
      </c>
      <c r="N14" s="4" t="s">
        <v>12</v>
      </c>
      <c r="O14" s="4" t="s">
        <v>12</v>
      </c>
      <c r="P14" s="4" t="s">
        <v>12</v>
      </c>
      <c r="Q14" s="4" t="s">
        <v>12</v>
      </c>
      <c r="R14" s="4" t="s">
        <v>12</v>
      </c>
      <c r="S14" s="4" t="s">
        <v>12</v>
      </c>
      <c r="T14" s="4" t="s">
        <v>12</v>
      </c>
      <c r="U14" s="4" t="s">
        <v>12</v>
      </c>
      <c r="V14" s="1">
        <f t="shared" si="4"/>
        <v>21</v>
      </c>
    </row>
    <row r="15">
      <c r="A15" s="4" t="s">
        <v>74</v>
      </c>
      <c r="B15" s="4">
        <v>4.0</v>
      </c>
      <c r="C15" s="4">
        <f t="shared" si="1"/>
        <v>1</v>
      </c>
      <c r="D15" s="4">
        <v>33.69100189</v>
      </c>
      <c r="E15" s="4">
        <v>20.58</v>
      </c>
      <c r="F15" s="17">
        <v>20.58</v>
      </c>
      <c r="G15" s="4">
        <f t="shared" si="2"/>
        <v>79.42</v>
      </c>
      <c r="H15" s="17">
        <f t="shared" si="3"/>
        <v>79.42</v>
      </c>
      <c r="I15" s="4">
        <v>100.0</v>
      </c>
      <c r="J15" s="4">
        <v>100.0</v>
      </c>
      <c r="K15" s="4">
        <v>0.0</v>
      </c>
      <c r="L15" s="4">
        <v>0.0</v>
      </c>
      <c r="M15" s="4">
        <v>0.0</v>
      </c>
      <c r="N15" s="4" t="s">
        <v>12</v>
      </c>
      <c r="O15" s="4" t="s">
        <v>12</v>
      </c>
      <c r="P15" s="4" t="s">
        <v>12</v>
      </c>
      <c r="Q15" s="4" t="s">
        <v>12</v>
      </c>
      <c r="R15" s="4">
        <v>100.0</v>
      </c>
      <c r="S15" s="4">
        <v>0.0</v>
      </c>
      <c r="T15" s="4">
        <v>0.0</v>
      </c>
      <c r="U15" s="4">
        <v>0.0</v>
      </c>
      <c r="V15" s="1">
        <f t="shared" si="4"/>
        <v>21</v>
      </c>
    </row>
    <row r="16">
      <c r="A16" s="4" t="s">
        <v>75</v>
      </c>
      <c r="B16" s="4">
        <v>4.0</v>
      </c>
      <c r="C16" s="4">
        <f t="shared" si="1"/>
        <v>1</v>
      </c>
      <c r="D16" s="4">
        <v>33.93799973</v>
      </c>
      <c r="E16" s="4">
        <v>21.69</v>
      </c>
      <c r="F16" s="17">
        <v>21.69</v>
      </c>
      <c r="G16" s="4">
        <f t="shared" si="2"/>
        <v>78.31</v>
      </c>
      <c r="H16" s="17">
        <f t="shared" si="3"/>
        <v>78.31</v>
      </c>
      <c r="I16" s="4">
        <v>100.0</v>
      </c>
      <c r="J16" s="4">
        <v>100.0</v>
      </c>
      <c r="K16" s="4">
        <v>0.0</v>
      </c>
      <c r="L16" s="4">
        <v>0.0</v>
      </c>
      <c r="M16" s="4">
        <v>0.0</v>
      </c>
      <c r="N16" s="4" t="s">
        <v>12</v>
      </c>
      <c r="O16" s="4" t="s">
        <v>12</v>
      </c>
      <c r="P16" s="4" t="s">
        <v>12</v>
      </c>
      <c r="Q16" s="4" t="s">
        <v>12</v>
      </c>
      <c r="R16" s="4" t="s">
        <v>12</v>
      </c>
      <c r="S16" s="4" t="s">
        <v>12</v>
      </c>
      <c r="T16" s="4" t="s">
        <v>12</v>
      </c>
      <c r="U16" s="4" t="s">
        <v>12</v>
      </c>
      <c r="V16" s="1">
        <f t="shared" si="4"/>
        <v>21</v>
      </c>
    </row>
    <row r="17">
      <c r="A17" s="4" t="s">
        <v>76</v>
      </c>
      <c r="B17" s="4">
        <v>4.0</v>
      </c>
      <c r="C17" s="4">
        <f t="shared" si="1"/>
        <v>1</v>
      </c>
      <c r="D17" s="4">
        <v>38.13700104</v>
      </c>
      <c r="E17" s="4">
        <v>23.1</v>
      </c>
      <c r="F17" s="17">
        <v>23.1</v>
      </c>
      <c r="G17" s="4">
        <f t="shared" si="2"/>
        <v>76.9</v>
      </c>
      <c r="H17" s="17">
        <f t="shared" si="3"/>
        <v>76.9</v>
      </c>
      <c r="I17" s="4">
        <v>100.0</v>
      </c>
      <c r="J17" s="4">
        <v>100.0</v>
      </c>
      <c r="K17" s="4">
        <v>0.0</v>
      </c>
      <c r="L17" s="4">
        <v>0.0</v>
      </c>
      <c r="M17" s="4">
        <v>0.0</v>
      </c>
      <c r="N17" s="4" t="s">
        <v>12</v>
      </c>
      <c r="O17" s="4" t="s">
        <v>12</v>
      </c>
      <c r="P17" s="4" t="s">
        <v>12</v>
      </c>
      <c r="Q17" s="4" t="s">
        <v>12</v>
      </c>
      <c r="R17" s="4" t="s">
        <v>12</v>
      </c>
      <c r="S17" s="4" t="s">
        <v>12</v>
      </c>
      <c r="T17" s="4" t="s">
        <v>12</v>
      </c>
      <c r="U17" s="4" t="s">
        <v>12</v>
      </c>
      <c r="V17" s="1">
        <f t="shared" si="4"/>
        <v>21</v>
      </c>
    </row>
    <row r="18">
      <c r="A18" s="4" t="s">
        <v>77</v>
      </c>
      <c r="B18" s="4">
        <v>4.0</v>
      </c>
      <c r="C18" s="4">
        <f t="shared" si="1"/>
        <v>1</v>
      </c>
      <c r="D18" s="4">
        <v>38.659</v>
      </c>
      <c r="E18" s="4">
        <v>23.52</v>
      </c>
      <c r="F18" s="17">
        <v>23.52</v>
      </c>
      <c r="G18" s="4">
        <f t="shared" si="2"/>
        <v>76.48</v>
      </c>
      <c r="H18" s="17">
        <f t="shared" si="3"/>
        <v>76.48</v>
      </c>
      <c r="I18" s="4">
        <v>99.99927139</v>
      </c>
      <c r="J18" s="4">
        <v>99.99927139</v>
      </c>
      <c r="K18" s="4">
        <v>0.0</v>
      </c>
      <c r="L18" s="4">
        <v>7.286105507E-4</v>
      </c>
      <c r="M18" s="4">
        <v>0.0</v>
      </c>
      <c r="N18" s="4" t="s">
        <v>12</v>
      </c>
      <c r="O18" s="4" t="s">
        <v>12</v>
      </c>
      <c r="P18" s="4" t="s">
        <v>12</v>
      </c>
      <c r="Q18" s="4" t="s">
        <v>12</v>
      </c>
      <c r="R18" s="4">
        <v>99.99927139</v>
      </c>
      <c r="S18" s="4">
        <v>0.0</v>
      </c>
      <c r="T18" s="4">
        <v>7.286105507E-4</v>
      </c>
      <c r="U18" s="4">
        <v>0.0</v>
      </c>
      <c r="V18" s="1">
        <f t="shared" si="4"/>
        <v>21</v>
      </c>
    </row>
    <row r="19">
      <c r="A19" s="4" t="s">
        <v>78</v>
      </c>
      <c r="B19" s="4">
        <v>4.0</v>
      </c>
      <c r="C19" s="4">
        <f t="shared" si="1"/>
        <v>1</v>
      </c>
      <c r="D19" s="4">
        <v>39.24399948</v>
      </c>
      <c r="E19" s="4">
        <v>24.17</v>
      </c>
      <c r="F19" s="17">
        <v>24.17</v>
      </c>
      <c r="G19" s="4">
        <f t="shared" si="2"/>
        <v>75.83</v>
      </c>
      <c r="H19" s="17">
        <f t="shared" si="3"/>
        <v>75.83</v>
      </c>
      <c r="I19" s="4">
        <v>100.0</v>
      </c>
      <c r="J19" s="4">
        <v>100.0</v>
      </c>
      <c r="K19" s="4">
        <v>0.0</v>
      </c>
      <c r="L19" s="4">
        <v>0.0</v>
      </c>
      <c r="M19" s="4">
        <v>0.0</v>
      </c>
      <c r="N19" s="4" t="s">
        <v>12</v>
      </c>
      <c r="O19" s="4" t="s">
        <v>12</v>
      </c>
      <c r="P19" s="4" t="s">
        <v>12</v>
      </c>
      <c r="Q19" s="4" t="s">
        <v>12</v>
      </c>
      <c r="R19" s="4">
        <v>100.0</v>
      </c>
      <c r="S19" s="4">
        <v>0.0</v>
      </c>
      <c r="T19" s="4">
        <v>0.0</v>
      </c>
      <c r="U19" s="4">
        <v>0.0</v>
      </c>
      <c r="V19" s="1">
        <f t="shared" si="4"/>
        <v>21</v>
      </c>
    </row>
    <row r="20">
      <c r="A20" s="4" t="s">
        <v>79</v>
      </c>
      <c r="B20" s="4">
        <v>4.0</v>
      </c>
      <c r="C20" s="4">
        <f t="shared" si="1"/>
        <v>1</v>
      </c>
      <c r="D20" s="4">
        <v>48.86500168</v>
      </c>
      <c r="E20" s="4">
        <v>24.23</v>
      </c>
      <c r="F20" s="17">
        <v>24.23</v>
      </c>
      <c r="G20" s="4">
        <f t="shared" si="2"/>
        <v>75.77</v>
      </c>
      <c r="H20" s="17">
        <f t="shared" si="3"/>
        <v>75.77</v>
      </c>
      <c r="I20" s="4">
        <v>100.0</v>
      </c>
      <c r="J20" s="4">
        <v>100.0</v>
      </c>
      <c r="K20" s="4">
        <v>0.0</v>
      </c>
      <c r="L20" s="4">
        <v>0.0</v>
      </c>
      <c r="M20" s="4">
        <v>0.0</v>
      </c>
      <c r="N20" s="4" t="s">
        <v>12</v>
      </c>
      <c r="O20" s="4" t="s">
        <v>12</v>
      </c>
      <c r="P20" s="4" t="s">
        <v>12</v>
      </c>
      <c r="Q20" s="4" t="s">
        <v>12</v>
      </c>
      <c r="R20" s="4" t="s">
        <v>12</v>
      </c>
      <c r="S20" s="4" t="s">
        <v>12</v>
      </c>
      <c r="T20" s="4" t="s">
        <v>12</v>
      </c>
      <c r="U20" s="4" t="s">
        <v>12</v>
      </c>
      <c r="V20" s="1">
        <f t="shared" si="4"/>
        <v>21</v>
      </c>
    </row>
    <row r="21">
      <c r="A21" s="4" t="s">
        <v>80</v>
      </c>
      <c r="B21" s="4">
        <v>3.0</v>
      </c>
      <c r="C21" s="4">
        <f t="shared" si="1"/>
        <v>1</v>
      </c>
      <c r="D21" s="4">
        <v>55.1969986</v>
      </c>
      <c r="E21" s="4">
        <v>24.67</v>
      </c>
      <c r="F21" s="17">
        <v>24.67</v>
      </c>
      <c r="G21" s="4">
        <f t="shared" si="2"/>
        <v>75.33</v>
      </c>
      <c r="H21" s="17">
        <f t="shared" si="3"/>
        <v>75.33</v>
      </c>
      <c r="I21" s="4">
        <v>99.77377166</v>
      </c>
      <c r="J21" s="4">
        <v>99.77377166</v>
      </c>
      <c r="K21" s="4">
        <v>0.0</v>
      </c>
      <c r="L21" s="4">
        <v>0.2262283415</v>
      </c>
      <c r="M21" s="4">
        <v>0.0</v>
      </c>
      <c r="N21" s="4" t="s">
        <v>12</v>
      </c>
      <c r="O21" s="4" t="s">
        <v>12</v>
      </c>
      <c r="P21" s="4" t="s">
        <v>12</v>
      </c>
      <c r="Q21" s="4" t="s">
        <v>12</v>
      </c>
      <c r="R21" s="4" t="s">
        <v>12</v>
      </c>
      <c r="S21" s="4" t="s">
        <v>12</v>
      </c>
      <c r="T21" s="4" t="s">
        <v>12</v>
      </c>
      <c r="U21" s="4" t="s">
        <v>12</v>
      </c>
      <c r="V21" s="1">
        <f t="shared" si="4"/>
        <v>21</v>
      </c>
    </row>
    <row r="22">
      <c r="A22" s="4" t="s">
        <v>81</v>
      </c>
      <c r="B22" s="4">
        <v>4.0</v>
      </c>
      <c r="C22" s="4">
        <f t="shared" si="1"/>
        <v>1</v>
      </c>
      <c r="D22" s="4">
        <v>56.77199936</v>
      </c>
      <c r="E22" s="4">
        <v>24.95</v>
      </c>
      <c r="F22" s="17">
        <v>24.95</v>
      </c>
      <c r="G22" s="4">
        <f t="shared" si="2"/>
        <v>75.05</v>
      </c>
      <c r="H22" s="17">
        <f t="shared" si="3"/>
        <v>75.05</v>
      </c>
      <c r="I22" s="4">
        <v>100.0000017</v>
      </c>
      <c r="J22" s="4">
        <f>rounddown(100.0000017,0)</f>
        <v>100</v>
      </c>
      <c r="K22" s="4">
        <v>0.0</v>
      </c>
      <c r="L22" s="4">
        <v>0.0</v>
      </c>
      <c r="M22" s="4">
        <v>0.0</v>
      </c>
      <c r="N22" s="4">
        <v>100.0</v>
      </c>
      <c r="O22" s="4">
        <v>0.0</v>
      </c>
      <c r="P22" s="4">
        <v>0.0</v>
      </c>
      <c r="Q22" s="4">
        <v>0.0</v>
      </c>
      <c r="R22" s="4">
        <v>100.0</v>
      </c>
      <c r="S22" s="4">
        <v>0.0</v>
      </c>
      <c r="T22" s="4">
        <v>0.0</v>
      </c>
      <c r="U22" s="4">
        <v>0.0</v>
      </c>
      <c r="V22" s="1">
        <f t="shared" si="4"/>
        <v>21</v>
      </c>
    </row>
    <row r="23">
      <c r="A23" s="4" t="s">
        <v>82</v>
      </c>
      <c r="B23" s="4">
        <v>4.0</v>
      </c>
      <c r="C23" s="4">
        <f t="shared" si="1"/>
        <v>1</v>
      </c>
      <c r="D23" s="4">
        <v>57.55699921</v>
      </c>
      <c r="E23" s="4">
        <v>25.53</v>
      </c>
      <c r="F23" s="17">
        <v>25.53</v>
      </c>
      <c r="G23" s="4">
        <f t="shared" si="2"/>
        <v>74.47</v>
      </c>
      <c r="H23" s="17">
        <f t="shared" si="3"/>
        <v>74.47</v>
      </c>
      <c r="I23" s="4">
        <v>100.0</v>
      </c>
      <c r="J23" s="4">
        <v>100.0</v>
      </c>
      <c r="K23" s="4">
        <v>0.0</v>
      </c>
      <c r="L23" s="4">
        <v>0.0</v>
      </c>
      <c r="M23" s="4">
        <v>0.0</v>
      </c>
      <c r="N23" s="4" t="s">
        <v>12</v>
      </c>
      <c r="O23" s="4" t="s">
        <v>12</v>
      </c>
      <c r="P23" s="4" t="s">
        <v>12</v>
      </c>
      <c r="Q23" s="4" t="s">
        <v>12</v>
      </c>
      <c r="R23" s="4" t="s">
        <v>12</v>
      </c>
      <c r="S23" s="4" t="s">
        <v>12</v>
      </c>
      <c r="T23" s="4" t="s">
        <v>12</v>
      </c>
      <c r="U23" s="4" t="s">
        <v>12</v>
      </c>
      <c r="V23" s="1">
        <f t="shared" si="4"/>
        <v>21</v>
      </c>
    </row>
    <row r="24">
      <c r="A24" s="4" t="s">
        <v>83</v>
      </c>
      <c r="B24" s="4">
        <v>3.0</v>
      </c>
      <c r="C24" s="4">
        <f t="shared" si="1"/>
        <v>1</v>
      </c>
      <c r="D24" s="4">
        <v>59.19400024</v>
      </c>
      <c r="E24" s="4">
        <v>26.03</v>
      </c>
      <c r="F24" s="17">
        <v>26.03</v>
      </c>
      <c r="G24" s="4">
        <f t="shared" si="2"/>
        <v>73.97</v>
      </c>
      <c r="H24" s="17">
        <f t="shared" si="3"/>
        <v>73.97</v>
      </c>
      <c r="I24" s="4">
        <v>88.57204698</v>
      </c>
      <c r="J24" s="4">
        <v>88.57204698</v>
      </c>
      <c r="K24" s="4">
        <v>11.387979</v>
      </c>
      <c r="L24" s="4">
        <v>0.03997402585</v>
      </c>
      <c r="M24" s="4">
        <v>0.0</v>
      </c>
      <c r="N24" s="4">
        <v>94.42972</v>
      </c>
      <c r="O24" s="4">
        <v>5.39028</v>
      </c>
      <c r="P24" s="4">
        <v>0.18</v>
      </c>
      <c r="Q24" s="4">
        <v>0.0</v>
      </c>
      <c r="R24" s="4">
        <v>86.9</v>
      </c>
      <c r="S24" s="4">
        <v>13.1</v>
      </c>
      <c r="T24" s="4">
        <v>0.0</v>
      </c>
      <c r="U24" s="4">
        <v>0.0</v>
      </c>
      <c r="V24" s="1">
        <f t="shared" si="4"/>
        <v>21</v>
      </c>
    </row>
    <row r="25">
      <c r="A25" s="4" t="s">
        <v>84</v>
      </c>
      <c r="B25" s="4">
        <v>4.0</v>
      </c>
      <c r="C25" s="4">
        <f t="shared" si="1"/>
        <v>1</v>
      </c>
      <c r="D25" s="4">
        <v>62.27299881</v>
      </c>
      <c r="E25" s="4">
        <v>26.79</v>
      </c>
      <c r="F25" s="17">
        <v>26.79</v>
      </c>
      <c r="G25" s="4">
        <f t="shared" si="2"/>
        <v>73.21</v>
      </c>
      <c r="H25" s="17">
        <f t="shared" si="3"/>
        <v>73.21</v>
      </c>
      <c r="I25" s="4">
        <v>99.90314002</v>
      </c>
      <c r="J25" s="4">
        <v>99.90314002</v>
      </c>
      <c r="K25" s="4">
        <v>0.0</v>
      </c>
      <c r="L25" s="4">
        <v>0.09685998294</v>
      </c>
      <c r="M25" s="4">
        <v>0.0</v>
      </c>
      <c r="N25" s="4" t="s">
        <v>12</v>
      </c>
      <c r="O25" s="4" t="s">
        <v>12</v>
      </c>
      <c r="P25" s="4" t="s">
        <v>12</v>
      </c>
      <c r="Q25" s="4" t="s">
        <v>12</v>
      </c>
      <c r="R25" s="4">
        <v>99.90314002</v>
      </c>
      <c r="S25" s="4">
        <v>0.0</v>
      </c>
      <c r="T25" s="4">
        <v>0.09685998294</v>
      </c>
      <c r="U25" s="4">
        <v>0.0</v>
      </c>
      <c r="V25" s="1">
        <f t="shared" si="4"/>
        <v>21</v>
      </c>
    </row>
    <row r="26">
      <c r="A26" s="4" t="s">
        <v>85</v>
      </c>
      <c r="B26" s="4">
        <v>4.0</v>
      </c>
      <c r="C26" s="4">
        <f t="shared" si="1"/>
        <v>1</v>
      </c>
      <c r="D26" s="4">
        <v>77.26499939</v>
      </c>
      <c r="E26" s="4">
        <v>27.51</v>
      </c>
      <c r="F26" s="17">
        <v>27.51</v>
      </c>
      <c r="G26" s="4">
        <f t="shared" si="2"/>
        <v>72.49</v>
      </c>
      <c r="H26" s="17">
        <f t="shared" si="3"/>
        <v>72.49</v>
      </c>
      <c r="I26" s="4">
        <v>100.0000037</v>
      </c>
      <c r="J26" s="4">
        <f>rounddown(100.0000017,0)</f>
        <v>100</v>
      </c>
      <c r="K26" s="4">
        <v>0.0</v>
      </c>
      <c r="L26" s="4">
        <v>0.0</v>
      </c>
      <c r="M26" s="4">
        <v>0.0</v>
      </c>
      <c r="N26" s="4">
        <v>100.0</v>
      </c>
      <c r="O26" s="4">
        <v>0.0</v>
      </c>
      <c r="P26" s="4">
        <v>0.0</v>
      </c>
      <c r="Q26" s="4">
        <v>0.0</v>
      </c>
      <c r="R26" s="4">
        <v>100.0</v>
      </c>
      <c r="S26" s="4">
        <v>0.0</v>
      </c>
      <c r="T26" s="4">
        <v>0.0</v>
      </c>
      <c r="U26" s="4">
        <v>0.0</v>
      </c>
      <c r="V26" s="1">
        <f t="shared" si="4"/>
        <v>21</v>
      </c>
    </row>
    <row r="27">
      <c r="A27" s="4" t="s">
        <v>86</v>
      </c>
      <c r="B27" s="4">
        <v>4.0</v>
      </c>
      <c r="C27" s="4">
        <f t="shared" si="1"/>
        <v>1</v>
      </c>
      <c r="D27" s="4">
        <v>85.03199768</v>
      </c>
      <c r="E27" s="4">
        <v>27.99</v>
      </c>
      <c r="F27" s="17">
        <v>27.99</v>
      </c>
      <c r="G27" s="4">
        <f t="shared" si="2"/>
        <v>72.01</v>
      </c>
      <c r="H27" s="17">
        <f t="shared" si="3"/>
        <v>72.01</v>
      </c>
      <c r="I27" s="4">
        <v>99.075</v>
      </c>
      <c r="J27" s="4">
        <v>99.075</v>
      </c>
      <c r="K27" s="4">
        <v>0.0</v>
      </c>
      <c r="L27" s="4">
        <v>0.925</v>
      </c>
      <c r="M27" s="4">
        <v>0.0</v>
      </c>
      <c r="N27" s="4" t="s">
        <v>12</v>
      </c>
      <c r="O27" s="4" t="s">
        <v>12</v>
      </c>
      <c r="P27" s="4" t="s">
        <v>12</v>
      </c>
      <c r="Q27" s="4" t="s">
        <v>12</v>
      </c>
      <c r="R27" s="4" t="s">
        <v>12</v>
      </c>
      <c r="S27" s="4" t="s">
        <v>12</v>
      </c>
      <c r="T27" s="4" t="s">
        <v>12</v>
      </c>
      <c r="U27" s="4" t="s">
        <v>12</v>
      </c>
      <c r="V27" s="1">
        <f t="shared" si="4"/>
        <v>21</v>
      </c>
    </row>
    <row r="28">
      <c r="A28" s="4" t="s">
        <v>87</v>
      </c>
      <c r="B28" s="4">
        <v>4.0</v>
      </c>
      <c r="C28" s="4">
        <f t="shared" si="1"/>
        <v>1</v>
      </c>
      <c r="D28" s="4">
        <v>104.4229965</v>
      </c>
      <c r="E28" s="4">
        <v>29.03</v>
      </c>
      <c r="F28" s="17">
        <v>29.03</v>
      </c>
      <c r="G28" s="4">
        <f t="shared" si="2"/>
        <v>70.97</v>
      </c>
      <c r="H28" s="17">
        <f t="shared" si="3"/>
        <v>70.97</v>
      </c>
      <c r="I28" s="4">
        <v>98.71826738</v>
      </c>
      <c r="J28" s="4">
        <v>98.71826738</v>
      </c>
      <c r="K28" s="4">
        <v>0.0</v>
      </c>
      <c r="L28" s="4">
        <v>1.281732624</v>
      </c>
      <c r="M28" s="4">
        <v>0.0</v>
      </c>
      <c r="N28" s="4" t="s">
        <v>12</v>
      </c>
      <c r="O28" s="4" t="s">
        <v>12</v>
      </c>
      <c r="P28" s="4" t="s">
        <v>12</v>
      </c>
      <c r="Q28" s="4" t="s">
        <v>12</v>
      </c>
      <c r="R28" s="4" t="s">
        <v>12</v>
      </c>
      <c r="S28" s="4" t="s">
        <v>12</v>
      </c>
      <c r="T28" s="4" t="s">
        <v>12</v>
      </c>
      <c r="U28" s="4" t="s">
        <v>12</v>
      </c>
      <c r="V28" s="1">
        <f t="shared" si="4"/>
        <v>21</v>
      </c>
    </row>
    <row r="29">
      <c r="A29" s="4" t="s">
        <v>88</v>
      </c>
      <c r="B29" s="4">
        <v>3.0</v>
      </c>
      <c r="C29" s="4">
        <f t="shared" si="1"/>
        <v>1</v>
      </c>
      <c r="D29" s="4">
        <v>105.6969986</v>
      </c>
      <c r="E29" s="4">
        <v>30.61</v>
      </c>
      <c r="F29" s="17">
        <v>30.61</v>
      </c>
      <c r="G29" s="4">
        <f t="shared" si="2"/>
        <v>69.39</v>
      </c>
      <c r="H29" s="17">
        <f t="shared" si="3"/>
        <v>69.39</v>
      </c>
      <c r="I29" s="4">
        <v>98.73108083</v>
      </c>
      <c r="J29" s="4">
        <v>98.73108083</v>
      </c>
      <c r="K29" s="4">
        <v>0.8814972962</v>
      </c>
      <c r="L29" s="4">
        <v>0.3874218777</v>
      </c>
      <c r="M29" s="4">
        <v>0.0</v>
      </c>
      <c r="N29" s="4">
        <v>98.46807854</v>
      </c>
      <c r="O29" s="4">
        <v>1.103159706</v>
      </c>
      <c r="P29" s="4">
        <v>0.4287617551</v>
      </c>
      <c r="Q29" s="4">
        <v>0.0</v>
      </c>
      <c r="R29" s="4">
        <v>99.60665819</v>
      </c>
      <c r="S29" s="4">
        <v>0.143540536</v>
      </c>
      <c r="T29" s="4">
        <v>0.2498012758</v>
      </c>
      <c r="U29" s="4">
        <v>0.0</v>
      </c>
      <c r="V29" s="1">
        <f t="shared" si="4"/>
        <v>21</v>
      </c>
    </row>
    <row r="30">
      <c r="A30" s="4" t="s">
        <v>89</v>
      </c>
      <c r="B30" s="4">
        <v>2.0</v>
      </c>
      <c r="C30" s="4">
        <f t="shared" si="1"/>
        <v>1</v>
      </c>
      <c r="D30" s="4">
        <v>119.4459991</v>
      </c>
      <c r="E30" s="4">
        <v>31.14</v>
      </c>
      <c r="F30" s="17">
        <v>31.14</v>
      </c>
      <c r="G30" s="4">
        <f t="shared" si="2"/>
        <v>68.86</v>
      </c>
      <c r="H30" s="17">
        <f t="shared" si="3"/>
        <v>68.86</v>
      </c>
      <c r="I30" s="4">
        <v>77.97092085</v>
      </c>
      <c r="J30" s="4">
        <v>77.97092085</v>
      </c>
      <c r="K30" s="4">
        <v>4.076899625</v>
      </c>
      <c r="L30" s="4">
        <v>17.95217953</v>
      </c>
      <c r="M30" s="4">
        <v>0.0</v>
      </c>
      <c r="N30" s="4">
        <v>60.99418489</v>
      </c>
      <c r="O30" s="4">
        <v>2.096609799</v>
      </c>
      <c r="P30" s="4">
        <v>36.90920532</v>
      </c>
      <c r="Q30" s="4">
        <v>0.0</v>
      </c>
      <c r="R30" s="4">
        <v>91.53117485</v>
      </c>
      <c r="S30" s="4">
        <v>5.658666461</v>
      </c>
      <c r="T30" s="4">
        <v>2.810158691</v>
      </c>
      <c r="U30" s="4">
        <v>0.0</v>
      </c>
      <c r="V30" s="1">
        <f t="shared" si="4"/>
        <v>21</v>
      </c>
    </row>
    <row r="31">
      <c r="A31" s="4" t="s">
        <v>90</v>
      </c>
      <c r="B31" s="4">
        <v>4.0</v>
      </c>
      <c r="C31" s="4">
        <f t="shared" si="1"/>
        <v>1</v>
      </c>
      <c r="D31" s="4">
        <v>168.7830048</v>
      </c>
      <c r="E31" s="4">
        <v>31.19</v>
      </c>
      <c r="F31" s="17">
        <v>31.19</v>
      </c>
      <c r="G31" s="4">
        <f t="shared" si="2"/>
        <v>68.81</v>
      </c>
      <c r="H31" s="17">
        <f t="shared" si="3"/>
        <v>68.81</v>
      </c>
      <c r="I31" s="4">
        <v>99.6952</v>
      </c>
      <c r="J31" s="4">
        <v>99.6952</v>
      </c>
      <c r="K31" s="4">
        <v>0.0</v>
      </c>
      <c r="L31" s="4">
        <v>0.3048</v>
      </c>
      <c r="M31" s="4">
        <v>0.0</v>
      </c>
      <c r="N31" s="4" t="s">
        <v>12</v>
      </c>
      <c r="O31" s="4" t="s">
        <v>12</v>
      </c>
      <c r="P31" s="4" t="s">
        <v>12</v>
      </c>
      <c r="Q31" s="4" t="s">
        <v>12</v>
      </c>
      <c r="R31" s="4" t="s">
        <v>12</v>
      </c>
      <c r="S31" s="4" t="s">
        <v>12</v>
      </c>
      <c r="T31" s="4" t="s">
        <v>12</v>
      </c>
      <c r="U31" s="4" t="s">
        <v>12</v>
      </c>
      <c r="V31" s="1">
        <f t="shared" si="4"/>
        <v>21</v>
      </c>
    </row>
    <row r="32">
      <c r="A32" s="4" t="s">
        <v>91</v>
      </c>
      <c r="B32" s="4">
        <v>3.0</v>
      </c>
      <c r="C32" s="4">
        <f t="shared" si="1"/>
        <v>1</v>
      </c>
      <c r="D32" s="4">
        <v>183.6289978</v>
      </c>
      <c r="E32" s="4">
        <v>31.32</v>
      </c>
      <c r="F32" s="17">
        <v>31.32</v>
      </c>
      <c r="G32" s="4">
        <f t="shared" si="2"/>
        <v>68.68</v>
      </c>
      <c r="H32" s="17">
        <f t="shared" si="3"/>
        <v>68.68</v>
      </c>
      <c r="I32" s="4">
        <v>96.88784457</v>
      </c>
      <c r="J32" s="4">
        <v>96.88784457</v>
      </c>
      <c r="K32" s="4">
        <v>1.815652166</v>
      </c>
      <c r="L32" s="4">
        <v>1.296503269</v>
      </c>
      <c r="M32" s="4">
        <v>0.0</v>
      </c>
      <c r="N32" s="4">
        <v>96.81402383</v>
      </c>
      <c r="O32" s="4">
        <v>1.734152255</v>
      </c>
      <c r="P32" s="4">
        <v>1.451823918</v>
      </c>
      <c r="Q32" s="4">
        <v>0.0</v>
      </c>
      <c r="R32" s="4">
        <v>97.20582219</v>
      </c>
      <c r="S32" s="4">
        <v>2.166718886</v>
      </c>
      <c r="T32" s="4">
        <v>0.6274589237</v>
      </c>
      <c r="U32" s="4">
        <v>0.0</v>
      </c>
      <c r="V32" s="1">
        <f t="shared" si="4"/>
        <v>21</v>
      </c>
    </row>
    <row r="33">
      <c r="A33" s="4" t="s">
        <v>92</v>
      </c>
      <c r="B33" s="4">
        <v>2.0</v>
      </c>
      <c r="C33" s="4">
        <f t="shared" si="1"/>
        <v>1</v>
      </c>
      <c r="D33" s="4">
        <v>198.4100037</v>
      </c>
      <c r="E33" s="4">
        <v>32.24</v>
      </c>
      <c r="F33" s="17">
        <v>32.24</v>
      </c>
      <c r="G33" s="4">
        <f t="shared" si="2"/>
        <v>67.76</v>
      </c>
      <c r="H33" s="17">
        <f t="shared" si="3"/>
        <v>67.76</v>
      </c>
      <c r="I33" s="4">
        <v>91.83772455</v>
      </c>
      <c r="J33" s="4">
        <v>91.83772455</v>
      </c>
      <c r="K33" s="4">
        <v>6.520899952</v>
      </c>
      <c r="L33" s="4">
        <v>1.418623428</v>
      </c>
      <c r="M33" s="4">
        <v>0.2227520679</v>
      </c>
      <c r="N33" s="4">
        <v>91.78032287</v>
      </c>
      <c r="O33" s="4">
        <v>6.220703339</v>
      </c>
      <c r="P33" s="4">
        <v>1.72769216</v>
      </c>
      <c r="Q33" s="4">
        <v>0.2712816327</v>
      </c>
      <c r="R33" s="4">
        <v>92.10119</v>
      </c>
      <c r="S33" s="4">
        <v>7.89881</v>
      </c>
      <c r="T33" s="4">
        <v>0.0</v>
      </c>
      <c r="U33" s="4">
        <v>0.0</v>
      </c>
      <c r="V33" s="1">
        <f t="shared" si="4"/>
        <v>21</v>
      </c>
    </row>
    <row r="34">
      <c r="A34" s="4" t="s">
        <v>93</v>
      </c>
      <c r="B34" s="4">
        <v>2.0</v>
      </c>
      <c r="C34" s="4">
        <f t="shared" si="1"/>
        <v>1</v>
      </c>
      <c r="D34" s="4">
        <v>219.1609955</v>
      </c>
      <c r="E34" s="4">
        <v>34.93</v>
      </c>
      <c r="F34" s="17">
        <v>34.93</v>
      </c>
      <c r="G34" s="4">
        <f t="shared" si="2"/>
        <v>65.07</v>
      </c>
      <c r="H34" s="17">
        <f t="shared" si="3"/>
        <v>65.07</v>
      </c>
      <c r="I34" s="4">
        <v>78.22645516</v>
      </c>
      <c r="J34" s="4">
        <v>78.22645516</v>
      </c>
      <c r="K34" s="4">
        <v>20.23798298</v>
      </c>
      <c r="L34" s="4">
        <v>0.4435199284</v>
      </c>
      <c r="M34" s="4">
        <v>1.09204193</v>
      </c>
      <c r="N34" s="4">
        <v>74.30061449</v>
      </c>
      <c r="O34" s="4">
        <v>19.71184258</v>
      </c>
      <c r="P34" s="4">
        <v>1.729405704</v>
      </c>
      <c r="Q34" s="4">
        <v>4.258137228</v>
      </c>
      <c r="R34" s="4">
        <v>79.5805429</v>
      </c>
      <c r="S34" s="4">
        <v>20.4194571</v>
      </c>
      <c r="T34" s="4">
        <v>0.0</v>
      </c>
      <c r="U34" s="4">
        <v>0.0</v>
      </c>
      <c r="V34" s="1">
        <f t="shared" si="4"/>
        <v>21</v>
      </c>
    </row>
    <row r="35">
      <c r="A35" s="4" t="s">
        <v>94</v>
      </c>
      <c r="B35" s="4">
        <v>0.0</v>
      </c>
      <c r="C35" s="4">
        <f t="shared" si="1"/>
        <v>1</v>
      </c>
      <c r="D35" s="4">
        <v>272.8129883</v>
      </c>
      <c r="E35" s="4">
        <v>35.23</v>
      </c>
      <c r="F35" s="17">
        <v>35.23</v>
      </c>
      <c r="G35" s="4">
        <f t="shared" si="2"/>
        <v>64.77</v>
      </c>
      <c r="H35" s="17">
        <f t="shared" si="3"/>
        <v>64.77</v>
      </c>
      <c r="I35" s="4">
        <v>96.37117971</v>
      </c>
      <c r="J35" s="4">
        <v>96.37117971</v>
      </c>
      <c r="K35" s="4">
        <v>0.0</v>
      </c>
      <c r="L35" s="4">
        <v>3.628820295</v>
      </c>
      <c r="M35" s="4" t="s">
        <v>12</v>
      </c>
      <c r="N35" s="4" t="s">
        <v>12</v>
      </c>
      <c r="O35" s="4" t="s">
        <v>12</v>
      </c>
      <c r="P35" s="4" t="s">
        <v>12</v>
      </c>
      <c r="Q35" s="4" t="s">
        <v>12</v>
      </c>
      <c r="R35" s="4" t="s">
        <v>12</v>
      </c>
      <c r="S35" s="4" t="s">
        <v>12</v>
      </c>
      <c r="T35" s="4" t="s">
        <v>12</v>
      </c>
      <c r="U35" s="4" t="s">
        <v>12</v>
      </c>
      <c r="V35" s="1">
        <f t="shared" si="4"/>
        <v>21</v>
      </c>
    </row>
    <row r="36">
      <c r="A36" s="4" t="s">
        <v>95</v>
      </c>
      <c r="B36" s="4">
        <v>4.0</v>
      </c>
      <c r="C36" s="4">
        <f t="shared" si="1"/>
        <v>1</v>
      </c>
      <c r="D36" s="4">
        <v>280.9039917</v>
      </c>
      <c r="E36" s="4">
        <v>35.25</v>
      </c>
      <c r="F36" s="17">
        <v>35.25</v>
      </c>
      <c r="G36" s="4">
        <f t="shared" si="2"/>
        <v>64.75</v>
      </c>
      <c r="H36" s="17">
        <f t="shared" si="3"/>
        <v>64.75</v>
      </c>
      <c r="I36" s="4">
        <v>100.0</v>
      </c>
      <c r="J36" s="4">
        <v>100.0</v>
      </c>
      <c r="K36" s="4">
        <v>0.0</v>
      </c>
      <c r="L36" s="4">
        <v>0.0</v>
      </c>
      <c r="M36" s="4">
        <v>0.0</v>
      </c>
      <c r="N36" s="4" t="s">
        <v>12</v>
      </c>
      <c r="O36" s="4" t="s">
        <v>12</v>
      </c>
      <c r="P36" s="4" t="s">
        <v>12</v>
      </c>
      <c r="Q36" s="4" t="s">
        <v>12</v>
      </c>
      <c r="R36" s="4" t="s">
        <v>12</v>
      </c>
      <c r="S36" s="4" t="s">
        <v>12</v>
      </c>
      <c r="T36" s="4" t="s">
        <v>12</v>
      </c>
      <c r="U36" s="4" t="s">
        <v>12</v>
      </c>
      <c r="V36" s="1">
        <f t="shared" si="4"/>
        <v>21</v>
      </c>
    </row>
    <row r="37">
      <c r="A37" s="4" t="s">
        <v>96</v>
      </c>
      <c r="B37" s="4">
        <v>4.0</v>
      </c>
      <c r="C37" s="4">
        <f t="shared" si="1"/>
        <v>1</v>
      </c>
      <c r="D37" s="4">
        <v>285.4909973</v>
      </c>
      <c r="E37" s="4">
        <v>36.29</v>
      </c>
      <c r="F37" s="17">
        <v>36.29</v>
      </c>
      <c r="G37" s="4">
        <f t="shared" si="2"/>
        <v>63.71</v>
      </c>
      <c r="H37" s="17">
        <f t="shared" si="3"/>
        <v>63.71</v>
      </c>
      <c r="I37" s="4">
        <v>99.30532057</v>
      </c>
      <c r="J37" s="4">
        <v>99.30532057</v>
      </c>
      <c r="K37" s="4">
        <v>0.0</v>
      </c>
      <c r="L37" s="4">
        <v>0.6946794278</v>
      </c>
      <c r="M37" s="4">
        <v>0.0</v>
      </c>
      <c r="N37" s="4" t="s">
        <v>12</v>
      </c>
      <c r="O37" s="4" t="s">
        <v>12</v>
      </c>
      <c r="P37" s="4" t="s">
        <v>12</v>
      </c>
      <c r="Q37" s="4" t="s">
        <v>12</v>
      </c>
      <c r="R37" s="4" t="s">
        <v>12</v>
      </c>
      <c r="S37" s="4" t="s">
        <v>12</v>
      </c>
      <c r="T37" s="4" t="s">
        <v>12</v>
      </c>
      <c r="U37" s="4" t="s">
        <v>12</v>
      </c>
      <c r="V37" s="1">
        <f t="shared" si="4"/>
        <v>21</v>
      </c>
    </row>
    <row r="38">
      <c r="A38" s="4" t="s">
        <v>97</v>
      </c>
      <c r="B38" s="4">
        <v>4.0</v>
      </c>
      <c r="C38" s="4">
        <f t="shared" si="1"/>
        <v>1</v>
      </c>
      <c r="D38" s="4">
        <v>287.3710022</v>
      </c>
      <c r="E38" s="4">
        <v>36.86</v>
      </c>
      <c r="F38" s="17">
        <v>36.86</v>
      </c>
      <c r="G38" s="4">
        <f t="shared" si="2"/>
        <v>63.14</v>
      </c>
      <c r="H38" s="17">
        <f t="shared" si="3"/>
        <v>63.14</v>
      </c>
      <c r="I38" s="4">
        <v>98.51445042</v>
      </c>
      <c r="J38" s="4">
        <v>98.51445042</v>
      </c>
      <c r="K38" s="4">
        <v>0.2676005761</v>
      </c>
      <c r="L38" s="4">
        <v>1.217949005</v>
      </c>
      <c r="M38" s="4">
        <v>0.0</v>
      </c>
      <c r="N38" s="4" t="s">
        <v>12</v>
      </c>
      <c r="O38" s="4" t="s">
        <v>12</v>
      </c>
      <c r="P38" s="4" t="s">
        <v>12</v>
      </c>
      <c r="Q38" s="4" t="s">
        <v>12</v>
      </c>
      <c r="R38" s="4" t="s">
        <v>12</v>
      </c>
      <c r="S38" s="4" t="s">
        <v>12</v>
      </c>
      <c r="T38" s="4" t="s">
        <v>12</v>
      </c>
      <c r="U38" s="4" t="s">
        <v>12</v>
      </c>
      <c r="V38" s="1">
        <f t="shared" si="4"/>
        <v>21</v>
      </c>
    </row>
    <row r="39">
      <c r="A39" s="4" t="s">
        <v>98</v>
      </c>
      <c r="B39" s="4">
        <v>0.0</v>
      </c>
      <c r="C39" s="4">
        <f t="shared" si="1"/>
        <v>1</v>
      </c>
      <c r="D39" s="4">
        <v>298.6820068</v>
      </c>
      <c r="E39" s="4">
        <v>36.88</v>
      </c>
      <c r="F39" s="17">
        <v>36.88</v>
      </c>
      <c r="G39" s="4">
        <f t="shared" si="2"/>
        <v>63.12</v>
      </c>
      <c r="H39" s="17">
        <f t="shared" si="3"/>
        <v>63.12</v>
      </c>
      <c r="I39" s="4">
        <v>93.78221635</v>
      </c>
      <c r="J39" s="4">
        <v>93.78221635</v>
      </c>
      <c r="K39" s="4">
        <v>0.0</v>
      </c>
      <c r="L39" s="4">
        <v>6.217783652</v>
      </c>
      <c r="M39" s="4">
        <v>0.0</v>
      </c>
      <c r="N39" s="4" t="s">
        <v>12</v>
      </c>
      <c r="O39" s="4" t="s">
        <v>12</v>
      </c>
      <c r="P39" s="4" t="s">
        <v>12</v>
      </c>
      <c r="Q39" s="4" t="s">
        <v>12</v>
      </c>
      <c r="R39" s="4" t="s">
        <v>12</v>
      </c>
      <c r="S39" s="4" t="s">
        <v>12</v>
      </c>
      <c r="T39" s="4" t="s">
        <v>12</v>
      </c>
      <c r="U39" s="4" t="s">
        <v>12</v>
      </c>
      <c r="V39" s="1">
        <f t="shared" si="4"/>
        <v>21</v>
      </c>
    </row>
    <row r="40">
      <c r="A40" s="4" t="s">
        <v>99</v>
      </c>
      <c r="B40" s="4">
        <v>2.0</v>
      </c>
      <c r="C40" s="4">
        <f t="shared" si="1"/>
        <v>1</v>
      </c>
      <c r="D40" s="4">
        <v>307.1499939</v>
      </c>
      <c r="E40" s="4">
        <v>37.07</v>
      </c>
      <c r="F40" s="17">
        <v>37.07</v>
      </c>
      <c r="G40" s="4">
        <f t="shared" si="2"/>
        <v>62.93</v>
      </c>
      <c r="H40" s="17">
        <f t="shared" si="3"/>
        <v>62.93</v>
      </c>
      <c r="I40" s="4">
        <v>91.23119075</v>
      </c>
      <c r="J40" s="4">
        <v>91.23119075</v>
      </c>
      <c r="K40" s="4">
        <v>1.06238505</v>
      </c>
      <c r="L40" s="4">
        <v>0.0</v>
      </c>
      <c r="M40" s="4">
        <v>7.706424202</v>
      </c>
      <c r="N40" s="4">
        <v>88.39720123</v>
      </c>
      <c r="O40" s="4">
        <v>1.255132675</v>
      </c>
      <c r="P40" s="4">
        <v>0.0</v>
      </c>
      <c r="Q40" s="4">
        <v>10.3476661</v>
      </c>
      <c r="R40" s="4">
        <v>99.5</v>
      </c>
      <c r="S40" s="4">
        <v>0.5</v>
      </c>
      <c r="T40" s="4">
        <v>0.0</v>
      </c>
      <c r="U40" s="4">
        <v>0.0</v>
      </c>
      <c r="V40" s="1">
        <f t="shared" si="4"/>
        <v>21</v>
      </c>
    </row>
    <row r="41">
      <c r="A41" s="4" t="s">
        <v>100</v>
      </c>
      <c r="B41" s="4">
        <v>4.0</v>
      </c>
      <c r="C41" s="4">
        <f t="shared" si="1"/>
        <v>1</v>
      </c>
      <c r="D41" s="4">
        <v>341.25</v>
      </c>
      <c r="E41" s="4">
        <v>37.17</v>
      </c>
      <c r="F41" s="17">
        <v>37.17</v>
      </c>
      <c r="G41" s="4">
        <f t="shared" si="2"/>
        <v>62.83</v>
      </c>
      <c r="H41" s="17">
        <f t="shared" si="3"/>
        <v>62.83</v>
      </c>
      <c r="I41" s="4">
        <v>99.99999721</v>
      </c>
      <c r="J41" s="4">
        <v>99.99999721</v>
      </c>
      <c r="K41" s="4">
        <v>0.0</v>
      </c>
      <c r="L41" s="4">
        <v>2.794650015E-6</v>
      </c>
      <c r="M41" s="4">
        <v>0.0</v>
      </c>
      <c r="N41" s="4">
        <v>100.0</v>
      </c>
      <c r="O41" s="4">
        <v>0.0</v>
      </c>
      <c r="P41" s="4">
        <v>0.0</v>
      </c>
      <c r="Q41" s="4">
        <v>0.0</v>
      </c>
      <c r="R41" s="4">
        <v>100.0</v>
      </c>
      <c r="S41" s="4">
        <v>0.0</v>
      </c>
      <c r="T41" s="4">
        <v>0.0</v>
      </c>
      <c r="U41" s="4">
        <v>0.0</v>
      </c>
      <c r="V41" s="1">
        <f t="shared" si="4"/>
        <v>21</v>
      </c>
    </row>
    <row r="42">
      <c r="A42" s="4" t="s">
        <v>101</v>
      </c>
      <c r="B42" s="4">
        <v>0.0</v>
      </c>
      <c r="C42" s="4">
        <f t="shared" si="1"/>
        <v>1</v>
      </c>
      <c r="D42" s="4">
        <v>375.2650146</v>
      </c>
      <c r="E42" s="4">
        <v>37.34</v>
      </c>
      <c r="F42" s="17">
        <v>37.34</v>
      </c>
      <c r="G42" s="4">
        <f t="shared" si="2"/>
        <v>62.66</v>
      </c>
      <c r="H42" s="17">
        <f t="shared" si="3"/>
        <v>62.66</v>
      </c>
      <c r="I42" s="4">
        <v>99.84197078</v>
      </c>
      <c r="J42" s="4">
        <v>99.84197078</v>
      </c>
      <c r="K42" s="4">
        <v>0.0</v>
      </c>
      <c r="L42" s="4">
        <v>0.1580292158</v>
      </c>
      <c r="M42" s="4">
        <v>0.0</v>
      </c>
      <c r="N42" s="4" t="s">
        <v>12</v>
      </c>
      <c r="O42" s="4" t="s">
        <v>12</v>
      </c>
      <c r="P42" s="4" t="s">
        <v>12</v>
      </c>
      <c r="Q42" s="4" t="s">
        <v>12</v>
      </c>
      <c r="R42" s="4" t="s">
        <v>12</v>
      </c>
      <c r="S42" s="4" t="s">
        <v>12</v>
      </c>
      <c r="T42" s="4" t="s">
        <v>12</v>
      </c>
      <c r="U42" s="4" t="s">
        <v>12</v>
      </c>
      <c r="V42" s="1">
        <f t="shared" si="4"/>
        <v>21</v>
      </c>
    </row>
    <row r="43">
      <c r="A43" s="4" t="s">
        <v>102</v>
      </c>
      <c r="B43" s="4">
        <v>3.0</v>
      </c>
      <c r="C43" s="4">
        <f t="shared" si="1"/>
        <v>1</v>
      </c>
      <c r="D43" s="4">
        <v>397.6210022</v>
      </c>
      <c r="E43" s="4">
        <v>37.91</v>
      </c>
      <c r="F43" s="17">
        <v>37.91</v>
      </c>
      <c r="G43" s="4">
        <f t="shared" si="2"/>
        <v>62.09</v>
      </c>
      <c r="H43" s="17">
        <f t="shared" si="3"/>
        <v>62.09</v>
      </c>
      <c r="I43" s="4">
        <v>98.40195463</v>
      </c>
      <c r="J43" s="4">
        <v>98.40195463</v>
      </c>
      <c r="K43" s="4">
        <v>1.249110629</v>
      </c>
      <c r="L43" s="4">
        <v>0.3489347411</v>
      </c>
      <c r="M43" s="4">
        <v>0.0</v>
      </c>
      <c r="N43" s="4">
        <v>97.99520758</v>
      </c>
      <c r="O43" s="4">
        <v>1.358317682</v>
      </c>
      <c r="P43" s="4">
        <v>0.6464747393</v>
      </c>
      <c r="Q43" s="4">
        <v>0.0</v>
      </c>
      <c r="R43" s="4">
        <v>98.87896</v>
      </c>
      <c r="S43" s="4">
        <v>1.12104</v>
      </c>
      <c r="T43" s="4">
        <v>0.0</v>
      </c>
      <c r="U43" s="4">
        <v>0.0</v>
      </c>
      <c r="V43" s="1">
        <f t="shared" si="4"/>
        <v>21</v>
      </c>
    </row>
    <row r="44">
      <c r="A44" s="4" t="s">
        <v>103</v>
      </c>
      <c r="B44" s="4">
        <v>0.0</v>
      </c>
      <c r="C44" s="4">
        <f t="shared" si="1"/>
        <v>1</v>
      </c>
      <c r="D44" s="4">
        <v>400.1270142</v>
      </c>
      <c r="E44" s="4">
        <v>38.18</v>
      </c>
      <c r="F44" s="17">
        <v>38.18</v>
      </c>
      <c r="G44" s="4">
        <f t="shared" si="2"/>
        <v>61.82</v>
      </c>
      <c r="H44" s="17">
        <f t="shared" si="3"/>
        <v>61.82</v>
      </c>
      <c r="I44" s="4">
        <v>99.80312604</v>
      </c>
      <c r="J44" s="4">
        <v>99.80312604</v>
      </c>
      <c r="K44" s="4">
        <v>0.0</v>
      </c>
      <c r="L44" s="4">
        <v>0.1968739613</v>
      </c>
      <c r="M44" s="4">
        <v>0.0</v>
      </c>
      <c r="N44" s="4" t="s">
        <v>12</v>
      </c>
      <c r="O44" s="4" t="s">
        <v>12</v>
      </c>
      <c r="P44" s="4" t="s">
        <v>12</v>
      </c>
      <c r="Q44" s="4" t="s">
        <v>12</v>
      </c>
      <c r="R44" s="4" t="s">
        <v>12</v>
      </c>
      <c r="S44" s="4" t="s">
        <v>12</v>
      </c>
      <c r="T44" s="4" t="s">
        <v>12</v>
      </c>
      <c r="U44" s="4" t="s">
        <v>12</v>
      </c>
      <c r="V44" s="1">
        <f t="shared" si="4"/>
        <v>21</v>
      </c>
    </row>
    <row r="45">
      <c r="A45" s="4" t="s">
        <v>104</v>
      </c>
      <c r="B45" s="4">
        <v>4.0</v>
      </c>
      <c r="C45" s="4">
        <f t="shared" si="1"/>
        <v>1</v>
      </c>
      <c r="D45" s="4">
        <v>437.4830017</v>
      </c>
      <c r="E45" s="4">
        <v>38.53</v>
      </c>
      <c r="F45" s="17">
        <v>38.53</v>
      </c>
      <c r="G45" s="4">
        <f t="shared" si="2"/>
        <v>61.47</v>
      </c>
      <c r="H45" s="17">
        <f t="shared" si="3"/>
        <v>61.47</v>
      </c>
      <c r="I45" s="4">
        <v>99.9000368</v>
      </c>
      <c r="J45" s="4">
        <v>99.9000368</v>
      </c>
      <c r="K45" s="4">
        <v>0.0</v>
      </c>
      <c r="L45" s="4">
        <v>0.09996320036</v>
      </c>
      <c r="M45" s="4">
        <v>0.0</v>
      </c>
      <c r="N45" s="4" t="s">
        <v>12</v>
      </c>
      <c r="O45" s="4" t="s">
        <v>12</v>
      </c>
      <c r="P45" s="4" t="s">
        <v>12</v>
      </c>
      <c r="Q45" s="4" t="s">
        <v>12</v>
      </c>
      <c r="R45" s="4">
        <v>99.65</v>
      </c>
      <c r="S45" s="4">
        <v>0.0</v>
      </c>
      <c r="T45" s="4">
        <v>0.35</v>
      </c>
      <c r="U45" s="4">
        <v>0.0</v>
      </c>
      <c r="V45" s="1">
        <f t="shared" si="4"/>
        <v>21</v>
      </c>
    </row>
    <row r="46">
      <c r="A46" s="4" t="s">
        <v>105</v>
      </c>
      <c r="B46" s="4">
        <v>4.0</v>
      </c>
      <c r="C46" s="4">
        <f t="shared" si="1"/>
        <v>1</v>
      </c>
      <c r="D46" s="4">
        <v>441.5390015</v>
      </c>
      <c r="E46" s="4">
        <v>40.08</v>
      </c>
      <c r="F46" s="17">
        <v>40.08</v>
      </c>
      <c r="G46" s="4">
        <f t="shared" si="2"/>
        <v>59.92</v>
      </c>
      <c r="H46" s="17">
        <f t="shared" si="3"/>
        <v>59.92</v>
      </c>
      <c r="I46" s="4">
        <v>100.0000004</v>
      </c>
      <c r="J46" s="4">
        <f>rounddown(100.0000017,0)</f>
        <v>100</v>
      </c>
      <c r="K46" s="4">
        <v>0.0</v>
      </c>
      <c r="L46" s="4">
        <v>0.0</v>
      </c>
      <c r="M46" s="4">
        <v>0.0</v>
      </c>
      <c r="N46" s="4">
        <v>100.0</v>
      </c>
      <c r="O46" s="4">
        <v>0.0</v>
      </c>
      <c r="P46" s="4">
        <v>0.0</v>
      </c>
      <c r="Q46" s="4">
        <v>0.0</v>
      </c>
      <c r="R46" s="4">
        <v>100.0</v>
      </c>
      <c r="S46" s="4">
        <v>0.0</v>
      </c>
      <c r="T46" s="4">
        <v>0.0</v>
      </c>
      <c r="U46" s="4">
        <v>0.0</v>
      </c>
      <c r="V46" s="1">
        <f t="shared" si="4"/>
        <v>21</v>
      </c>
    </row>
    <row r="47">
      <c r="A47" s="4" t="s">
        <v>106</v>
      </c>
      <c r="B47" s="4">
        <v>3.0</v>
      </c>
      <c r="C47" s="4">
        <f t="shared" si="1"/>
        <v>1</v>
      </c>
      <c r="D47" s="4">
        <v>540.5419922</v>
      </c>
      <c r="E47" s="4">
        <v>40.67</v>
      </c>
      <c r="F47" s="17">
        <v>40.67</v>
      </c>
      <c r="G47" s="4">
        <f t="shared" si="2"/>
        <v>59.33</v>
      </c>
      <c r="H47" s="17">
        <f t="shared" si="3"/>
        <v>59.33</v>
      </c>
      <c r="I47" s="4">
        <v>99.5444386</v>
      </c>
      <c r="J47" s="4">
        <v>99.5444386</v>
      </c>
      <c r="K47" s="4">
        <v>0.0480506913</v>
      </c>
      <c r="L47" s="4">
        <v>0.407510705</v>
      </c>
      <c r="M47" s="4">
        <v>0.0</v>
      </c>
      <c r="N47" s="4">
        <v>99.9190125</v>
      </c>
      <c r="O47" s="4">
        <v>0.0809875</v>
      </c>
      <c r="P47" s="4">
        <v>0.0</v>
      </c>
      <c r="Q47" s="4">
        <v>0.0</v>
      </c>
      <c r="R47" s="4">
        <v>98.99798893</v>
      </c>
      <c r="S47" s="4">
        <v>0.0</v>
      </c>
      <c r="T47" s="4">
        <v>1.002011069</v>
      </c>
      <c r="U47" s="4">
        <v>0.0</v>
      </c>
      <c r="V47" s="1">
        <f t="shared" si="4"/>
        <v>21</v>
      </c>
    </row>
    <row r="48">
      <c r="A48" s="4" t="s">
        <v>107</v>
      </c>
      <c r="B48" s="4">
        <v>2.0</v>
      </c>
      <c r="C48" s="4">
        <f t="shared" si="1"/>
        <v>1</v>
      </c>
      <c r="D48" s="4">
        <v>555.9879761</v>
      </c>
      <c r="E48" s="4">
        <v>40.76</v>
      </c>
      <c r="F48" s="17">
        <v>40.76</v>
      </c>
      <c r="G48" s="4">
        <f t="shared" si="2"/>
        <v>59.24</v>
      </c>
      <c r="H48" s="17">
        <f t="shared" si="3"/>
        <v>59.24</v>
      </c>
      <c r="I48" s="4">
        <v>88.76960642</v>
      </c>
      <c r="J48" s="4">
        <v>88.76960642</v>
      </c>
      <c r="K48" s="4">
        <v>7.904150846</v>
      </c>
      <c r="L48" s="4">
        <v>3.209147716</v>
      </c>
      <c r="M48" s="4">
        <v>0.1170950144</v>
      </c>
      <c r="N48" s="4">
        <v>80.11452544</v>
      </c>
      <c r="O48" s="18">
        <v>9.911127022</v>
      </c>
      <c r="P48" s="4">
        <v>9.623217003</v>
      </c>
      <c r="Q48" s="4">
        <v>0.3511305397</v>
      </c>
      <c r="R48" s="4">
        <v>93.1</v>
      </c>
      <c r="S48" s="4">
        <v>6.9</v>
      </c>
      <c r="T48" s="4">
        <v>0.0</v>
      </c>
      <c r="U48" s="4">
        <v>0.0</v>
      </c>
      <c r="V48" s="1">
        <f t="shared" si="4"/>
        <v>21</v>
      </c>
    </row>
    <row r="49">
      <c r="A49" s="4" t="s">
        <v>108</v>
      </c>
      <c r="B49" s="4">
        <v>3.0</v>
      </c>
      <c r="C49" s="4">
        <f t="shared" si="1"/>
        <v>1</v>
      </c>
      <c r="D49" s="4">
        <v>586.6339722</v>
      </c>
      <c r="E49" s="4">
        <v>42.2</v>
      </c>
      <c r="F49" s="17">
        <v>42.2</v>
      </c>
      <c r="G49" s="4">
        <f t="shared" si="2"/>
        <v>57.8</v>
      </c>
      <c r="H49" s="17">
        <f t="shared" si="3"/>
        <v>57.8</v>
      </c>
      <c r="I49" s="4">
        <v>97.98963167</v>
      </c>
      <c r="J49" s="4">
        <v>97.98963167</v>
      </c>
      <c r="K49" s="4">
        <v>1.067246941</v>
      </c>
      <c r="L49" s="4">
        <v>0.3793365073</v>
      </c>
      <c r="M49" s="4">
        <v>0.563784884</v>
      </c>
      <c r="N49" s="4">
        <v>96.57441263</v>
      </c>
      <c r="O49" s="4">
        <v>1.60029586</v>
      </c>
      <c r="P49" s="4">
        <v>0.1598017947</v>
      </c>
      <c r="Q49" s="4">
        <v>1.66548972</v>
      </c>
      <c r="R49" s="4">
        <v>98.71385387</v>
      </c>
      <c r="S49" s="4">
        <v>0.7944652371</v>
      </c>
      <c r="T49" s="4">
        <v>0.4916808925</v>
      </c>
      <c r="U49" s="4">
        <v>0.0</v>
      </c>
      <c r="V49" s="1">
        <f t="shared" si="4"/>
        <v>21</v>
      </c>
    </row>
    <row r="50">
      <c r="A50" s="4" t="s">
        <v>109</v>
      </c>
      <c r="B50" s="4">
        <v>4.0</v>
      </c>
      <c r="C50" s="4">
        <f t="shared" si="1"/>
        <v>1</v>
      </c>
      <c r="D50" s="4">
        <v>625.9760132</v>
      </c>
      <c r="E50" s="4">
        <v>42.32</v>
      </c>
      <c r="F50" s="17">
        <v>42.32</v>
      </c>
      <c r="G50" s="4">
        <f t="shared" si="2"/>
        <v>57.68</v>
      </c>
      <c r="H50" s="17">
        <f t="shared" si="3"/>
        <v>57.68</v>
      </c>
      <c r="I50" s="4">
        <v>99.87993254</v>
      </c>
      <c r="J50" s="4">
        <v>99.87993254</v>
      </c>
      <c r="K50" s="4">
        <v>0.0</v>
      </c>
      <c r="L50" s="4">
        <v>0.1200674649</v>
      </c>
      <c r="M50" s="4">
        <v>0.0</v>
      </c>
      <c r="N50" s="4">
        <v>98.5952381</v>
      </c>
      <c r="O50" s="4">
        <v>0.0</v>
      </c>
      <c r="P50" s="4">
        <v>1.404761905</v>
      </c>
      <c r="Q50" s="4">
        <v>0.0</v>
      </c>
      <c r="R50" s="4">
        <v>100.0</v>
      </c>
      <c r="S50" s="4">
        <v>0.0</v>
      </c>
      <c r="T50" s="4">
        <v>0.0</v>
      </c>
      <c r="U50" s="4">
        <v>0.0</v>
      </c>
      <c r="V50" s="1">
        <f t="shared" si="4"/>
        <v>21</v>
      </c>
    </row>
    <row r="51">
      <c r="A51" s="4" t="s">
        <v>110</v>
      </c>
      <c r="B51" s="4">
        <v>3.0</v>
      </c>
      <c r="C51" s="4">
        <f t="shared" si="1"/>
        <v>1</v>
      </c>
      <c r="D51" s="4">
        <v>628.0620117</v>
      </c>
      <c r="E51" s="4">
        <v>42.4</v>
      </c>
      <c r="F51" s="17">
        <v>42.4</v>
      </c>
      <c r="G51" s="4">
        <f t="shared" si="2"/>
        <v>57.6</v>
      </c>
      <c r="H51" s="17">
        <f t="shared" si="3"/>
        <v>57.6</v>
      </c>
      <c r="I51" s="4">
        <v>98.85691652</v>
      </c>
      <c r="J51" s="4">
        <v>98.85691652</v>
      </c>
      <c r="K51" s="4">
        <v>0.5454788204</v>
      </c>
      <c r="L51" s="4">
        <v>0.592312011</v>
      </c>
      <c r="M51" s="4">
        <v>0.005292650894</v>
      </c>
      <c r="N51" s="4">
        <v>98.16188754</v>
      </c>
      <c r="O51" s="4">
        <v>0.0</v>
      </c>
      <c r="P51" s="4">
        <v>1.821833386</v>
      </c>
      <c r="Q51" s="4">
        <v>0.01627906977</v>
      </c>
      <c r="R51" s="4">
        <v>99.19173959</v>
      </c>
      <c r="S51" s="4">
        <v>0.8082604128</v>
      </c>
      <c r="T51" s="4">
        <v>0.0</v>
      </c>
      <c r="U51" s="4">
        <v>0.0</v>
      </c>
      <c r="V51" s="1">
        <f t="shared" si="4"/>
        <v>21</v>
      </c>
    </row>
    <row r="52">
      <c r="A52" s="4" t="s">
        <v>111</v>
      </c>
      <c r="B52" s="4">
        <v>4.0</v>
      </c>
      <c r="C52" s="4">
        <f t="shared" si="1"/>
        <v>1</v>
      </c>
      <c r="D52" s="4">
        <v>649.34198</v>
      </c>
      <c r="E52" s="4">
        <v>42.78</v>
      </c>
      <c r="F52" s="17">
        <v>42.78</v>
      </c>
      <c r="G52" s="4">
        <f t="shared" si="2"/>
        <v>57.22</v>
      </c>
      <c r="H52" s="17">
        <f t="shared" si="3"/>
        <v>57.22</v>
      </c>
      <c r="I52" s="4">
        <v>100.0</v>
      </c>
      <c r="J52" s="4">
        <v>100.0</v>
      </c>
      <c r="K52" s="4">
        <v>0.0</v>
      </c>
      <c r="L52" s="4">
        <v>0.0</v>
      </c>
      <c r="M52" s="4">
        <v>0.0</v>
      </c>
      <c r="N52" s="4" t="s">
        <v>12</v>
      </c>
      <c r="O52" s="4" t="s">
        <v>12</v>
      </c>
      <c r="P52" s="4" t="s">
        <v>12</v>
      </c>
      <c r="Q52" s="4" t="s">
        <v>12</v>
      </c>
      <c r="R52" s="4">
        <v>100.0</v>
      </c>
      <c r="S52" s="4">
        <v>0.0</v>
      </c>
      <c r="T52" s="4">
        <v>0.0</v>
      </c>
      <c r="U52" s="4">
        <v>0.0</v>
      </c>
      <c r="V52" s="1">
        <f t="shared" si="4"/>
        <v>21</v>
      </c>
    </row>
    <row r="53">
      <c r="A53" s="4" t="s">
        <v>112</v>
      </c>
      <c r="B53" s="4">
        <v>2.0</v>
      </c>
      <c r="C53" s="4">
        <f t="shared" si="1"/>
        <v>1</v>
      </c>
      <c r="D53" s="4">
        <v>686.8779907</v>
      </c>
      <c r="E53" s="4">
        <v>42.8</v>
      </c>
      <c r="F53" s="17">
        <v>42.8</v>
      </c>
      <c r="G53" s="4">
        <f t="shared" si="2"/>
        <v>57.2</v>
      </c>
      <c r="H53" s="17">
        <f t="shared" si="3"/>
        <v>57.2</v>
      </c>
      <c r="I53" s="4">
        <v>67.30102554</v>
      </c>
      <c r="J53" s="4">
        <v>67.30102554</v>
      </c>
      <c r="K53" s="4">
        <v>5.79547831</v>
      </c>
      <c r="L53" s="4">
        <v>21.26784313</v>
      </c>
      <c r="M53" s="4">
        <v>5.635653025</v>
      </c>
      <c r="N53" s="4">
        <v>59.40526749</v>
      </c>
      <c r="O53" s="4">
        <v>6.528523649</v>
      </c>
      <c r="P53" s="4">
        <v>26.955911</v>
      </c>
      <c r="Q53" s="4">
        <v>7.110297857</v>
      </c>
      <c r="R53" s="4">
        <v>91.41077689</v>
      </c>
      <c r="S53" s="4">
        <v>3.557120425</v>
      </c>
      <c r="T53" s="4">
        <v>3.899286137</v>
      </c>
      <c r="U53" s="4">
        <v>1.132816553</v>
      </c>
      <c r="V53" s="1">
        <f t="shared" si="4"/>
        <v>21</v>
      </c>
    </row>
    <row r="54">
      <c r="A54" s="4" t="s">
        <v>113</v>
      </c>
      <c r="B54" s="4">
        <v>2.0</v>
      </c>
      <c r="C54" s="4">
        <f t="shared" si="1"/>
        <v>1</v>
      </c>
      <c r="D54" s="4">
        <v>771.6119995</v>
      </c>
      <c r="E54" s="4">
        <v>42.85</v>
      </c>
      <c r="F54" s="17">
        <v>42.85</v>
      </c>
      <c r="G54" s="4">
        <f t="shared" si="2"/>
        <v>57.15</v>
      </c>
      <c r="H54" s="17">
        <f t="shared" si="3"/>
        <v>57.15</v>
      </c>
      <c r="I54" s="4">
        <v>97.31322263</v>
      </c>
      <c r="J54" s="4">
        <v>97.31322263</v>
      </c>
      <c r="K54" s="4">
        <v>2.460712607</v>
      </c>
      <c r="L54" s="4">
        <v>0.1764242183</v>
      </c>
      <c r="M54" s="4">
        <v>0.04964054142</v>
      </c>
      <c r="N54" s="4">
        <v>96.73119365</v>
      </c>
      <c r="O54" s="4">
        <v>3.268806351</v>
      </c>
      <c r="P54" s="4">
        <v>0.0</v>
      </c>
      <c r="Q54" s="4">
        <v>0.0</v>
      </c>
      <c r="R54" s="4">
        <v>98.10662849</v>
      </c>
      <c r="S54" s="4">
        <v>1.3591415</v>
      </c>
      <c r="T54" s="4">
        <v>0.4169208475</v>
      </c>
      <c r="U54" s="4">
        <v>0.1173091586</v>
      </c>
      <c r="V54" s="1">
        <f t="shared" si="4"/>
        <v>21</v>
      </c>
    </row>
    <row r="55">
      <c r="A55" s="4" t="s">
        <v>114</v>
      </c>
      <c r="B55" s="4">
        <v>3.0</v>
      </c>
      <c r="C55" s="4">
        <f t="shared" si="1"/>
        <v>1</v>
      </c>
      <c r="D55" s="4">
        <v>786.559021</v>
      </c>
      <c r="E55" s="4">
        <v>42.92</v>
      </c>
      <c r="F55" s="17">
        <v>42.92</v>
      </c>
      <c r="G55" s="4">
        <f t="shared" si="2"/>
        <v>57.08</v>
      </c>
      <c r="H55" s="17">
        <f t="shared" si="3"/>
        <v>57.08</v>
      </c>
      <c r="I55" s="4">
        <v>95.55480685</v>
      </c>
      <c r="J55" s="4">
        <v>95.55480685</v>
      </c>
      <c r="K55" s="4">
        <v>1.205244408</v>
      </c>
      <c r="L55" s="4">
        <v>1.143069849</v>
      </c>
      <c r="M55" s="4">
        <v>2.096878897</v>
      </c>
      <c r="N55" s="4">
        <v>93.9284905</v>
      </c>
      <c r="O55" s="4">
        <v>1.646193862</v>
      </c>
      <c r="P55" s="4">
        <v>1.561274833</v>
      </c>
      <c r="Q55" s="4">
        <v>2.864040809</v>
      </c>
      <c r="R55" s="4">
        <v>100.0</v>
      </c>
      <c r="S55" s="4">
        <v>0.0</v>
      </c>
      <c r="T55" s="4">
        <v>0.0</v>
      </c>
      <c r="U55" s="4">
        <v>0.0</v>
      </c>
      <c r="V55" s="1">
        <f t="shared" si="4"/>
        <v>21</v>
      </c>
    </row>
    <row r="56">
      <c r="A56" s="4" t="s">
        <v>115</v>
      </c>
      <c r="B56" s="4">
        <v>0.0</v>
      </c>
      <c r="C56" s="4">
        <f t="shared" si="1"/>
        <v>1</v>
      </c>
      <c r="D56" s="4">
        <v>895.3079834</v>
      </c>
      <c r="E56" s="4">
        <v>43.91</v>
      </c>
      <c r="F56" s="17">
        <v>43.91</v>
      </c>
      <c r="G56" s="4">
        <f t="shared" si="2"/>
        <v>56.09</v>
      </c>
      <c r="H56" s="17">
        <f t="shared" si="3"/>
        <v>56.09</v>
      </c>
      <c r="I56" s="4">
        <v>100.0</v>
      </c>
      <c r="J56" s="4">
        <v>100.0</v>
      </c>
      <c r="K56" s="4">
        <v>0.0</v>
      </c>
      <c r="L56" s="4">
        <v>0.0</v>
      </c>
      <c r="M56" s="4">
        <v>0.0</v>
      </c>
      <c r="N56" s="4" t="s">
        <v>12</v>
      </c>
      <c r="O56" s="4" t="s">
        <v>12</v>
      </c>
      <c r="P56" s="4" t="s">
        <v>12</v>
      </c>
      <c r="Q56" s="4" t="s">
        <v>12</v>
      </c>
      <c r="R56" s="4" t="s">
        <v>12</v>
      </c>
      <c r="S56" s="4" t="s">
        <v>12</v>
      </c>
      <c r="T56" s="4" t="s">
        <v>12</v>
      </c>
      <c r="U56" s="4" t="s">
        <v>12</v>
      </c>
      <c r="V56" s="1">
        <f t="shared" si="4"/>
        <v>21</v>
      </c>
    </row>
    <row r="57">
      <c r="A57" s="4" t="s">
        <v>116</v>
      </c>
      <c r="B57" s="4">
        <v>3.0</v>
      </c>
      <c r="C57" s="4">
        <f t="shared" si="1"/>
        <v>1</v>
      </c>
      <c r="D57" s="4">
        <v>896.4439697</v>
      </c>
      <c r="E57" s="4">
        <v>44.2</v>
      </c>
      <c r="F57" s="17">
        <v>44.2</v>
      </c>
      <c r="G57" s="4">
        <f t="shared" si="2"/>
        <v>55.8</v>
      </c>
      <c r="H57" s="17">
        <f t="shared" si="3"/>
        <v>55.8</v>
      </c>
      <c r="I57" s="4">
        <v>94.30106524</v>
      </c>
      <c r="J57" s="4">
        <v>94.30106524</v>
      </c>
      <c r="K57" s="4">
        <v>0.0</v>
      </c>
      <c r="L57" s="4">
        <v>3.318602766</v>
      </c>
      <c r="M57" s="4">
        <v>2.380331999</v>
      </c>
      <c r="N57" s="4">
        <v>89.08802405</v>
      </c>
      <c r="O57" s="4">
        <v>0.0</v>
      </c>
      <c r="P57" s="4">
        <v>5.759897938</v>
      </c>
      <c r="Q57" s="4">
        <v>5.152078012</v>
      </c>
      <c r="R57" s="4">
        <v>98.19424406</v>
      </c>
      <c r="S57" s="4">
        <v>0.0</v>
      </c>
      <c r="T57" s="4">
        <v>1.495409344</v>
      </c>
      <c r="U57" s="4">
        <v>0.3103465922</v>
      </c>
      <c r="V57" s="1">
        <f t="shared" si="4"/>
        <v>21</v>
      </c>
    </row>
    <row r="58">
      <c r="A58" s="4" t="s">
        <v>117</v>
      </c>
      <c r="B58" s="4">
        <v>2.0</v>
      </c>
      <c r="C58" s="4">
        <f t="shared" si="1"/>
        <v>1</v>
      </c>
      <c r="D58" s="4">
        <v>988.0020142</v>
      </c>
      <c r="E58" s="4">
        <v>44.63</v>
      </c>
      <c r="F58" s="17">
        <v>44.63</v>
      </c>
      <c r="G58" s="4">
        <f t="shared" si="2"/>
        <v>55.37</v>
      </c>
      <c r="H58" s="17">
        <f t="shared" si="3"/>
        <v>55.37</v>
      </c>
      <c r="I58" s="4">
        <v>76.04992021</v>
      </c>
      <c r="J58" s="4">
        <v>76.04992021</v>
      </c>
      <c r="K58" s="4">
        <v>14.7574817</v>
      </c>
      <c r="L58" s="4">
        <v>7.015876051</v>
      </c>
      <c r="M58" s="4">
        <v>2.176722038</v>
      </c>
      <c r="N58" s="4">
        <v>47.28073293</v>
      </c>
      <c r="O58" s="4">
        <v>12.06161014</v>
      </c>
      <c r="P58" s="4">
        <v>30.73550468</v>
      </c>
      <c r="Q58" s="4">
        <v>9.922152249</v>
      </c>
      <c r="R58" s="4">
        <v>84.13501493</v>
      </c>
      <c r="S58" s="4">
        <v>15.51511107</v>
      </c>
      <c r="T58" s="4">
        <v>0.3498740029</v>
      </c>
      <c r="U58" s="4">
        <v>0.0</v>
      </c>
      <c r="V58" s="1">
        <f t="shared" si="4"/>
        <v>21</v>
      </c>
    </row>
    <row r="59">
      <c r="A59" s="4" t="s">
        <v>118</v>
      </c>
      <c r="B59" s="4">
        <v>2.0</v>
      </c>
      <c r="C59" s="4">
        <f t="shared" si="1"/>
        <v>2</v>
      </c>
      <c r="D59" s="4">
        <v>1160.16394</v>
      </c>
      <c r="E59" s="4">
        <v>45.64</v>
      </c>
      <c r="F59" s="17">
        <v>45.64</v>
      </c>
      <c r="G59" s="4">
        <f t="shared" si="2"/>
        <v>54.36</v>
      </c>
      <c r="H59" s="17">
        <f t="shared" si="3"/>
        <v>54.36</v>
      </c>
      <c r="I59" s="4">
        <v>70.75307095</v>
      </c>
      <c r="J59" s="4">
        <v>70.75307095</v>
      </c>
      <c r="K59" s="4">
        <v>9.507067163</v>
      </c>
      <c r="L59" s="4">
        <v>9.835567931</v>
      </c>
      <c r="M59" s="4">
        <v>9.904293959</v>
      </c>
      <c r="N59" s="4">
        <v>62.46644874</v>
      </c>
      <c r="O59" s="4">
        <v>12.29969513</v>
      </c>
      <c r="P59" s="4">
        <v>12.45046093</v>
      </c>
      <c r="Q59" s="4">
        <v>12.78339519</v>
      </c>
      <c r="R59" s="4">
        <v>96.74976305</v>
      </c>
      <c r="S59" s="4">
        <v>0.7460644731</v>
      </c>
      <c r="T59" s="4">
        <v>1.632164244</v>
      </c>
      <c r="U59" s="4">
        <v>0.8720082294</v>
      </c>
      <c r="V59" s="1">
        <f t="shared" si="4"/>
        <v>21</v>
      </c>
    </row>
    <row r="60">
      <c r="A60" s="4" t="s">
        <v>119</v>
      </c>
      <c r="B60" s="4">
        <v>4.0</v>
      </c>
      <c r="C60" s="4">
        <f t="shared" si="1"/>
        <v>2</v>
      </c>
      <c r="D60" s="4">
        <v>1207.360962</v>
      </c>
      <c r="E60" s="4">
        <v>45.75</v>
      </c>
      <c r="F60" s="17">
        <v>45.75</v>
      </c>
      <c r="G60" s="4">
        <f t="shared" si="2"/>
        <v>54.25</v>
      </c>
      <c r="H60" s="17">
        <f t="shared" si="3"/>
        <v>54.25</v>
      </c>
      <c r="I60" s="4">
        <v>99.76517318</v>
      </c>
      <c r="J60" s="4">
        <v>99.76517318</v>
      </c>
      <c r="K60" s="4">
        <v>0.0</v>
      </c>
      <c r="L60" s="4">
        <v>0.2348268167</v>
      </c>
      <c r="M60" s="4">
        <v>0.0</v>
      </c>
      <c r="N60" s="4">
        <v>99.84576172</v>
      </c>
      <c r="O60" s="4">
        <v>0.0</v>
      </c>
      <c r="P60" s="4">
        <v>0.1542382836</v>
      </c>
      <c r="Q60" s="4">
        <v>0.0</v>
      </c>
      <c r="R60" s="4">
        <v>99.72515812</v>
      </c>
      <c r="S60" s="4">
        <v>0.0</v>
      </c>
      <c r="T60" s="4">
        <v>0.2748418825</v>
      </c>
      <c r="U60" s="4">
        <v>0.0</v>
      </c>
      <c r="V60" s="1">
        <f t="shared" si="4"/>
        <v>21</v>
      </c>
    </row>
    <row r="61">
      <c r="A61" s="4" t="s">
        <v>120</v>
      </c>
      <c r="B61" s="4">
        <v>3.0</v>
      </c>
      <c r="C61" s="4">
        <f t="shared" si="1"/>
        <v>2</v>
      </c>
      <c r="D61" s="4">
        <v>1271.766968</v>
      </c>
      <c r="E61" s="4">
        <v>46.03</v>
      </c>
      <c r="F61" s="17">
        <v>46.03</v>
      </c>
      <c r="G61" s="4">
        <f t="shared" si="2"/>
        <v>53.97</v>
      </c>
      <c r="H61" s="17">
        <f t="shared" si="3"/>
        <v>53.97</v>
      </c>
      <c r="I61" s="4">
        <v>99.8662547</v>
      </c>
      <c r="J61" s="4">
        <v>99.8662547</v>
      </c>
      <c r="K61" s="4">
        <v>0.0</v>
      </c>
      <c r="L61" s="4">
        <v>0.1337453014</v>
      </c>
      <c r="M61" s="4">
        <v>0.0</v>
      </c>
      <c r="N61" s="4">
        <v>99.82768234</v>
      </c>
      <c r="O61" s="4">
        <v>0.0</v>
      </c>
      <c r="P61" s="4">
        <v>0.1723176618</v>
      </c>
      <c r="Q61" s="4">
        <v>0.0</v>
      </c>
      <c r="R61" s="4">
        <v>99.92231522</v>
      </c>
      <c r="S61" s="4">
        <v>0.0</v>
      </c>
      <c r="T61" s="4">
        <v>0.07768478119</v>
      </c>
      <c r="U61" s="4">
        <v>0.0</v>
      </c>
      <c r="V61" s="1">
        <f t="shared" si="4"/>
        <v>21</v>
      </c>
    </row>
    <row r="62">
      <c r="A62" s="4" t="s">
        <v>121</v>
      </c>
      <c r="B62" s="4">
        <v>2.0</v>
      </c>
      <c r="C62" s="4">
        <f t="shared" si="1"/>
        <v>2</v>
      </c>
      <c r="D62" s="4">
        <v>1318.442017</v>
      </c>
      <c r="E62" s="4">
        <v>46.14</v>
      </c>
      <c r="F62" s="17">
        <v>46.14</v>
      </c>
      <c r="G62" s="4">
        <f t="shared" si="2"/>
        <v>53.86</v>
      </c>
      <c r="H62" s="17">
        <f t="shared" si="3"/>
        <v>53.86</v>
      </c>
      <c r="I62" s="4">
        <v>85.4956012</v>
      </c>
      <c r="J62" s="4">
        <v>85.4956012</v>
      </c>
      <c r="K62" s="4">
        <v>1.88586597</v>
      </c>
      <c r="L62" s="4">
        <v>8.360029397</v>
      </c>
      <c r="M62" s="4">
        <v>4.258503433</v>
      </c>
      <c r="N62" s="4">
        <v>80.48779562</v>
      </c>
      <c r="O62" s="4">
        <v>2.049364675</v>
      </c>
      <c r="P62" s="4">
        <v>11.26233968</v>
      </c>
      <c r="Q62" s="4">
        <v>6.200500018</v>
      </c>
      <c r="R62" s="4">
        <v>96.47695792</v>
      </c>
      <c r="S62" s="4">
        <v>1.527338152</v>
      </c>
      <c r="T62" s="4">
        <v>1.995703929</v>
      </c>
      <c r="U62" s="4">
        <v>0.0</v>
      </c>
      <c r="V62" s="1">
        <f t="shared" si="4"/>
        <v>21</v>
      </c>
    </row>
    <row r="63">
      <c r="A63" s="4" t="s">
        <v>122</v>
      </c>
      <c r="B63" s="4">
        <v>4.0</v>
      </c>
      <c r="C63" s="4">
        <f t="shared" si="1"/>
        <v>2</v>
      </c>
      <c r="D63" s="4">
        <v>1326.53894</v>
      </c>
      <c r="E63" s="4">
        <v>46.2</v>
      </c>
      <c r="F63" s="17">
        <v>46.2</v>
      </c>
      <c r="G63" s="4">
        <f t="shared" si="2"/>
        <v>53.8</v>
      </c>
      <c r="H63" s="17">
        <f t="shared" si="3"/>
        <v>53.8</v>
      </c>
      <c r="I63" s="4">
        <v>99.59078178</v>
      </c>
      <c r="J63" s="4">
        <v>99.59078178</v>
      </c>
      <c r="K63" s="4">
        <v>0.0</v>
      </c>
      <c r="L63" s="4">
        <v>0.4092182232</v>
      </c>
      <c r="M63" s="4">
        <v>0.0</v>
      </c>
      <c r="N63" s="4" t="s">
        <v>12</v>
      </c>
      <c r="O63" s="4" t="s">
        <v>12</v>
      </c>
      <c r="P63" s="4" t="s">
        <v>12</v>
      </c>
      <c r="Q63" s="4" t="s">
        <v>12</v>
      </c>
      <c r="R63" s="4">
        <v>99.98545421</v>
      </c>
      <c r="S63" s="4">
        <v>0.0</v>
      </c>
      <c r="T63" s="4">
        <v>0.01454579307</v>
      </c>
      <c r="U63" s="4">
        <v>0.0</v>
      </c>
      <c r="V63" s="1">
        <f t="shared" si="4"/>
        <v>21</v>
      </c>
    </row>
    <row r="64">
      <c r="A64" s="4" t="s">
        <v>123</v>
      </c>
      <c r="B64" s="4">
        <v>4.0</v>
      </c>
      <c r="C64" s="4">
        <f t="shared" si="1"/>
        <v>2</v>
      </c>
      <c r="D64" s="4">
        <v>1399.490967</v>
      </c>
      <c r="E64" s="4">
        <v>47.41</v>
      </c>
      <c r="F64" s="17">
        <v>47.41</v>
      </c>
      <c r="G64" s="4">
        <f t="shared" si="2"/>
        <v>52.59</v>
      </c>
      <c r="H64" s="17">
        <f t="shared" si="3"/>
        <v>52.59</v>
      </c>
      <c r="I64" s="4">
        <v>98.87517077</v>
      </c>
      <c r="J64" s="4">
        <v>98.87517077</v>
      </c>
      <c r="K64" s="4">
        <v>1.124829231</v>
      </c>
      <c r="L64" s="4">
        <v>0.0</v>
      </c>
      <c r="M64" s="4">
        <v>0.0</v>
      </c>
      <c r="N64" s="4" t="s">
        <v>12</v>
      </c>
      <c r="O64" s="4" t="s">
        <v>12</v>
      </c>
      <c r="P64" s="4" t="s">
        <v>12</v>
      </c>
      <c r="Q64" s="4" t="s">
        <v>12</v>
      </c>
      <c r="R64" s="4" t="s">
        <v>12</v>
      </c>
      <c r="S64" s="4" t="s">
        <v>12</v>
      </c>
      <c r="T64" s="4" t="s">
        <v>12</v>
      </c>
      <c r="U64" s="4" t="s">
        <v>12</v>
      </c>
      <c r="V64" s="1">
        <f t="shared" si="4"/>
        <v>21</v>
      </c>
    </row>
    <row r="65">
      <c r="A65" s="4" t="s">
        <v>124</v>
      </c>
      <c r="B65" s="4">
        <v>4.0</v>
      </c>
      <c r="C65" s="4">
        <f t="shared" si="1"/>
        <v>2</v>
      </c>
      <c r="D65" s="4">
        <v>1701.583008</v>
      </c>
      <c r="E65" s="4">
        <v>48.12</v>
      </c>
      <c r="F65" s="17">
        <v>48.12</v>
      </c>
      <c r="G65" s="4">
        <f t="shared" si="2"/>
        <v>51.88</v>
      </c>
      <c r="H65" s="17">
        <f t="shared" si="3"/>
        <v>51.88</v>
      </c>
      <c r="I65" s="4">
        <v>100.0</v>
      </c>
      <c r="J65" s="4">
        <v>100.0</v>
      </c>
      <c r="K65" s="4">
        <v>0.0</v>
      </c>
      <c r="L65" s="4">
        <v>0.0</v>
      </c>
      <c r="M65" s="4">
        <v>0.0</v>
      </c>
      <c r="N65" s="4" t="s">
        <v>12</v>
      </c>
      <c r="O65" s="4" t="s">
        <v>12</v>
      </c>
      <c r="P65" s="4" t="s">
        <v>12</v>
      </c>
      <c r="Q65" s="4" t="s">
        <v>12</v>
      </c>
      <c r="R65" s="4" t="s">
        <v>12</v>
      </c>
      <c r="S65" s="4" t="s">
        <v>12</v>
      </c>
      <c r="T65" s="4" t="s">
        <v>12</v>
      </c>
      <c r="U65" s="4" t="s">
        <v>12</v>
      </c>
      <c r="V65" s="1">
        <f t="shared" si="4"/>
        <v>21</v>
      </c>
    </row>
    <row r="66">
      <c r="A66" s="4" t="s">
        <v>125</v>
      </c>
      <c r="B66" s="4">
        <v>4.0</v>
      </c>
      <c r="C66" s="4">
        <f t="shared" si="1"/>
        <v>2</v>
      </c>
      <c r="D66" s="4">
        <v>1886.202026</v>
      </c>
      <c r="E66" s="4">
        <v>48.41</v>
      </c>
      <c r="F66" s="17">
        <v>48.41</v>
      </c>
      <c r="G66" s="4">
        <f t="shared" si="2"/>
        <v>51.59</v>
      </c>
      <c r="H66" s="17">
        <f t="shared" si="3"/>
        <v>51.59</v>
      </c>
      <c r="I66" s="4">
        <v>98.78260115</v>
      </c>
      <c r="J66" s="4">
        <v>98.78260115</v>
      </c>
      <c r="K66" s="4">
        <v>0.6823007424</v>
      </c>
      <c r="L66" s="4">
        <v>0.5350981037</v>
      </c>
      <c r="M66" s="4">
        <v>0.0</v>
      </c>
      <c r="N66" s="4">
        <v>98.57922314</v>
      </c>
      <c r="O66" s="4">
        <v>0.0</v>
      </c>
      <c r="P66" s="4">
        <v>1.42077686</v>
      </c>
      <c r="Q66" s="4">
        <v>0.0</v>
      </c>
      <c r="R66" s="4">
        <v>98.87692469</v>
      </c>
      <c r="S66" s="4">
        <v>0.9987568151</v>
      </c>
      <c r="T66" s="4">
        <v>0.1243184908</v>
      </c>
      <c r="U66" s="4">
        <v>0.0</v>
      </c>
      <c r="V66" s="1">
        <f t="shared" si="4"/>
        <v>21</v>
      </c>
    </row>
    <row r="67">
      <c r="A67" s="4" t="s">
        <v>126</v>
      </c>
      <c r="B67" s="4">
        <v>1.0</v>
      </c>
      <c r="C67" s="4">
        <f t="shared" si="1"/>
        <v>2</v>
      </c>
      <c r="D67" s="4">
        <v>1967.998047</v>
      </c>
      <c r="E67" s="4">
        <v>48.51</v>
      </c>
      <c r="F67" s="17">
        <v>48.51</v>
      </c>
      <c r="G67" s="4">
        <f t="shared" si="2"/>
        <v>51.49</v>
      </c>
      <c r="H67" s="17">
        <f t="shared" si="3"/>
        <v>51.49</v>
      </c>
      <c r="I67" s="4">
        <v>59.01691221</v>
      </c>
      <c r="J67" s="4">
        <v>59.01691221</v>
      </c>
      <c r="K67" s="4">
        <v>14.03457137</v>
      </c>
      <c r="L67" s="4">
        <v>26.6263769</v>
      </c>
      <c r="M67" s="4">
        <v>0.3221395192</v>
      </c>
      <c r="N67" s="4">
        <v>49.8319053</v>
      </c>
      <c r="O67" s="4">
        <v>9.285773026</v>
      </c>
      <c r="P67" s="4">
        <v>40.31645129</v>
      </c>
      <c r="Q67" s="4">
        <v>0.5658703845</v>
      </c>
      <c r="R67" s="4">
        <v>70.61434791</v>
      </c>
      <c r="S67" s="4">
        <v>20.03063358</v>
      </c>
      <c r="T67" s="4">
        <v>9.340625284</v>
      </c>
      <c r="U67" s="4">
        <v>0.01439322693</v>
      </c>
      <c r="V67" s="1">
        <f t="shared" si="4"/>
        <v>21</v>
      </c>
    </row>
    <row r="68">
      <c r="A68" s="4" t="s">
        <v>127</v>
      </c>
      <c r="B68" s="4">
        <v>4.0</v>
      </c>
      <c r="C68" s="4">
        <f t="shared" si="1"/>
        <v>3</v>
      </c>
      <c r="D68" s="4">
        <v>2078.931885</v>
      </c>
      <c r="E68" s="4">
        <v>49.02</v>
      </c>
      <c r="F68" s="17">
        <v>49.02</v>
      </c>
      <c r="G68" s="4">
        <f t="shared" si="2"/>
        <v>50.98</v>
      </c>
      <c r="H68" s="17">
        <f t="shared" si="3"/>
        <v>50.98</v>
      </c>
      <c r="I68" s="4">
        <v>99.5</v>
      </c>
      <c r="J68" s="4">
        <v>99.5</v>
      </c>
      <c r="K68" s="4">
        <v>0.0</v>
      </c>
      <c r="L68" s="4">
        <v>0.5</v>
      </c>
      <c r="M68" s="4">
        <v>0.0</v>
      </c>
      <c r="N68" s="4" t="s">
        <v>12</v>
      </c>
      <c r="O68" s="4" t="s">
        <v>12</v>
      </c>
      <c r="P68" s="4" t="s">
        <v>12</v>
      </c>
      <c r="Q68" s="4" t="s">
        <v>12</v>
      </c>
      <c r="R68" s="4" t="s">
        <v>12</v>
      </c>
      <c r="S68" s="4" t="s">
        <v>12</v>
      </c>
      <c r="T68" s="4" t="s">
        <v>12</v>
      </c>
      <c r="U68" s="4" t="s">
        <v>12</v>
      </c>
      <c r="V68" s="1">
        <f t="shared" si="4"/>
        <v>21</v>
      </c>
    </row>
    <row r="69">
      <c r="A69" s="4" t="s">
        <v>128</v>
      </c>
      <c r="B69" s="4">
        <v>3.0</v>
      </c>
      <c r="C69" s="4">
        <f t="shared" si="1"/>
        <v>3</v>
      </c>
      <c r="D69" s="4">
        <v>2083.379883</v>
      </c>
      <c r="E69" s="4">
        <v>50.42</v>
      </c>
      <c r="F69" s="17">
        <v>50.42</v>
      </c>
      <c r="G69" s="4">
        <f t="shared" si="2"/>
        <v>49.58</v>
      </c>
      <c r="H69" s="17">
        <f t="shared" si="3"/>
        <v>49.58</v>
      </c>
      <c r="I69" s="4">
        <v>97.74281579</v>
      </c>
      <c r="J69" s="4">
        <v>97.74281579</v>
      </c>
      <c r="K69" s="4">
        <v>1.63499414</v>
      </c>
      <c r="L69" s="4">
        <v>0.5742284762</v>
      </c>
      <c r="M69" s="4">
        <v>0.04796159706</v>
      </c>
      <c r="N69" s="4">
        <v>97.46871457</v>
      </c>
      <c r="O69" s="4">
        <v>1.505202232</v>
      </c>
      <c r="P69" s="4">
        <v>0.9105631982</v>
      </c>
      <c r="Q69" s="4">
        <v>0.11552</v>
      </c>
      <c r="R69" s="4">
        <v>97.93740299</v>
      </c>
      <c r="S69" s="4">
        <v>1.727136954</v>
      </c>
      <c r="T69" s="4">
        <v>0.3354600563</v>
      </c>
      <c r="U69" s="4">
        <v>0.0</v>
      </c>
      <c r="V69" s="1">
        <f t="shared" si="4"/>
        <v>21</v>
      </c>
    </row>
    <row r="70">
      <c r="A70" s="4" t="s">
        <v>129</v>
      </c>
      <c r="B70" s="4">
        <v>2.0</v>
      </c>
      <c r="C70" s="4">
        <f t="shared" si="1"/>
        <v>3</v>
      </c>
      <c r="D70" s="4">
        <v>2142.251953</v>
      </c>
      <c r="E70" s="4">
        <v>51.43</v>
      </c>
      <c r="F70" s="17">
        <v>51.43</v>
      </c>
      <c r="G70" s="4">
        <f t="shared" si="2"/>
        <v>48.57</v>
      </c>
      <c r="H70" s="17">
        <f t="shared" si="3"/>
        <v>48.57</v>
      </c>
      <c r="I70" s="4">
        <v>72.17603927</v>
      </c>
      <c r="J70" s="4">
        <v>72.17603927</v>
      </c>
      <c r="K70" s="4">
        <v>10.40592597</v>
      </c>
      <c r="L70" s="4">
        <v>12.21725464</v>
      </c>
      <c r="M70" s="4">
        <v>5.200780116</v>
      </c>
      <c r="N70" s="4">
        <v>63.65035482</v>
      </c>
      <c r="O70" s="4">
        <v>13.55843013</v>
      </c>
      <c r="P70" s="4">
        <v>15.73132479</v>
      </c>
      <c r="Q70" s="4">
        <v>7.059890254</v>
      </c>
      <c r="R70" s="4">
        <v>93.02090855</v>
      </c>
      <c r="S70" s="4">
        <v>2.698211997</v>
      </c>
      <c r="T70" s="4">
        <v>3.625530038</v>
      </c>
      <c r="U70" s="4">
        <v>0.65534942</v>
      </c>
      <c r="V70" s="1">
        <f t="shared" si="4"/>
        <v>21</v>
      </c>
    </row>
    <row r="71">
      <c r="A71" s="4" t="s">
        <v>130</v>
      </c>
      <c r="B71" s="4">
        <v>3.0</v>
      </c>
      <c r="C71" s="4">
        <f t="shared" si="1"/>
        <v>3</v>
      </c>
      <c r="D71" s="4">
        <v>2225.728027</v>
      </c>
      <c r="E71" s="4">
        <v>51.71</v>
      </c>
      <c r="F71" s="17">
        <v>51.71</v>
      </c>
      <c r="G71" s="4">
        <f t="shared" si="2"/>
        <v>48.29</v>
      </c>
      <c r="H71" s="17">
        <f t="shared" si="3"/>
        <v>48.29</v>
      </c>
      <c r="I71" s="4">
        <v>85.3419306</v>
      </c>
      <c r="J71" s="4">
        <v>85.3419306</v>
      </c>
      <c r="K71" s="4">
        <v>7.735263103</v>
      </c>
      <c r="L71" s="4">
        <v>6.922808357</v>
      </c>
      <c r="M71" s="4" t="s">
        <v>12</v>
      </c>
      <c r="N71" s="4">
        <v>44.74588901</v>
      </c>
      <c r="O71" s="4">
        <v>10.51114859</v>
      </c>
      <c r="P71" s="4">
        <v>44.7429624</v>
      </c>
      <c r="Q71" s="4" t="s">
        <v>12</v>
      </c>
      <c r="R71" s="4">
        <v>89.80653917</v>
      </c>
      <c r="S71" s="4">
        <v>7.42998076</v>
      </c>
      <c r="T71" s="4">
        <v>2.763480072</v>
      </c>
      <c r="U71" s="4" t="s">
        <v>12</v>
      </c>
      <c r="V71" s="1">
        <f t="shared" si="4"/>
        <v>21</v>
      </c>
    </row>
    <row r="72">
      <c r="A72" s="4" t="s">
        <v>131</v>
      </c>
      <c r="B72" s="4">
        <v>3.0</v>
      </c>
      <c r="C72" s="4">
        <f t="shared" si="1"/>
        <v>3</v>
      </c>
      <c r="D72" s="4">
        <v>2351.625</v>
      </c>
      <c r="E72" s="4">
        <v>51.84</v>
      </c>
      <c r="F72" s="17">
        <v>51.84</v>
      </c>
      <c r="G72" s="4">
        <f t="shared" si="2"/>
        <v>48.16</v>
      </c>
      <c r="H72" s="17">
        <f t="shared" si="3"/>
        <v>48.16</v>
      </c>
      <c r="I72" s="4">
        <v>92.21356307</v>
      </c>
      <c r="J72" s="4">
        <v>92.21356307</v>
      </c>
      <c r="K72" s="4">
        <v>4.72303897</v>
      </c>
      <c r="L72" s="4">
        <v>1.732526476</v>
      </c>
      <c r="M72" s="4">
        <v>1.330871481</v>
      </c>
      <c r="N72" s="4">
        <v>79.04372386</v>
      </c>
      <c r="O72" s="4">
        <v>15.15494718</v>
      </c>
      <c r="P72" s="4">
        <v>1.596119156</v>
      </c>
      <c r="Q72" s="4">
        <v>4.20520981</v>
      </c>
      <c r="R72" s="4">
        <v>97.62498058</v>
      </c>
      <c r="S72" s="4">
        <v>0.4366200322</v>
      </c>
      <c r="T72" s="4">
        <v>1.788579159</v>
      </c>
      <c r="U72" s="4">
        <v>0.1498202281</v>
      </c>
      <c r="V72" s="1">
        <f t="shared" si="4"/>
        <v>21</v>
      </c>
    </row>
    <row r="73">
      <c r="A73" s="4" t="s">
        <v>132</v>
      </c>
      <c r="B73" s="4">
        <v>1.0</v>
      </c>
      <c r="C73" s="4">
        <f t="shared" si="1"/>
        <v>3</v>
      </c>
      <c r="D73" s="4">
        <v>2416.664063</v>
      </c>
      <c r="E73" s="4">
        <v>51.96</v>
      </c>
      <c r="F73" s="17">
        <v>51.96</v>
      </c>
      <c r="G73" s="4">
        <f t="shared" si="2"/>
        <v>48.04</v>
      </c>
      <c r="H73" s="17">
        <f t="shared" si="3"/>
        <v>48.04</v>
      </c>
      <c r="I73" s="4">
        <v>80.94040714</v>
      </c>
      <c r="J73" s="4">
        <v>80.94040714</v>
      </c>
      <c r="K73" s="4">
        <v>8.597391391</v>
      </c>
      <c r="L73" s="4">
        <v>10.35285207</v>
      </c>
      <c r="M73" s="4">
        <v>0.1093493927</v>
      </c>
      <c r="N73" s="4">
        <v>69.18852321</v>
      </c>
      <c r="O73" s="4">
        <v>16.49783239</v>
      </c>
      <c r="P73" s="4">
        <v>14.24376547</v>
      </c>
      <c r="Q73" s="4">
        <v>0.0698789368</v>
      </c>
      <c r="R73" s="4">
        <v>87.96690427</v>
      </c>
      <c r="S73" s="4">
        <v>3.873689522</v>
      </c>
      <c r="T73" s="4">
        <v>8.026457278</v>
      </c>
      <c r="U73" s="4">
        <v>0.1329489253</v>
      </c>
      <c r="V73" s="1">
        <f t="shared" si="4"/>
        <v>21</v>
      </c>
    </row>
    <row r="74">
      <c r="A74" s="4" t="s">
        <v>133</v>
      </c>
      <c r="B74" s="4">
        <v>3.0</v>
      </c>
      <c r="C74" s="4">
        <f t="shared" si="1"/>
        <v>3</v>
      </c>
      <c r="D74" s="4">
        <v>2540.916016</v>
      </c>
      <c r="E74" s="4">
        <v>52.03</v>
      </c>
      <c r="F74" s="17">
        <v>52.03</v>
      </c>
      <c r="G74" s="4">
        <f t="shared" si="2"/>
        <v>47.97</v>
      </c>
      <c r="H74" s="17">
        <f t="shared" si="3"/>
        <v>47.97</v>
      </c>
      <c r="I74" s="4">
        <v>84.27003628</v>
      </c>
      <c r="J74" s="4">
        <v>84.27003628</v>
      </c>
      <c r="K74" s="4">
        <v>7.08762751</v>
      </c>
      <c r="L74" s="4">
        <v>3.740143722</v>
      </c>
      <c r="M74" s="4">
        <v>4.902192485</v>
      </c>
      <c r="N74" s="4">
        <v>71.25616743</v>
      </c>
      <c r="O74" s="4">
        <v>11.97218925</v>
      </c>
      <c r="P74" s="4">
        <v>7.081803759</v>
      </c>
      <c r="Q74" s="4">
        <v>9.689839563</v>
      </c>
      <c r="R74" s="4">
        <v>96.26696535</v>
      </c>
      <c r="S74" s="4">
        <v>2.584758965</v>
      </c>
      <c r="T74" s="4">
        <v>0.6596102638</v>
      </c>
      <c r="U74" s="4">
        <v>0.4886654211</v>
      </c>
      <c r="V74" s="1">
        <f t="shared" si="4"/>
        <v>21</v>
      </c>
    </row>
    <row r="75">
      <c r="A75" s="4" t="s">
        <v>134</v>
      </c>
      <c r="B75" s="4">
        <v>4.0</v>
      </c>
      <c r="C75" s="4">
        <f t="shared" si="1"/>
        <v>3</v>
      </c>
      <c r="D75" s="4">
        <v>2722.291016</v>
      </c>
      <c r="E75" s="4">
        <v>52.09</v>
      </c>
      <c r="F75" s="17">
        <v>52.09</v>
      </c>
      <c r="G75" s="4">
        <f t="shared" si="2"/>
        <v>47.91</v>
      </c>
      <c r="H75" s="17">
        <f t="shared" si="3"/>
        <v>47.91</v>
      </c>
      <c r="I75" s="4">
        <v>98.01334724</v>
      </c>
      <c r="J75" s="4">
        <v>98.01334724</v>
      </c>
      <c r="K75" s="4">
        <v>0.0</v>
      </c>
      <c r="L75" s="4">
        <v>1.98665276</v>
      </c>
      <c r="M75" s="4">
        <v>0.0</v>
      </c>
      <c r="N75" s="4">
        <v>93.78278023</v>
      </c>
      <c r="O75" s="4">
        <v>0.0</v>
      </c>
      <c r="P75" s="4">
        <v>6.217219771</v>
      </c>
      <c r="Q75" s="4">
        <v>0.0</v>
      </c>
      <c r="R75" s="4">
        <v>100.0</v>
      </c>
      <c r="S75" s="4">
        <v>0.0</v>
      </c>
      <c r="T75" s="4">
        <v>0.0</v>
      </c>
      <c r="U75" s="4">
        <v>0.0</v>
      </c>
      <c r="V75" s="1">
        <f t="shared" si="4"/>
        <v>21</v>
      </c>
    </row>
    <row r="76">
      <c r="A76" s="4" t="s">
        <v>135</v>
      </c>
      <c r="B76" s="4">
        <v>4.0</v>
      </c>
      <c r="C76" s="4">
        <f t="shared" si="1"/>
        <v>3</v>
      </c>
      <c r="D76" s="4">
        <v>2860.840088</v>
      </c>
      <c r="E76" s="4">
        <v>52.52</v>
      </c>
      <c r="F76" s="17">
        <v>52.52</v>
      </c>
      <c r="G76" s="4">
        <f t="shared" si="2"/>
        <v>47.48</v>
      </c>
      <c r="H76" s="17">
        <f t="shared" si="3"/>
        <v>47.48</v>
      </c>
      <c r="I76" s="4">
        <v>100.0</v>
      </c>
      <c r="J76" s="4">
        <v>100.0</v>
      </c>
      <c r="K76" s="4">
        <v>0.0</v>
      </c>
      <c r="L76" s="4">
        <v>0.0</v>
      </c>
      <c r="M76" s="4">
        <v>0.0</v>
      </c>
      <c r="N76" s="4" t="s">
        <v>12</v>
      </c>
      <c r="O76" s="4" t="s">
        <v>12</v>
      </c>
      <c r="P76" s="4" t="s">
        <v>12</v>
      </c>
      <c r="Q76" s="4" t="s">
        <v>12</v>
      </c>
      <c r="R76" s="4" t="s">
        <v>12</v>
      </c>
      <c r="S76" s="4" t="s">
        <v>12</v>
      </c>
      <c r="T76" s="4" t="s">
        <v>12</v>
      </c>
      <c r="U76" s="4" t="s">
        <v>12</v>
      </c>
      <c r="V76" s="1">
        <f t="shared" si="4"/>
        <v>21</v>
      </c>
    </row>
    <row r="77">
      <c r="A77" s="4" t="s">
        <v>136</v>
      </c>
      <c r="B77" s="4">
        <v>3.0</v>
      </c>
      <c r="C77" s="4">
        <f t="shared" si="1"/>
        <v>3</v>
      </c>
      <c r="D77" s="4">
        <v>2877.800049</v>
      </c>
      <c r="E77" s="4">
        <v>52.9</v>
      </c>
      <c r="F77" s="17">
        <v>52.9</v>
      </c>
      <c r="G77" s="4">
        <f t="shared" si="2"/>
        <v>47.1</v>
      </c>
      <c r="H77" s="17">
        <f t="shared" si="3"/>
        <v>47.1</v>
      </c>
      <c r="I77" s="4">
        <v>95.06803883</v>
      </c>
      <c r="J77" s="4">
        <v>95.06803883</v>
      </c>
      <c r="K77" s="4">
        <v>1.884656092</v>
      </c>
      <c r="L77" s="4">
        <v>3.047305081</v>
      </c>
      <c r="M77" s="4">
        <v>0.0</v>
      </c>
      <c r="N77" s="4">
        <v>94.09135806</v>
      </c>
      <c r="O77" s="4">
        <v>2.305264955</v>
      </c>
      <c r="P77" s="4">
        <v>3.603376986</v>
      </c>
      <c r="Q77" s="4">
        <v>0.0</v>
      </c>
      <c r="R77" s="4">
        <v>95.66380912</v>
      </c>
      <c r="S77" s="4">
        <v>1.62808683</v>
      </c>
      <c r="T77" s="4">
        <v>2.708104054</v>
      </c>
      <c r="U77" s="4">
        <v>0.0</v>
      </c>
      <c r="V77" s="1">
        <f t="shared" si="4"/>
        <v>21</v>
      </c>
    </row>
    <row r="78">
      <c r="A78" s="4" t="s">
        <v>137</v>
      </c>
      <c r="B78" s="4">
        <v>4.0</v>
      </c>
      <c r="C78" s="4">
        <f t="shared" si="1"/>
        <v>3</v>
      </c>
      <c r="D78" s="4">
        <v>2881.060059</v>
      </c>
      <c r="E78" s="4">
        <v>53.21</v>
      </c>
      <c r="F78" s="17">
        <v>53.21</v>
      </c>
      <c r="G78" s="4">
        <f t="shared" si="2"/>
        <v>46.79</v>
      </c>
      <c r="H78" s="17">
        <f t="shared" si="3"/>
        <v>46.79</v>
      </c>
      <c r="I78" s="4">
        <v>99.56810194</v>
      </c>
      <c r="J78" s="4">
        <v>99.56810194</v>
      </c>
      <c r="K78" s="4">
        <v>0.0</v>
      </c>
      <c r="L78" s="4">
        <v>0.4318980637</v>
      </c>
      <c r="M78" s="4">
        <v>0.0</v>
      </c>
      <c r="N78" s="4" t="s">
        <v>12</v>
      </c>
      <c r="O78" s="4" t="s">
        <v>12</v>
      </c>
      <c r="P78" s="4" t="s">
        <v>12</v>
      </c>
      <c r="Q78" s="4" t="s">
        <v>12</v>
      </c>
      <c r="R78" s="4" t="s">
        <v>12</v>
      </c>
      <c r="S78" s="4" t="s">
        <v>12</v>
      </c>
      <c r="T78" s="4" t="s">
        <v>12</v>
      </c>
      <c r="U78" s="4" t="s">
        <v>12</v>
      </c>
      <c r="V78" s="1">
        <f t="shared" si="4"/>
        <v>21</v>
      </c>
    </row>
    <row r="79">
      <c r="A79" s="4" t="s">
        <v>138</v>
      </c>
      <c r="B79" s="4">
        <v>3.0</v>
      </c>
      <c r="C79" s="4">
        <f t="shared" si="1"/>
        <v>3</v>
      </c>
      <c r="D79" s="4">
        <v>2961.160889</v>
      </c>
      <c r="E79" s="4">
        <v>53.76</v>
      </c>
      <c r="F79" s="17">
        <v>53.76</v>
      </c>
      <c r="G79" s="4">
        <f t="shared" si="2"/>
        <v>46.24</v>
      </c>
      <c r="H79" s="17">
        <f t="shared" si="3"/>
        <v>46.24</v>
      </c>
      <c r="I79" s="4">
        <v>91.0299445</v>
      </c>
      <c r="J79" s="4">
        <v>91.0299445</v>
      </c>
      <c r="K79" s="4">
        <v>5.367570914</v>
      </c>
      <c r="L79" s="4">
        <v>1.864010203</v>
      </c>
      <c r="M79" s="4">
        <v>1.738474379</v>
      </c>
      <c r="N79" s="4">
        <v>85.39991216</v>
      </c>
      <c r="O79" s="4">
        <v>8.490737371</v>
      </c>
      <c r="P79" s="4">
        <v>2.568971895</v>
      </c>
      <c r="Q79" s="4">
        <v>3.540378574</v>
      </c>
      <c r="R79" s="4">
        <v>95.39801591</v>
      </c>
      <c r="S79" s="4">
        <v>2.944456223</v>
      </c>
      <c r="T79" s="4">
        <v>1.317064322</v>
      </c>
      <c r="U79" s="4">
        <v>0.34046355</v>
      </c>
      <c r="V79" s="1">
        <f t="shared" si="4"/>
        <v>21</v>
      </c>
    </row>
    <row r="80">
      <c r="A80" s="4" t="s">
        <v>139</v>
      </c>
      <c r="B80" s="4">
        <v>3.0</v>
      </c>
      <c r="C80" s="4">
        <f t="shared" si="1"/>
        <v>3</v>
      </c>
      <c r="D80" s="4">
        <v>2963.233887</v>
      </c>
      <c r="E80" s="4">
        <v>54.19</v>
      </c>
      <c r="F80" s="17">
        <v>54.19</v>
      </c>
      <c r="G80" s="4">
        <f t="shared" si="2"/>
        <v>45.81</v>
      </c>
      <c r="H80" s="17">
        <f t="shared" si="3"/>
        <v>45.81</v>
      </c>
      <c r="I80" s="4">
        <v>99.97118069</v>
      </c>
      <c r="J80" s="4">
        <v>99.97118069</v>
      </c>
      <c r="K80" s="4">
        <v>0.0</v>
      </c>
      <c r="L80" s="4">
        <v>0.02881930801</v>
      </c>
      <c r="M80" s="4">
        <v>0.0</v>
      </c>
      <c r="N80" s="4">
        <v>100.0</v>
      </c>
      <c r="O80" s="4">
        <v>0.0</v>
      </c>
      <c r="P80" s="4">
        <v>0.0</v>
      </c>
      <c r="Q80" s="4">
        <v>0.0</v>
      </c>
      <c r="R80" s="4">
        <v>99.95448122</v>
      </c>
      <c r="S80" s="4">
        <v>0.0</v>
      </c>
      <c r="T80" s="4">
        <v>0.04551878364</v>
      </c>
      <c r="U80" s="4">
        <v>0.0</v>
      </c>
      <c r="V80" s="1">
        <f t="shared" si="4"/>
        <v>21</v>
      </c>
    </row>
    <row r="81">
      <c r="A81" s="4" t="s">
        <v>140</v>
      </c>
      <c r="B81" s="4">
        <v>2.0</v>
      </c>
      <c r="C81" s="4">
        <f t="shared" si="1"/>
        <v>4</v>
      </c>
      <c r="D81" s="4">
        <v>3278.291992</v>
      </c>
      <c r="E81" s="4">
        <v>55.12</v>
      </c>
      <c r="F81" s="17">
        <v>55.12</v>
      </c>
      <c r="G81" s="4">
        <f t="shared" si="2"/>
        <v>44.88</v>
      </c>
      <c r="H81" s="17">
        <f t="shared" si="3"/>
        <v>44.88</v>
      </c>
      <c r="I81" s="4">
        <v>85.49562527</v>
      </c>
      <c r="J81" s="4">
        <v>85.49562527</v>
      </c>
      <c r="K81" s="4">
        <v>2.14642893</v>
      </c>
      <c r="L81" s="4">
        <v>6.633366714</v>
      </c>
      <c r="M81" s="4">
        <v>5.724579081</v>
      </c>
      <c r="N81" s="4">
        <v>61.07075114</v>
      </c>
      <c r="O81" s="4">
        <v>3.084170572</v>
      </c>
      <c r="P81" s="4">
        <v>17.58078116</v>
      </c>
      <c r="Q81" s="4">
        <v>18.26429713</v>
      </c>
      <c r="R81" s="4">
        <v>96.64596558</v>
      </c>
      <c r="S81" s="4">
        <v>1.718335079</v>
      </c>
      <c r="T81" s="4">
        <v>1.635699341</v>
      </c>
      <c r="U81" s="4">
        <v>0.0</v>
      </c>
      <c r="V81" s="1">
        <f t="shared" si="4"/>
        <v>21</v>
      </c>
    </row>
    <row r="82">
      <c r="A82" s="4" t="s">
        <v>141</v>
      </c>
      <c r="B82" s="4">
        <v>3.0</v>
      </c>
      <c r="C82" s="4">
        <f t="shared" si="1"/>
        <v>4</v>
      </c>
      <c r="D82" s="4">
        <v>3280.814941</v>
      </c>
      <c r="E82" s="4">
        <v>55.33</v>
      </c>
      <c r="F82" s="17">
        <v>55.33</v>
      </c>
      <c r="G82" s="4">
        <f t="shared" si="2"/>
        <v>44.67</v>
      </c>
      <c r="H82" s="17">
        <f t="shared" si="3"/>
        <v>44.67</v>
      </c>
      <c r="I82" s="4">
        <v>96.11389762</v>
      </c>
      <c r="J82" s="4">
        <v>96.11389762</v>
      </c>
      <c r="K82" s="4">
        <v>3.823663938</v>
      </c>
      <c r="L82" s="4">
        <v>0.06243843752</v>
      </c>
      <c r="M82" s="4">
        <v>0.0</v>
      </c>
      <c r="N82" s="4">
        <v>97.33333333</v>
      </c>
      <c r="O82" s="4">
        <v>2.666666667</v>
      </c>
      <c r="P82" s="4">
        <v>0.0</v>
      </c>
      <c r="Q82" s="4">
        <v>0.0</v>
      </c>
      <c r="R82" s="4">
        <v>94.8457044</v>
      </c>
      <c r="S82" s="4">
        <v>5.026922206</v>
      </c>
      <c r="T82" s="4">
        <v>0.1273733928</v>
      </c>
      <c r="U82" s="4">
        <v>0.0</v>
      </c>
      <c r="V82" s="1">
        <f t="shared" si="4"/>
        <v>21</v>
      </c>
    </row>
    <row r="83">
      <c r="A83" s="4" t="s">
        <v>142</v>
      </c>
      <c r="B83" s="4">
        <v>4.0</v>
      </c>
      <c r="C83" s="4">
        <f t="shared" si="1"/>
        <v>4</v>
      </c>
      <c r="D83" s="4">
        <v>3473.727051</v>
      </c>
      <c r="E83" s="4">
        <v>55.48</v>
      </c>
      <c r="F83" s="17">
        <v>55.48</v>
      </c>
      <c r="G83" s="4">
        <f t="shared" si="2"/>
        <v>44.52</v>
      </c>
      <c r="H83" s="17">
        <f t="shared" si="3"/>
        <v>44.52</v>
      </c>
      <c r="I83" s="4">
        <v>99.49575756</v>
      </c>
      <c r="J83" s="4">
        <v>99.49575756</v>
      </c>
      <c r="K83" s="4">
        <v>0.5042424412</v>
      </c>
      <c r="L83" s="4">
        <v>0.0</v>
      </c>
      <c r="M83" s="4">
        <v>0.0</v>
      </c>
      <c r="N83" s="4">
        <v>95.30083</v>
      </c>
      <c r="O83" s="4">
        <v>4.69917</v>
      </c>
      <c r="P83" s="4">
        <v>0.0</v>
      </c>
      <c r="Q83" s="4">
        <v>0.0</v>
      </c>
      <c r="R83" s="4">
        <v>99.69273444</v>
      </c>
      <c r="S83" s="4">
        <v>0.3072655617</v>
      </c>
      <c r="T83" s="4">
        <v>0.0</v>
      </c>
      <c r="U83" s="4">
        <v>0.0</v>
      </c>
      <c r="V83" s="1">
        <f t="shared" si="4"/>
        <v>21</v>
      </c>
    </row>
    <row r="84">
      <c r="A84" s="4" t="s">
        <v>143</v>
      </c>
      <c r="B84" s="4">
        <v>3.0</v>
      </c>
      <c r="C84" s="4">
        <f t="shared" si="1"/>
        <v>4</v>
      </c>
      <c r="D84" s="4">
        <v>3989.175049</v>
      </c>
      <c r="E84" s="4">
        <v>55.59</v>
      </c>
      <c r="F84" s="17">
        <v>55.59</v>
      </c>
      <c r="G84" s="4">
        <f t="shared" si="2"/>
        <v>44.41</v>
      </c>
      <c r="H84" s="17">
        <f t="shared" si="3"/>
        <v>44.41</v>
      </c>
      <c r="I84" s="4">
        <v>97.3481397</v>
      </c>
      <c r="J84" s="4">
        <v>97.3481397</v>
      </c>
      <c r="K84" s="4">
        <v>0.0</v>
      </c>
      <c r="L84" s="4">
        <v>2.632761379</v>
      </c>
      <c r="M84" s="4">
        <v>0.01909892327</v>
      </c>
      <c r="N84" s="4">
        <v>94.2718842</v>
      </c>
      <c r="O84" s="4">
        <v>0.0</v>
      </c>
      <c r="P84" s="4">
        <v>5.703923618</v>
      </c>
      <c r="Q84" s="4">
        <v>0.02419218345</v>
      </c>
      <c r="R84" s="4">
        <v>99.44615394</v>
      </c>
      <c r="S84" s="4">
        <v>0.0</v>
      </c>
      <c r="T84" s="4">
        <v>0.538220742</v>
      </c>
      <c r="U84" s="4">
        <v>0.01562531586</v>
      </c>
      <c r="V84" s="1">
        <f t="shared" si="4"/>
        <v>21</v>
      </c>
    </row>
    <row r="85">
      <c r="A85" s="4" t="s">
        <v>144</v>
      </c>
      <c r="B85" s="4">
        <v>3.0</v>
      </c>
      <c r="C85" s="4">
        <f t="shared" si="1"/>
        <v>5</v>
      </c>
      <c r="D85" s="4">
        <v>4033.962891</v>
      </c>
      <c r="E85" s="4">
        <v>56.31</v>
      </c>
      <c r="F85" s="17">
        <v>56.31</v>
      </c>
      <c r="G85" s="4">
        <f t="shared" si="2"/>
        <v>43.69</v>
      </c>
      <c r="H85" s="17">
        <f t="shared" si="3"/>
        <v>43.69</v>
      </c>
      <c r="I85" s="4">
        <v>90.56996224</v>
      </c>
      <c r="J85" s="4">
        <v>90.56996224</v>
      </c>
      <c r="K85" s="4">
        <v>1.519776762</v>
      </c>
      <c r="L85" s="4">
        <v>7.910260997</v>
      </c>
      <c r="M85" s="4">
        <v>0.0</v>
      </c>
      <c r="N85" s="4">
        <v>85.48103812</v>
      </c>
      <c r="O85" s="4">
        <v>1.52256302</v>
      </c>
      <c r="P85" s="4">
        <v>12.99639886</v>
      </c>
      <c r="Q85" s="4">
        <v>0.0</v>
      </c>
      <c r="R85" s="4">
        <v>97.35744448</v>
      </c>
      <c r="S85" s="4">
        <v>1.516060408</v>
      </c>
      <c r="T85" s="4">
        <v>1.126495111</v>
      </c>
      <c r="U85" s="4">
        <v>0.0</v>
      </c>
      <c r="V85" s="1">
        <f t="shared" si="4"/>
        <v>21</v>
      </c>
    </row>
    <row r="86">
      <c r="A86" s="4" t="s">
        <v>145</v>
      </c>
      <c r="B86" s="4">
        <v>4.0</v>
      </c>
      <c r="C86" s="4">
        <f t="shared" si="1"/>
        <v>5</v>
      </c>
      <c r="D86" s="4">
        <v>4105.268066</v>
      </c>
      <c r="E86" s="4">
        <v>56.4</v>
      </c>
      <c r="F86" s="17">
        <v>56.4</v>
      </c>
      <c r="G86" s="4">
        <f t="shared" si="2"/>
        <v>43.6</v>
      </c>
      <c r="H86" s="17">
        <f t="shared" si="3"/>
        <v>43.6</v>
      </c>
      <c r="I86" s="4" t="s">
        <v>12</v>
      </c>
      <c r="J86" s="4" t="s">
        <v>12</v>
      </c>
      <c r="K86" s="4" t="s">
        <v>12</v>
      </c>
      <c r="L86" s="4" t="s">
        <v>12</v>
      </c>
      <c r="M86" s="4" t="s">
        <v>12</v>
      </c>
      <c r="N86" s="4" t="s">
        <v>12</v>
      </c>
      <c r="O86" s="4" t="s">
        <v>12</v>
      </c>
      <c r="P86" s="4" t="s">
        <v>12</v>
      </c>
      <c r="Q86" s="4" t="s">
        <v>12</v>
      </c>
      <c r="R86" s="4">
        <v>100.0</v>
      </c>
      <c r="S86" s="4">
        <v>0.0</v>
      </c>
      <c r="T86" s="4">
        <v>0.0</v>
      </c>
      <c r="U86" s="4">
        <v>0.0</v>
      </c>
      <c r="V86" s="1">
        <f t="shared" si="4"/>
        <v>21</v>
      </c>
    </row>
    <row r="87">
      <c r="A87" s="4" t="s">
        <v>146</v>
      </c>
      <c r="B87" s="4">
        <v>4.0</v>
      </c>
      <c r="C87" s="4">
        <f t="shared" si="1"/>
        <v>5</v>
      </c>
      <c r="D87" s="4">
        <v>4270.562988</v>
      </c>
      <c r="E87" s="4">
        <v>56.45</v>
      </c>
      <c r="F87" s="17">
        <v>56.45</v>
      </c>
      <c r="G87" s="4">
        <f t="shared" si="2"/>
        <v>43.55</v>
      </c>
      <c r="H87" s="17">
        <f t="shared" si="3"/>
        <v>43.55</v>
      </c>
      <c r="I87" s="4">
        <v>100.0</v>
      </c>
      <c r="J87" s="4">
        <v>100.0</v>
      </c>
      <c r="K87" s="4">
        <v>0.0</v>
      </c>
      <c r="L87" s="4">
        <v>0.0</v>
      </c>
      <c r="M87" s="4">
        <v>0.0</v>
      </c>
      <c r="N87" s="4" t="s">
        <v>12</v>
      </c>
      <c r="O87" s="4" t="s">
        <v>12</v>
      </c>
      <c r="P87" s="4" t="s">
        <v>12</v>
      </c>
      <c r="Q87" s="4" t="s">
        <v>12</v>
      </c>
      <c r="R87" s="4" t="s">
        <v>12</v>
      </c>
      <c r="S87" s="4" t="s">
        <v>12</v>
      </c>
      <c r="T87" s="4" t="s">
        <v>12</v>
      </c>
      <c r="U87" s="4" t="s">
        <v>12</v>
      </c>
      <c r="V87" s="1">
        <f t="shared" si="4"/>
        <v>21</v>
      </c>
    </row>
    <row r="88">
      <c r="A88" s="4" t="s">
        <v>147</v>
      </c>
      <c r="B88" s="4">
        <v>4.0</v>
      </c>
      <c r="C88" s="4">
        <f t="shared" si="1"/>
        <v>5</v>
      </c>
      <c r="D88" s="4">
        <v>4314.768066</v>
      </c>
      <c r="E88" s="4">
        <v>56.64</v>
      </c>
      <c r="F88" s="17">
        <v>56.64</v>
      </c>
      <c r="G88" s="4">
        <f t="shared" si="2"/>
        <v>43.36</v>
      </c>
      <c r="H88" s="17">
        <f t="shared" si="3"/>
        <v>43.36</v>
      </c>
      <c r="I88" s="4">
        <v>94.37254436</v>
      </c>
      <c r="J88" s="4">
        <v>94.37254436</v>
      </c>
      <c r="K88" s="4">
        <v>1.873480592</v>
      </c>
      <c r="L88" s="4">
        <v>2.262304247</v>
      </c>
      <c r="M88" s="4">
        <v>1.491670799</v>
      </c>
      <c r="N88" s="4">
        <v>86.32308326</v>
      </c>
      <c r="O88" s="4">
        <v>1.791982583</v>
      </c>
      <c r="P88" s="4">
        <v>7.162364342</v>
      </c>
      <c r="Q88" s="4">
        <v>4.722569811</v>
      </c>
      <c r="R88" s="4">
        <v>98.08889267</v>
      </c>
      <c r="S88" s="4">
        <v>1.911107333</v>
      </c>
      <c r="T88" s="4">
        <v>0.0</v>
      </c>
      <c r="U88" s="4">
        <v>0.0</v>
      </c>
      <c r="V88" s="1">
        <f t="shared" si="4"/>
        <v>21</v>
      </c>
    </row>
    <row r="89">
      <c r="A89" s="4" t="s">
        <v>148</v>
      </c>
      <c r="B89" s="4">
        <v>2.0</v>
      </c>
      <c r="C89" s="4">
        <f t="shared" si="1"/>
        <v>5</v>
      </c>
      <c r="D89" s="4">
        <v>4649.660156</v>
      </c>
      <c r="E89" s="4">
        <v>57.09</v>
      </c>
      <c r="F89" s="17">
        <v>57.09</v>
      </c>
      <c r="G89" s="4">
        <f t="shared" si="2"/>
        <v>42.91</v>
      </c>
      <c r="H89" s="17">
        <f t="shared" si="3"/>
        <v>42.91</v>
      </c>
      <c r="I89" s="4">
        <v>71.68104923</v>
      </c>
      <c r="J89" s="4">
        <v>71.68104923</v>
      </c>
      <c r="K89" s="4">
        <v>13.47689193</v>
      </c>
      <c r="L89" s="4">
        <v>14.82032681</v>
      </c>
      <c r="M89" s="4">
        <v>0.02173203433</v>
      </c>
      <c r="N89" s="4">
        <v>49.9113389</v>
      </c>
      <c r="O89" s="4">
        <v>18.49039689</v>
      </c>
      <c r="P89" s="4">
        <v>31.5496173</v>
      </c>
      <c r="Q89" s="4">
        <v>0.04864690722</v>
      </c>
      <c r="R89" s="4">
        <v>89.25869465</v>
      </c>
      <c r="S89" s="4">
        <v>9.428808083</v>
      </c>
      <c r="T89" s="4">
        <v>1.31249727</v>
      </c>
      <c r="U89" s="4">
        <v>0.0</v>
      </c>
      <c r="V89" s="1">
        <f t="shared" si="4"/>
        <v>21</v>
      </c>
    </row>
    <row r="90">
      <c r="A90" s="4" t="s">
        <v>149</v>
      </c>
      <c r="B90" s="4">
        <v>4.0</v>
      </c>
      <c r="C90" s="4">
        <f t="shared" si="1"/>
        <v>5</v>
      </c>
      <c r="D90" s="4">
        <v>4822.23291</v>
      </c>
      <c r="E90" s="4">
        <v>57.25</v>
      </c>
      <c r="F90" s="17">
        <v>57.25</v>
      </c>
      <c r="G90" s="4">
        <f t="shared" si="2"/>
        <v>42.75</v>
      </c>
      <c r="H90" s="17">
        <f t="shared" si="3"/>
        <v>42.75</v>
      </c>
      <c r="I90" s="4">
        <v>100.0000013</v>
      </c>
      <c r="J90" s="4">
        <f>rounddown(100.0000017,0)</f>
        <v>100</v>
      </c>
      <c r="K90" s="4">
        <v>0.0</v>
      </c>
      <c r="L90" s="4">
        <v>0.0</v>
      </c>
      <c r="M90" s="4">
        <v>0.0</v>
      </c>
      <c r="N90" s="4">
        <v>100.0</v>
      </c>
      <c r="O90" s="4">
        <v>0.0</v>
      </c>
      <c r="P90" s="4">
        <v>0.0</v>
      </c>
      <c r="Q90" s="4">
        <v>0.0</v>
      </c>
      <c r="R90" s="4">
        <v>100.0</v>
      </c>
      <c r="S90" s="4">
        <v>0.0</v>
      </c>
      <c r="T90" s="4">
        <v>0.0</v>
      </c>
      <c r="U90" s="4">
        <v>0.0</v>
      </c>
      <c r="V90" s="1">
        <f t="shared" si="4"/>
        <v>21</v>
      </c>
    </row>
    <row r="91">
      <c r="A91" s="4" t="s">
        <v>150</v>
      </c>
      <c r="B91" s="4">
        <v>1.0</v>
      </c>
      <c r="C91" s="4">
        <f t="shared" si="1"/>
        <v>5</v>
      </c>
      <c r="D91" s="4">
        <v>4829.76416</v>
      </c>
      <c r="E91" s="4">
        <v>57.35</v>
      </c>
      <c r="F91" s="17">
        <v>57.35</v>
      </c>
      <c r="G91" s="4">
        <f t="shared" si="2"/>
        <v>42.65</v>
      </c>
      <c r="H91" s="17">
        <f t="shared" si="3"/>
        <v>42.65</v>
      </c>
      <c r="I91" s="4">
        <v>37.20240205</v>
      </c>
      <c r="J91" s="4">
        <v>37.20240205</v>
      </c>
      <c r="K91" s="4">
        <v>25.68237348</v>
      </c>
      <c r="L91" s="4">
        <v>33.53911377</v>
      </c>
      <c r="M91" s="4">
        <v>3.576110708</v>
      </c>
      <c r="N91" s="4">
        <v>28.10659415</v>
      </c>
      <c r="O91" s="4">
        <v>19.4058899</v>
      </c>
      <c r="P91" s="4">
        <v>46.37307301</v>
      </c>
      <c r="Q91" s="4">
        <v>6.114442944</v>
      </c>
      <c r="R91" s="4">
        <v>49.66166495</v>
      </c>
      <c r="S91" s="4">
        <v>34.27978009</v>
      </c>
      <c r="T91" s="4">
        <v>15.95940214</v>
      </c>
      <c r="U91" s="4">
        <v>0.09915281712</v>
      </c>
      <c r="V91" s="1">
        <f t="shared" si="4"/>
        <v>21</v>
      </c>
    </row>
    <row r="92">
      <c r="A92" s="4" t="s">
        <v>151</v>
      </c>
      <c r="B92" s="4">
        <v>4.0</v>
      </c>
      <c r="C92" s="4">
        <f t="shared" si="1"/>
        <v>5</v>
      </c>
      <c r="D92" s="4">
        <v>4937.795898</v>
      </c>
      <c r="E92" s="4">
        <v>57.55</v>
      </c>
      <c r="F92" s="17">
        <v>57.55</v>
      </c>
      <c r="G92" s="4">
        <f t="shared" si="2"/>
        <v>42.45</v>
      </c>
      <c r="H92" s="17">
        <f t="shared" si="3"/>
        <v>42.45</v>
      </c>
      <c r="I92" s="4">
        <v>97.39970651</v>
      </c>
      <c r="J92" s="4">
        <v>97.39970651</v>
      </c>
      <c r="K92" s="4">
        <v>0.0</v>
      </c>
      <c r="L92" s="4">
        <v>2.600293485</v>
      </c>
      <c r="M92" s="4">
        <v>0.0</v>
      </c>
      <c r="N92" s="4">
        <v>98.13492075</v>
      </c>
      <c r="O92" s="4">
        <v>0.0</v>
      </c>
      <c r="P92" s="4">
        <v>1.865079247</v>
      </c>
      <c r="Q92" s="4">
        <v>0.0</v>
      </c>
      <c r="R92" s="4">
        <v>96.97988603</v>
      </c>
      <c r="S92" s="4">
        <v>0.0</v>
      </c>
      <c r="T92" s="4">
        <v>3.020113966</v>
      </c>
      <c r="U92" s="4">
        <v>0.0</v>
      </c>
      <c r="V92" s="1">
        <f t="shared" si="4"/>
        <v>21</v>
      </c>
    </row>
    <row r="93">
      <c r="A93" s="4" t="s">
        <v>152</v>
      </c>
      <c r="B93" s="4">
        <v>1.0</v>
      </c>
      <c r="C93" s="4">
        <f t="shared" si="1"/>
        <v>6</v>
      </c>
      <c r="D93" s="4">
        <v>5057.676758</v>
      </c>
      <c r="E93" s="4">
        <v>57.56</v>
      </c>
      <c r="F93" s="17">
        <v>57.56</v>
      </c>
      <c r="G93" s="4">
        <f t="shared" si="2"/>
        <v>42.44</v>
      </c>
      <c r="H93" s="17">
        <f t="shared" si="3"/>
        <v>42.44</v>
      </c>
      <c r="I93" s="4">
        <v>75.26179159</v>
      </c>
      <c r="J93" s="4">
        <v>75.26179159</v>
      </c>
      <c r="K93" s="4">
        <v>8.700657475</v>
      </c>
      <c r="L93" s="4">
        <v>3.488080869</v>
      </c>
      <c r="M93" s="4">
        <v>12.54947006</v>
      </c>
      <c r="N93" s="4">
        <v>64.10021689</v>
      </c>
      <c r="O93" s="4">
        <v>6.537775797</v>
      </c>
      <c r="P93" s="4">
        <v>3.383709875</v>
      </c>
      <c r="Q93" s="4">
        <v>25.97829744</v>
      </c>
      <c r="R93" s="4">
        <v>85.52810963</v>
      </c>
      <c r="S93" s="4">
        <v>10.69005698</v>
      </c>
      <c r="T93" s="4">
        <v>3.58408039</v>
      </c>
      <c r="U93" s="4">
        <v>0.1977530006</v>
      </c>
      <c r="V93" s="1">
        <f t="shared" si="4"/>
        <v>21</v>
      </c>
    </row>
    <row r="94">
      <c r="A94" s="4" t="s">
        <v>153</v>
      </c>
      <c r="B94" s="4">
        <v>3.0</v>
      </c>
      <c r="C94" s="4">
        <f t="shared" si="1"/>
        <v>6</v>
      </c>
      <c r="D94" s="4">
        <v>5094.11377</v>
      </c>
      <c r="E94" s="4">
        <v>57.67</v>
      </c>
      <c r="F94" s="17">
        <v>57.67</v>
      </c>
      <c r="G94" s="4">
        <f t="shared" si="2"/>
        <v>42.33</v>
      </c>
      <c r="H94" s="17">
        <f t="shared" si="3"/>
        <v>42.33</v>
      </c>
      <c r="I94" s="4">
        <v>99.81053693</v>
      </c>
      <c r="J94" s="4">
        <v>99.81053693</v>
      </c>
      <c r="K94" s="4">
        <v>0.1894594746</v>
      </c>
      <c r="L94" s="4">
        <v>3.594451897E-6</v>
      </c>
      <c r="M94" s="4">
        <v>0.0</v>
      </c>
      <c r="N94" s="4">
        <v>99.64625</v>
      </c>
      <c r="O94" s="4">
        <v>0.35375</v>
      </c>
      <c r="P94" s="4">
        <v>0.0</v>
      </c>
      <c r="Q94" s="4">
        <v>0.0</v>
      </c>
      <c r="R94" s="4">
        <v>99.84965286</v>
      </c>
      <c r="S94" s="4">
        <v>0.1503471429</v>
      </c>
      <c r="T94" s="4">
        <v>0.0</v>
      </c>
      <c r="U94" s="4">
        <v>0.0</v>
      </c>
      <c r="V94" s="1">
        <f t="shared" si="4"/>
        <v>21</v>
      </c>
    </row>
    <row r="95">
      <c r="A95" s="4" t="s">
        <v>154</v>
      </c>
      <c r="B95" s="4">
        <v>2.0</v>
      </c>
      <c r="C95" s="4">
        <f t="shared" si="1"/>
        <v>6</v>
      </c>
      <c r="D95" s="4">
        <v>5101.416016</v>
      </c>
      <c r="E95" s="4">
        <v>58.36</v>
      </c>
      <c r="F95" s="17">
        <v>58.36</v>
      </c>
      <c r="G95" s="4">
        <f t="shared" si="2"/>
        <v>41.64</v>
      </c>
      <c r="H95" s="17">
        <f t="shared" si="3"/>
        <v>41.64</v>
      </c>
      <c r="I95" s="4">
        <v>97.88039722</v>
      </c>
      <c r="J95" s="4">
        <v>97.88039722</v>
      </c>
      <c r="K95" s="4">
        <v>1.029979486</v>
      </c>
      <c r="L95" s="4">
        <v>1.089623295</v>
      </c>
      <c r="M95" s="4" t="s">
        <v>12</v>
      </c>
      <c r="N95" s="4">
        <v>98.71555642</v>
      </c>
      <c r="O95" s="4">
        <v>0.3174006273</v>
      </c>
      <c r="P95" s="4">
        <v>0.9670429576</v>
      </c>
      <c r="Q95" s="4" t="s">
        <v>12</v>
      </c>
      <c r="R95" s="4">
        <v>97.62696443</v>
      </c>
      <c r="S95" s="4">
        <v>1.246217358</v>
      </c>
      <c r="T95" s="4">
        <v>1.126818208</v>
      </c>
      <c r="U95" s="4" t="s">
        <v>12</v>
      </c>
      <c r="V95" s="1">
        <f t="shared" si="4"/>
        <v>21</v>
      </c>
    </row>
    <row r="96">
      <c r="A96" s="4" t="s">
        <v>155</v>
      </c>
      <c r="B96" s="4">
        <v>4.0</v>
      </c>
      <c r="C96" s="4">
        <f t="shared" si="1"/>
        <v>6</v>
      </c>
      <c r="D96" s="4">
        <v>5106.62207</v>
      </c>
      <c r="E96" s="4">
        <v>58.48</v>
      </c>
      <c r="F96" s="17">
        <v>58.48</v>
      </c>
      <c r="G96" s="4">
        <f t="shared" si="2"/>
        <v>41.52</v>
      </c>
      <c r="H96" s="17">
        <f t="shared" si="3"/>
        <v>41.52</v>
      </c>
      <c r="I96" s="4">
        <v>92.16802469</v>
      </c>
      <c r="J96" s="4">
        <v>92.16802469</v>
      </c>
      <c r="K96" s="4">
        <v>7.541419893</v>
      </c>
      <c r="L96" s="4">
        <v>0.2604052036</v>
      </c>
      <c r="M96" s="4">
        <v>0.03015021745</v>
      </c>
      <c r="N96" s="4">
        <v>76.25077991</v>
      </c>
      <c r="O96" s="4">
        <v>21.63212113</v>
      </c>
      <c r="P96" s="4">
        <v>1.897409218</v>
      </c>
      <c r="Q96" s="4">
        <v>0.2196897375</v>
      </c>
      <c r="R96" s="4">
        <v>94.7</v>
      </c>
      <c r="S96" s="4">
        <v>5.3</v>
      </c>
      <c r="T96" s="4">
        <v>0.0</v>
      </c>
      <c r="U96" s="4">
        <v>0.0</v>
      </c>
      <c r="V96" s="1">
        <f t="shared" si="4"/>
        <v>21</v>
      </c>
    </row>
    <row r="97">
      <c r="A97" s="4" t="s">
        <v>156</v>
      </c>
      <c r="B97" s="4">
        <v>4.0</v>
      </c>
      <c r="C97" s="4">
        <f t="shared" si="1"/>
        <v>6</v>
      </c>
      <c r="D97" s="4">
        <v>5421.242188</v>
      </c>
      <c r="E97" s="4">
        <v>58.75</v>
      </c>
      <c r="F97" s="17">
        <v>58.75</v>
      </c>
      <c r="G97" s="4">
        <f t="shared" si="2"/>
        <v>41.25</v>
      </c>
      <c r="H97" s="17">
        <f t="shared" si="3"/>
        <v>41.25</v>
      </c>
      <c r="I97" s="4">
        <v>99.9999955</v>
      </c>
      <c r="J97" s="4">
        <v>99.9999955</v>
      </c>
      <c r="K97" s="4">
        <v>0.0</v>
      </c>
      <c r="L97" s="4">
        <v>4.503407453E-6</v>
      </c>
      <c r="M97" s="4">
        <v>0.0</v>
      </c>
      <c r="N97" s="4">
        <v>100.0</v>
      </c>
      <c r="O97" s="4">
        <v>0.0</v>
      </c>
      <c r="P97" s="4">
        <v>0.0</v>
      </c>
      <c r="Q97" s="4">
        <v>0.0</v>
      </c>
      <c r="R97" s="4">
        <v>100.0</v>
      </c>
      <c r="S97" s="4">
        <v>0.0</v>
      </c>
      <c r="T97" s="4">
        <v>0.0</v>
      </c>
      <c r="U97" s="4">
        <v>0.0</v>
      </c>
      <c r="V97" s="1">
        <f t="shared" si="4"/>
        <v>21</v>
      </c>
    </row>
    <row r="98">
      <c r="A98" s="4" t="s">
        <v>157</v>
      </c>
      <c r="B98" s="4">
        <v>4.0</v>
      </c>
      <c r="C98" s="4">
        <f t="shared" si="1"/>
        <v>6</v>
      </c>
      <c r="D98" s="4">
        <v>5459.643066</v>
      </c>
      <c r="E98" s="4">
        <v>59.01</v>
      </c>
      <c r="F98" s="17">
        <v>59.01</v>
      </c>
      <c r="G98" s="4">
        <f t="shared" si="2"/>
        <v>40.99</v>
      </c>
      <c r="H98" s="17">
        <f t="shared" si="3"/>
        <v>40.99</v>
      </c>
      <c r="I98" s="4">
        <v>99.78769858</v>
      </c>
      <c r="J98" s="4">
        <v>99.78769858</v>
      </c>
      <c r="K98" s="4">
        <v>0.2123014241</v>
      </c>
      <c r="L98" s="4">
        <v>0.0</v>
      </c>
      <c r="M98" s="4">
        <v>0.0</v>
      </c>
      <c r="N98" s="4">
        <v>100.0</v>
      </c>
      <c r="O98" s="4">
        <v>0.0</v>
      </c>
      <c r="P98" s="4">
        <v>0.0</v>
      </c>
      <c r="Q98" s="4">
        <v>0.0</v>
      </c>
      <c r="R98" s="4">
        <v>99.60509406</v>
      </c>
      <c r="S98" s="4">
        <v>0.3949059374</v>
      </c>
      <c r="T98" s="4">
        <v>0.0</v>
      </c>
      <c r="U98" s="4">
        <v>0.0</v>
      </c>
      <c r="V98" s="1">
        <f t="shared" si="4"/>
        <v>21</v>
      </c>
    </row>
    <row r="99">
      <c r="A99" s="4" t="s">
        <v>158</v>
      </c>
      <c r="B99" s="4">
        <v>2.0</v>
      </c>
      <c r="C99" s="4">
        <f t="shared" si="1"/>
        <v>6</v>
      </c>
      <c r="D99" s="4">
        <v>5518.091797</v>
      </c>
      <c r="E99" s="4">
        <v>59.45</v>
      </c>
      <c r="F99" s="17">
        <v>59.45</v>
      </c>
      <c r="G99" s="4">
        <f t="shared" si="2"/>
        <v>40.55</v>
      </c>
      <c r="H99" s="17">
        <f t="shared" si="3"/>
        <v>40.55</v>
      </c>
      <c r="I99" s="4">
        <v>73.78451158</v>
      </c>
      <c r="J99" s="4">
        <v>73.78451158</v>
      </c>
      <c r="K99" s="4">
        <v>10.46117203</v>
      </c>
      <c r="L99" s="4">
        <v>9.559180722</v>
      </c>
      <c r="M99" s="4">
        <v>6.195135664</v>
      </c>
      <c r="N99" s="4">
        <v>45.72441318</v>
      </c>
      <c r="O99" s="4">
        <v>10.6323901</v>
      </c>
      <c r="P99" s="4">
        <v>24.40516973</v>
      </c>
      <c r="Q99" s="4">
        <v>19.23802699</v>
      </c>
      <c r="R99" s="4">
        <v>87.09329616</v>
      </c>
      <c r="S99" s="4">
        <v>10.37996439</v>
      </c>
      <c r="T99" s="4">
        <v>2.517789997</v>
      </c>
      <c r="U99" s="4">
        <v>0.008949452055</v>
      </c>
      <c r="V99" s="1">
        <f t="shared" si="4"/>
        <v>21</v>
      </c>
    </row>
    <row r="100">
      <c r="A100" s="4" t="s">
        <v>159</v>
      </c>
      <c r="B100" s="4">
        <v>4.0</v>
      </c>
      <c r="C100" s="4">
        <f t="shared" si="1"/>
        <v>6</v>
      </c>
      <c r="D100" s="4">
        <v>5540.717773</v>
      </c>
      <c r="E100" s="4">
        <v>60.04</v>
      </c>
      <c r="F100" s="17">
        <v>60.04</v>
      </c>
      <c r="G100" s="4">
        <f t="shared" si="2"/>
        <v>39.96</v>
      </c>
      <c r="H100" s="17">
        <f t="shared" si="3"/>
        <v>39.96</v>
      </c>
      <c r="I100" s="4">
        <v>100.0000033</v>
      </c>
      <c r="J100" s="4">
        <f t="shared" ref="J100:J101" si="5">rounddown(100.0000017,0)</f>
        <v>100</v>
      </c>
      <c r="K100" s="4">
        <v>0.0</v>
      </c>
      <c r="L100" s="4">
        <v>0.0</v>
      </c>
      <c r="M100" s="4">
        <v>0.0</v>
      </c>
      <c r="N100" s="4">
        <v>100.0</v>
      </c>
      <c r="O100" s="4">
        <v>0.0</v>
      </c>
      <c r="P100" s="4">
        <v>0.0</v>
      </c>
      <c r="Q100" s="4">
        <v>0.0</v>
      </c>
      <c r="R100" s="4">
        <v>100.0</v>
      </c>
      <c r="S100" s="4">
        <v>0.0</v>
      </c>
      <c r="T100" s="4">
        <v>0.0</v>
      </c>
      <c r="U100" s="4">
        <v>0.0</v>
      </c>
      <c r="V100" s="1">
        <f t="shared" si="4"/>
        <v>21</v>
      </c>
    </row>
    <row r="101">
      <c r="A101" s="4" t="s">
        <v>160</v>
      </c>
      <c r="B101" s="4">
        <v>4.0</v>
      </c>
      <c r="C101" s="4">
        <f t="shared" si="1"/>
        <v>6</v>
      </c>
      <c r="D101" s="4">
        <v>5792.203125</v>
      </c>
      <c r="E101" s="4">
        <v>61.71</v>
      </c>
      <c r="F101" s="17">
        <v>61.71</v>
      </c>
      <c r="G101" s="4">
        <f t="shared" si="2"/>
        <v>38.29</v>
      </c>
      <c r="H101" s="17">
        <f t="shared" si="3"/>
        <v>38.29</v>
      </c>
      <c r="I101" s="4">
        <v>100.0000011</v>
      </c>
      <c r="J101" s="4">
        <f t="shared" si="5"/>
        <v>100</v>
      </c>
      <c r="K101" s="4">
        <v>0.0</v>
      </c>
      <c r="L101" s="4">
        <v>0.0</v>
      </c>
      <c r="M101" s="4">
        <v>0.0</v>
      </c>
      <c r="N101" s="4">
        <v>100.0</v>
      </c>
      <c r="O101" s="4">
        <v>0.0</v>
      </c>
      <c r="P101" s="4">
        <v>0.0</v>
      </c>
      <c r="Q101" s="4">
        <v>0.0</v>
      </c>
      <c r="R101" s="4">
        <v>100.0</v>
      </c>
      <c r="S101" s="4">
        <v>0.0</v>
      </c>
      <c r="T101" s="4">
        <v>0.0</v>
      </c>
      <c r="U101" s="4">
        <v>0.0</v>
      </c>
      <c r="V101" s="1">
        <f t="shared" si="4"/>
        <v>21</v>
      </c>
    </row>
    <row r="102">
      <c r="A102" s="4" t="s">
        <v>161</v>
      </c>
      <c r="B102" s="4">
        <v>4.0</v>
      </c>
      <c r="C102" s="4">
        <f t="shared" si="1"/>
        <v>6</v>
      </c>
      <c r="D102" s="4">
        <v>5850.342773</v>
      </c>
      <c r="E102" s="4">
        <v>61.98</v>
      </c>
      <c r="F102" s="17">
        <v>61.98</v>
      </c>
      <c r="G102" s="4">
        <f t="shared" si="2"/>
        <v>38.02</v>
      </c>
      <c r="H102" s="17">
        <f t="shared" si="3"/>
        <v>38.02</v>
      </c>
      <c r="I102" s="4">
        <v>100.0</v>
      </c>
      <c r="J102" s="4">
        <v>100.0</v>
      </c>
      <c r="K102" s="4">
        <v>0.0</v>
      </c>
      <c r="L102" s="4">
        <v>0.0</v>
      </c>
      <c r="M102" s="4">
        <v>0.0</v>
      </c>
      <c r="N102" s="4" t="s">
        <v>12</v>
      </c>
      <c r="O102" s="4" t="s">
        <v>12</v>
      </c>
      <c r="P102" s="4" t="s">
        <v>12</v>
      </c>
      <c r="Q102" s="4" t="s">
        <v>12</v>
      </c>
      <c r="R102" s="4">
        <v>100.0</v>
      </c>
      <c r="S102" s="4">
        <v>0.0</v>
      </c>
      <c r="T102" s="4">
        <v>0.0</v>
      </c>
      <c r="U102" s="4">
        <v>0.0</v>
      </c>
      <c r="V102" s="1">
        <f t="shared" si="4"/>
        <v>21</v>
      </c>
    </row>
    <row r="103">
      <c r="A103" s="4" t="s">
        <v>162</v>
      </c>
      <c r="B103" s="4">
        <v>3.0</v>
      </c>
      <c r="C103" s="4">
        <f t="shared" si="1"/>
        <v>7</v>
      </c>
      <c r="D103" s="4">
        <v>6031.187012</v>
      </c>
      <c r="E103" s="4">
        <v>62.11</v>
      </c>
      <c r="F103" s="17">
        <v>62.11</v>
      </c>
      <c r="G103" s="4">
        <f t="shared" si="2"/>
        <v>37.89</v>
      </c>
      <c r="H103" s="17">
        <f t="shared" si="3"/>
        <v>37.89</v>
      </c>
      <c r="I103" s="4">
        <v>100.0</v>
      </c>
      <c r="J103" s="4">
        <v>100.0</v>
      </c>
      <c r="K103" s="4">
        <v>0.0</v>
      </c>
      <c r="L103" s="4">
        <v>0.0</v>
      </c>
      <c r="M103" s="4">
        <v>0.0</v>
      </c>
      <c r="N103" s="4">
        <v>100.0</v>
      </c>
      <c r="O103" s="4">
        <v>0.0</v>
      </c>
      <c r="P103" s="4">
        <v>0.0</v>
      </c>
      <c r="Q103" s="4">
        <v>0.0</v>
      </c>
      <c r="R103" s="4">
        <v>100.0</v>
      </c>
      <c r="S103" s="4">
        <v>0.0</v>
      </c>
      <c r="T103" s="4">
        <v>0.0</v>
      </c>
      <c r="U103" s="4">
        <v>0.0</v>
      </c>
      <c r="V103" s="1">
        <f t="shared" si="4"/>
        <v>21</v>
      </c>
    </row>
    <row r="104">
      <c r="A104" s="4" t="s">
        <v>163</v>
      </c>
      <c r="B104" s="4">
        <v>2.0</v>
      </c>
      <c r="C104" s="4">
        <f t="shared" si="1"/>
        <v>7</v>
      </c>
      <c r="D104" s="4">
        <v>6486.201172</v>
      </c>
      <c r="E104" s="4">
        <v>62.18</v>
      </c>
      <c r="F104" s="17">
        <v>62.18</v>
      </c>
      <c r="G104" s="4">
        <f t="shared" si="2"/>
        <v>37.82</v>
      </c>
      <c r="H104" s="17">
        <f t="shared" si="3"/>
        <v>37.82</v>
      </c>
      <c r="I104" s="4">
        <v>97.94657541</v>
      </c>
      <c r="J104" s="4">
        <v>97.94657541</v>
      </c>
      <c r="K104" s="4">
        <v>0.2072632319</v>
      </c>
      <c r="L104" s="4">
        <v>0.3151739969</v>
      </c>
      <c r="M104" s="4">
        <v>1.530987366</v>
      </c>
      <c r="N104" s="4">
        <v>93.45439508</v>
      </c>
      <c r="O104" s="4">
        <v>0.7804762049</v>
      </c>
      <c r="P104" s="4">
        <v>0.0</v>
      </c>
      <c r="Q104" s="4">
        <v>5.765128712</v>
      </c>
      <c r="R104" s="4">
        <v>99.57087001</v>
      </c>
      <c r="S104" s="4">
        <v>0.0</v>
      </c>
      <c r="T104" s="4">
        <v>0.4291299944</v>
      </c>
      <c r="U104" s="4">
        <v>0.0</v>
      </c>
      <c r="V104" s="1">
        <f t="shared" si="4"/>
        <v>21</v>
      </c>
    </row>
    <row r="105">
      <c r="A105" s="4" t="s">
        <v>164</v>
      </c>
      <c r="B105" s="4">
        <v>0.0</v>
      </c>
      <c r="C105" s="4">
        <f t="shared" si="1"/>
        <v>7</v>
      </c>
      <c r="D105" s="4">
        <v>6524.190918</v>
      </c>
      <c r="E105" s="4">
        <v>62.38</v>
      </c>
      <c r="F105" s="17">
        <v>62.38</v>
      </c>
      <c r="G105" s="4">
        <f t="shared" si="2"/>
        <v>37.62</v>
      </c>
      <c r="H105" s="17">
        <f t="shared" si="3"/>
        <v>37.62</v>
      </c>
      <c r="I105" s="4">
        <v>91.69930522</v>
      </c>
      <c r="J105" s="4">
        <v>91.69930522</v>
      </c>
      <c r="K105" s="4">
        <v>1.900734111</v>
      </c>
      <c r="L105" s="4">
        <v>1.8656487</v>
      </c>
      <c r="M105" s="4">
        <v>4.534311965</v>
      </c>
      <c r="N105" s="4">
        <v>87.258429</v>
      </c>
      <c r="O105" s="4">
        <v>2.606070485</v>
      </c>
      <c r="P105" s="4">
        <v>2.954593684</v>
      </c>
      <c r="Q105" s="4">
        <v>7.180906832</v>
      </c>
      <c r="R105" s="4">
        <v>99.30769231</v>
      </c>
      <c r="S105" s="4">
        <v>0.6923076923</v>
      </c>
      <c r="T105" s="4">
        <v>0.0</v>
      </c>
      <c r="U105" s="4">
        <v>0.0</v>
      </c>
      <c r="V105" s="1">
        <f t="shared" si="4"/>
        <v>21</v>
      </c>
    </row>
    <row r="106">
      <c r="A106" s="4" t="s">
        <v>165</v>
      </c>
      <c r="B106" s="4">
        <v>2.0</v>
      </c>
      <c r="C106" s="4">
        <f t="shared" si="1"/>
        <v>7</v>
      </c>
      <c r="D106" s="4">
        <v>6624.554199</v>
      </c>
      <c r="E106" s="4">
        <v>62.58</v>
      </c>
      <c r="F106" s="17">
        <v>62.58</v>
      </c>
      <c r="G106" s="4">
        <f t="shared" si="2"/>
        <v>37.42</v>
      </c>
      <c r="H106" s="17">
        <f t="shared" si="3"/>
        <v>37.42</v>
      </c>
      <c r="I106" s="4">
        <v>81.7087538</v>
      </c>
      <c r="J106" s="4">
        <v>81.7087538</v>
      </c>
      <c r="K106" s="4">
        <v>1.506645682</v>
      </c>
      <c r="L106" s="4">
        <v>13.53053114</v>
      </c>
      <c r="M106" s="4">
        <v>3.254069378</v>
      </c>
      <c r="N106" s="4">
        <v>59.10744663</v>
      </c>
      <c r="O106" s="4">
        <v>3.520974285</v>
      </c>
      <c r="P106" s="4">
        <v>29.78017368</v>
      </c>
      <c r="Q106" s="4">
        <v>7.5914054</v>
      </c>
      <c r="R106" s="4">
        <v>97.40695661</v>
      </c>
      <c r="S106" s="4">
        <v>0.1075523143</v>
      </c>
      <c r="T106" s="4">
        <v>2.244007656</v>
      </c>
      <c r="U106" s="4">
        <v>0.2414834229</v>
      </c>
      <c r="V106" s="1">
        <f t="shared" si="4"/>
        <v>21</v>
      </c>
    </row>
    <row r="107">
      <c r="A107" s="4" t="s">
        <v>166</v>
      </c>
      <c r="B107" s="4">
        <v>2.0</v>
      </c>
      <c r="C107" s="4">
        <f t="shared" si="1"/>
        <v>7</v>
      </c>
      <c r="D107" s="4">
        <v>6825.441895</v>
      </c>
      <c r="E107" s="4">
        <v>63.31</v>
      </c>
      <c r="F107" s="17">
        <v>63.31</v>
      </c>
      <c r="G107" s="4">
        <f t="shared" si="2"/>
        <v>36.69</v>
      </c>
      <c r="H107" s="17">
        <f t="shared" si="3"/>
        <v>36.69</v>
      </c>
      <c r="I107" s="4">
        <v>92.6</v>
      </c>
      <c r="J107" s="4">
        <v>92.6</v>
      </c>
      <c r="K107" s="4">
        <v>7.4</v>
      </c>
      <c r="L107" s="4">
        <v>0.0</v>
      </c>
      <c r="M107" s="4">
        <v>0.0</v>
      </c>
      <c r="N107" s="4" t="s">
        <v>12</v>
      </c>
      <c r="O107" s="4" t="s">
        <v>12</v>
      </c>
      <c r="P107" s="4" t="s">
        <v>12</v>
      </c>
      <c r="Q107" s="4" t="s">
        <v>12</v>
      </c>
      <c r="R107" s="4" t="s">
        <v>12</v>
      </c>
      <c r="S107" s="4" t="s">
        <v>12</v>
      </c>
      <c r="T107" s="4" t="s">
        <v>12</v>
      </c>
      <c r="U107" s="4" t="s">
        <v>12</v>
      </c>
      <c r="V107" s="1">
        <f t="shared" si="4"/>
        <v>21</v>
      </c>
    </row>
    <row r="108">
      <c r="A108" s="4" t="s">
        <v>167</v>
      </c>
      <c r="B108" s="4">
        <v>3.0</v>
      </c>
      <c r="C108" s="4">
        <f t="shared" si="1"/>
        <v>7</v>
      </c>
      <c r="D108" s="4">
        <v>6871.287109</v>
      </c>
      <c r="E108" s="4">
        <v>63.53</v>
      </c>
      <c r="F108" s="17">
        <v>63.53</v>
      </c>
      <c r="G108" s="4">
        <f t="shared" si="2"/>
        <v>36.47</v>
      </c>
      <c r="H108" s="17">
        <f t="shared" si="3"/>
        <v>36.47</v>
      </c>
      <c r="I108" s="4">
        <v>99.8915238</v>
      </c>
      <c r="J108" s="4">
        <v>99.8915238</v>
      </c>
      <c r="K108" s="4">
        <v>0.0</v>
      </c>
      <c r="L108" s="4">
        <v>0.1084762012</v>
      </c>
      <c r="M108" s="4">
        <v>0.0</v>
      </c>
      <c r="N108" s="4" t="s">
        <v>12</v>
      </c>
      <c r="O108" s="4" t="s">
        <v>12</v>
      </c>
      <c r="P108" s="4" t="s">
        <v>12</v>
      </c>
      <c r="Q108" s="4" t="s">
        <v>12</v>
      </c>
      <c r="R108" s="4" t="s">
        <v>12</v>
      </c>
      <c r="S108" s="4" t="s">
        <v>12</v>
      </c>
      <c r="T108" s="4" t="s">
        <v>12</v>
      </c>
      <c r="U108" s="4" t="s">
        <v>12</v>
      </c>
      <c r="V108" s="1">
        <f t="shared" si="4"/>
        <v>21</v>
      </c>
    </row>
    <row r="109">
      <c r="A109" s="4" t="s">
        <v>168</v>
      </c>
      <c r="B109" s="4">
        <v>3.0</v>
      </c>
      <c r="C109" s="4">
        <f t="shared" si="1"/>
        <v>7</v>
      </c>
      <c r="D109" s="4">
        <v>6948.444824</v>
      </c>
      <c r="E109" s="4">
        <v>63.65</v>
      </c>
      <c r="F109" s="17">
        <v>63.65</v>
      </c>
      <c r="G109" s="4">
        <f t="shared" si="2"/>
        <v>36.35</v>
      </c>
      <c r="H109" s="17">
        <f t="shared" si="3"/>
        <v>36.35</v>
      </c>
      <c r="I109" s="4">
        <v>99.01141694</v>
      </c>
      <c r="J109" s="4">
        <v>99.01141694</v>
      </c>
      <c r="K109" s="4">
        <v>0.0</v>
      </c>
      <c r="L109" s="4">
        <v>0.9885830607</v>
      </c>
      <c r="M109" s="4">
        <v>0.0</v>
      </c>
      <c r="N109" s="4">
        <v>97.40128797</v>
      </c>
      <c r="O109" s="4">
        <v>0.0</v>
      </c>
      <c r="P109" s="4">
        <v>2.598712031</v>
      </c>
      <c r="Q109" s="4">
        <v>0.0</v>
      </c>
      <c r="R109" s="4">
        <v>99.5286704</v>
      </c>
      <c r="S109" s="4">
        <v>0.0</v>
      </c>
      <c r="T109" s="4">
        <v>0.4713296007</v>
      </c>
      <c r="U109" s="4">
        <v>0.0</v>
      </c>
      <c r="V109" s="1">
        <f t="shared" si="4"/>
        <v>21</v>
      </c>
    </row>
    <row r="110">
      <c r="A110" s="4" t="s">
        <v>169</v>
      </c>
      <c r="B110" s="4">
        <v>3.0</v>
      </c>
      <c r="C110" s="4">
        <f t="shared" si="1"/>
        <v>8</v>
      </c>
      <c r="D110" s="4">
        <v>7132.529785</v>
      </c>
      <c r="E110" s="4">
        <v>64.01</v>
      </c>
      <c r="F110" s="17">
        <v>64.01</v>
      </c>
      <c r="G110" s="4">
        <f t="shared" si="2"/>
        <v>35.99</v>
      </c>
      <c r="H110" s="17">
        <f t="shared" si="3"/>
        <v>35.99</v>
      </c>
      <c r="I110" s="4">
        <v>99.59346633</v>
      </c>
      <c r="J110" s="4">
        <v>99.59346633</v>
      </c>
      <c r="K110" s="4">
        <v>0.4065302439</v>
      </c>
      <c r="L110" s="4">
        <v>3.4229177E-6</v>
      </c>
      <c r="M110" s="4">
        <v>0.0</v>
      </c>
      <c r="N110" s="4">
        <v>99.11122753</v>
      </c>
      <c r="O110" s="4">
        <v>0.8887724684</v>
      </c>
      <c r="P110" s="4">
        <v>0.0</v>
      </c>
      <c r="Q110" s="4">
        <v>0.0</v>
      </c>
      <c r="R110" s="4">
        <v>99.88674854</v>
      </c>
      <c r="S110" s="4">
        <v>0.1132514643</v>
      </c>
      <c r="T110" s="4">
        <v>0.0</v>
      </c>
      <c r="U110" s="4">
        <v>0.0</v>
      </c>
      <c r="V110" s="1">
        <f t="shared" si="4"/>
        <v>21</v>
      </c>
    </row>
    <row r="111">
      <c r="A111" s="4" t="s">
        <v>170</v>
      </c>
      <c r="B111" s="4">
        <v>2.0</v>
      </c>
      <c r="C111" s="4">
        <f t="shared" si="1"/>
        <v>8</v>
      </c>
      <c r="D111" s="4">
        <v>7275.556152</v>
      </c>
      <c r="E111" s="4">
        <v>64.17</v>
      </c>
      <c r="F111" s="17">
        <v>64.17</v>
      </c>
      <c r="G111" s="4">
        <f t="shared" si="2"/>
        <v>35.83</v>
      </c>
      <c r="H111" s="17">
        <f t="shared" si="3"/>
        <v>35.83</v>
      </c>
      <c r="I111" s="4">
        <v>85.21974318</v>
      </c>
      <c r="J111" s="4">
        <v>85.21974318</v>
      </c>
      <c r="K111" s="4">
        <v>3.566857739</v>
      </c>
      <c r="L111" s="4">
        <v>10.62886799</v>
      </c>
      <c r="M111" s="4">
        <v>0.5845310938</v>
      </c>
      <c r="N111" s="4">
        <v>78.47295942</v>
      </c>
      <c r="O111" s="4">
        <v>5.598583786</v>
      </c>
      <c r="P111" s="4">
        <v>15.0109696</v>
      </c>
      <c r="Q111" s="4">
        <v>0.9174871957</v>
      </c>
      <c r="R111" s="4">
        <v>97.06426222</v>
      </c>
      <c r="S111" s="4">
        <v>0.0</v>
      </c>
      <c r="T111" s="4">
        <v>2.935737778</v>
      </c>
      <c r="U111" s="4">
        <v>0.0</v>
      </c>
      <c r="V111" s="1">
        <f t="shared" si="4"/>
        <v>21</v>
      </c>
    </row>
    <row r="112">
      <c r="A112" s="4" t="s">
        <v>171</v>
      </c>
      <c r="B112" s="4">
        <v>4.0</v>
      </c>
      <c r="C112" s="4">
        <f t="shared" si="1"/>
        <v>8</v>
      </c>
      <c r="D112" s="4">
        <v>7496.987793</v>
      </c>
      <c r="E112" s="4">
        <v>66.15</v>
      </c>
      <c r="F112" s="17">
        <v>66.15</v>
      </c>
      <c r="G112" s="4">
        <f t="shared" si="2"/>
        <v>33.85</v>
      </c>
      <c r="H112" s="17">
        <f t="shared" si="3"/>
        <v>33.85</v>
      </c>
      <c r="I112" s="4">
        <v>100.0</v>
      </c>
      <c r="J112" s="4">
        <v>100.0</v>
      </c>
      <c r="K112" s="4">
        <v>0.0</v>
      </c>
      <c r="L112" s="4">
        <v>0.0</v>
      </c>
      <c r="M112" s="4">
        <v>0.0</v>
      </c>
      <c r="N112" s="4" t="s">
        <v>12</v>
      </c>
      <c r="O112" s="4" t="s">
        <v>12</v>
      </c>
      <c r="P112" s="4" t="s">
        <v>12</v>
      </c>
      <c r="Q112" s="4" t="s">
        <v>12</v>
      </c>
      <c r="R112" s="4">
        <v>100.0</v>
      </c>
      <c r="S112" s="4">
        <v>0.0</v>
      </c>
      <c r="T112" s="4">
        <v>0.0</v>
      </c>
      <c r="U112" s="4">
        <v>0.0</v>
      </c>
      <c r="V112" s="1">
        <f t="shared" si="4"/>
        <v>21</v>
      </c>
    </row>
    <row r="113">
      <c r="A113" s="4" t="s">
        <v>172</v>
      </c>
      <c r="B113" s="4">
        <v>1.0</v>
      </c>
      <c r="C113" s="4">
        <f t="shared" si="1"/>
        <v>8</v>
      </c>
      <c r="D113" s="4">
        <v>7976.984863</v>
      </c>
      <c r="E113" s="4">
        <v>66.31</v>
      </c>
      <c r="F113" s="17">
        <v>66.31</v>
      </c>
      <c r="G113" s="4">
        <f t="shared" si="2"/>
        <v>33.69</v>
      </c>
      <c r="H113" s="17">
        <f t="shared" si="3"/>
        <v>33.69</v>
      </c>
      <c r="I113" s="4">
        <v>63.76628562</v>
      </c>
      <c r="J113" s="4">
        <v>63.76628562</v>
      </c>
      <c r="K113" s="4">
        <v>9.023316357</v>
      </c>
      <c r="L113" s="4">
        <v>15.5639457</v>
      </c>
      <c r="M113" s="4">
        <v>11.64645233</v>
      </c>
      <c r="N113" s="4">
        <v>52.75270267</v>
      </c>
      <c r="O113" s="4">
        <v>5.221136889</v>
      </c>
      <c r="P113" s="4">
        <v>23.14294909</v>
      </c>
      <c r="Q113" s="4">
        <v>18.88321135</v>
      </c>
      <c r="R113" s="4">
        <v>78.41163766</v>
      </c>
      <c r="S113" s="4">
        <v>14.07927743</v>
      </c>
      <c r="T113" s="4">
        <v>5.485735437</v>
      </c>
      <c r="U113" s="4">
        <v>2.023349475</v>
      </c>
      <c r="V113" s="1">
        <f t="shared" si="4"/>
        <v>21</v>
      </c>
    </row>
    <row r="114">
      <c r="A114" s="4" t="s">
        <v>173</v>
      </c>
      <c r="B114" s="4">
        <v>1.0</v>
      </c>
      <c r="C114" s="4">
        <f t="shared" si="1"/>
        <v>9</v>
      </c>
      <c r="D114" s="4">
        <v>8278.737305</v>
      </c>
      <c r="E114" s="4">
        <v>66.65</v>
      </c>
      <c r="F114" s="17">
        <v>66.65</v>
      </c>
      <c r="G114" s="4">
        <f t="shared" si="2"/>
        <v>33.35</v>
      </c>
      <c r="H114" s="17">
        <f t="shared" si="3"/>
        <v>33.35</v>
      </c>
      <c r="I114" s="4">
        <v>68.58372009</v>
      </c>
      <c r="J114" s="4">
        <v>68.58372009</v>
      </c>
      <c r="K114" s="4">
        <v>6.065434765</v>
      </c>
      <c r="L114" s="4">
        <v>14.16432245</v>
      </c>
      <c r="M114" s="4">
        <v>11.18652269</v>
      </c>
      <c r="N114" s="4">
        <v>52.11755275</v>
      </c>
      <c r="O114" s="4">
        <v>8.187542019</v>
      </c>
      <c r="P114" s="4">
        <v>20.7910842</v>
      </c>
      <c r="Q114" s="4">
        <v>18.90382103</v>
      </c>
      <c r="R114" s="4">
        <v>90.58991001</v>
      </c>
      <c r="S114" s="4">
        <v>3.229348056</v>
      </c>
      <c r="T114" s="4">
        <v>5.307990528</v>
      </c>
      <c r="U114" s="4">
        <v>0.8727514049</v>
      </c>
      <c r="V114" s="1">
        <f t="shared" si="4"/>
        <v>21</v>
      </c>
    </row>
    <row r="115">
      <c r="A115" s="4" t="s">
        <v>174</v>
      </c>
      <c r="B115" s="4">
        <v>4.0</v>
      </c>
      <c r="C115" s="4">
        <f t="shared" si="1"/>
        <v>9</v>
      </c>
      <c r="D115" s="4">
        <v>8654.618164</v>
      </c>
      <c r="E115" s="4">
        <v>66.82</v>
      </c>
      <c r="F115" s="17">
        <v>66.82</v>
      </c>
      <c r="G115" s="4">
        <f t="shared" si="2"/>
        <v>33.18</v>
      </c>
      <c r="H115" s="17">
        <f t="shared" si="3"/>
        <v>33.18</v>
      </c>
      <c r="I115" s="4">
        <v>100.0000028</v>
      </c>
      <c r="J115" s="4">
        <f>rounddown(100.0000017,0)</f>
        <v>100</v>
      </c>
      <c r="K115" s="4">
        <v>0.0</v>
      </c>
      <c r="L115" s="4">
        <v>0.0</v>
      </c>
      <c r="M115" s="4">
        <v>0.0</v>
      </c>
      <c r="N115" s="4">
        <v>100.0</v>
      </c>
      <c r="O115" s="4">
        <v>0.0</v>
      </c>
      <c r="P115" s="4">
        <v>0.0</v>
      </c>
      <c r="Q115" s="4">
        <v>0.0</v>
      </c>
      <c r="R115" s="4">
        <v>100.0</v>
      </c>
      <c r="S115" s="4">
        <v>0.0</v>
      </c>
      <c r="T115" s="4">
        <v>0.0</v>
      </c>
      <c r="U115" s="4">
        <v>0.0</v>
      </c>
      <c r="V115" s="1">
        <f t="shared" si="4"/>
        <v>21</v>
      </c>
    </row>
    <row r="116">
      <c r="A116" s="4" t="s">
        <v>175</v>
      </c>
      <c r="B116" s="4">
        <v>4.0</v>
      </c>
      <c r="C116" s="4">
        <f t="shared" si="1"/>
        <v>9</v>
      </c>
      <c r="D116" s="4">
        <v>8655.541016</v>
      </c>
      <c r="E116" s="4">
        <v>66.82</v>
      </c>
      <c r="F116" s="17">
        <v>66.82</v>
      </c>
      <c r="G116" s="4">
        <f t="shared" si="2"/>
        <v>33.18</v>
      </c>
      <c r="H116" s="17">
        <f t="shared" si="3"/>
        <v>33.18</v>
      </c>
      <c r="I116" s="4">
        <v>100.0</v>
      </c>
      <c r="J116" s="4">
        <v>100.0</v>
      </c>
      <c r="K116" s="4">
        <v>0.0</v>
      </c>
      <c r="L116" s="4">
        <v>0.0</v>
      </c>
      <c r="M116" s="4">
        <v>0.0</v>
      </c>
      <c r="N116" s="4">
        <v>100.0</v>
      </c>
      <c r="O116" s="4">
        <v>0.0</v>
      </c>
      <c r="P116" s="4">
        <v>0.0</v>
      </c>
      <c r="Q116" s="4">
        <v>0.0</v>
      </c>
      <c r="R116" s="4">
        <v>100.0</v>
      </c>
      <c r="S116" s="4">
        <v>0.0</v>
      </c>
      <c r="T116" s="4">
        <v>0.0</v>
      </c>
      <c r="U116" s="4">
        <v>0.0</v>
      </c>
      <c r="V116" s="1">
        <f t="shared" si="4"/>
        <v>21</v>
      </c>
    </row>
    <row r="117">
      <c r="A117" s="4" t="s">
        <v>176</v>
      </c>
      <c r="B117" s="4">
        <v>3.0</v>
      </c>
      <c r="C117" s="4">
        <f t="shared" si="1"/>
        <v>9</v>
      </c>
      <c r="D117" s="4">
        <v>8737.370117</v>
      </c>
      <c r="E117" s="4">
        <v>67.35</v>
      </c>
      <c r="F117" s="17">
        <v>67.35</v>
      </c>
      <c r="G117" s="4">
        <f t="shared" si="2"/>
        <v>32.65</v>
      </c>
      <c r="H117" s="17">
        <f t="shared" si="3"/>
        <v>32.65</v>
      </c>
      <c r="I117" s="4">
        <v>95.29552932</v>
      </c>
      <c r="J117" s="4">
        <v>95.29552932</v>
      </c>
      <c r="K117" s="4">
        <v>4.244199279</v>
      </c>
      <c r="L117" s="4">
        <v>0.4437204778</v>
      </c>
      <c r="M117" s="4">
        <v>0.01655092647</v>
      </c>
      <c r="N117" s="4">
        <v>95.84497475</v>
      </c>
      <c r="O117" s="4">
        <v>3.545864028</v>
      </c>
      <c r="P117" s="4">
        <v>0.5711602866</v>
      </c>
      <c r="Q117" s="4">
        <v>0.03800093141</v>
      </c>
      <c r="R117" s="4">
        <v>94.87156989</v>
      </c>
      <c r="S117" s="4">
        <v>4.783037865</v>
      </c>
      <c r="T117" s="4">
        <v>0.3453922445</v>
      </c>
      <c r="U117" s="4">
        <v>0.0</v>
      </c>
      <c r="V117" s="1">
        <f t="shared" si="4"/>
        <v>21</v>
      </c>
    </row>
    <row r="118">
      <c r="A118" s="4" t="s">
        <v>177</v>
      </c>
      <c r="B118" s="4">
        <v>2.0</v>
      </c>
      <c r="C118" s="4">
        <f t="shared" si="1"/>
        <v>9</v>
      </c>
      <c r="D118" s="4">
        <v>8947.027344</v>
      </c>
      <c r="E118" s="4">
        <v>67.49</v>
      </c>
      <c r="F118" s="17">
        <v>67.49</v>
      </c>
      <c r="G118" s="4">
        <f t="shared" si="2"/>
        <v>32.51</v>
      </c>
      <c r="H118" s="17">
        <f t="shared" si="3"/>
        <v>32.51</v>
      </c>
      <c r="I118" s="4">
        <v>45.34401752</v>
      </c>
      <c r="J118" s="4">
        <v>45.34401752</v>
      </c>
      <c r="K118" s="4">
        <v>2.128564452</v>
      </c>
      <c r="L118" s="4">
        <v>22.15762495</v>
      </c>
      <c r="M118" s="4">
        <v>30.36979308</v>
      </c>
      <c r="N118" s="4">
        <v>39.07134367</v>
      </c>
      <c r="O118" s="4">
        <v>2.429850293</v>
      </c>
      <c r="P118" s="4">
        <v>24.43180086</v>
      </c>
      <c r="Q118" s="4">
        <v>34.06700517</v>
      </c>
      <c r="R118" s="4">
        <v>86.07527164</v>
      </c>
      <c r="S118" s="4">
        <v>0.1721822608</v>
      </c>
      <c r="T118" s="4">
        <v>7.390385564</v>
      </c>
      <c r="U118" s="4">
        <v>6.362160532</v>
      </c>
      <c r="V118" s="1">
        <f t="shared" si="4"/>
        <v>21</v>
      </c>
    </row>
    <row r="119">
      <c r="A119" s="4" t="s">
        <v>178</v>
      </c>
      <c r="B119" s="4">
        <v>4.0</v>
      </c>
      <c r="C119" s="4">
        <f t="shared" si="1"/>
        <v>10</v>
      </c>
      <c r="D119" s="4">
        <v>9006.400391</v>
      </c>
      <c r="E119" s="4">
        <v>67.83</v>
      </c>
      <c r="F119" s="17">
        <v>67.83</v>
      </c>
      <c r="G119" s="4">
        <f t="shared" si="2"/>
        <v>32.17</v>
      </c>
      <c r="H119" s="17">
        <f t="shared" si="3"/>
        <v>32.17</v>
      </c>
      <c r="I119" s="4">
        <v>100.0</v>
      </c>
      <c r="J119" s="4">
        <v>100.0</v>
      </c>
      <c r="K119" s="4">
        <v>0.0</v>
      </c>
      <c r="L119" s="4">
        <v>0.0</v>
      </c>
      <c r="M119" s="4">
        <v>0.0</v>
      </c>
      <c r="N119" s="4">
        <v>100.0</v>
      </c>
      <c r="O119" s="4">
        <v>0.0</v>
      </c>
      <c r="P119" s="4">
        <v>0.0</v>
      </c>
      <c r="Q119" s="4">
        <v>0.0</v>
      </c>
      <c r="R119" s="4">
        <v>100.0</v>
      </c>
      <c r="S119" s="4">
        <v>0.0</v>
      </c>
      <c r="T119" s="4">
        <v>0.0</v>
      </c>
      <c r="U119" s="4">
        <v>0.0</v>
      </c>
      <c r="V119" s="1">
        <f t="shared" si="4"/>
        <v>21</v>
      </c>
    </row>
    <row r="120">
      <c r="A120" s="4" t="s">
        <v>179</v>
      </c>
      <c r="B120" s="4">
        <v>3.0</v>
      </c>
      <c r="C120" s="4">
        <f t="shared" si="1"/>
        <v>10</v>
      </c>
      <c r="D120" s="4">
        <v>9449.321289</v>
      </c>
      <c r="E120" s="4">
        <v>68.05</v>
      </c>
      <c r="F120" s="17">
        <v>68.05</v>
      </c>
      <c r="G120" s="4">
        <f t="shared" si="2"/>
        <v>31.95</v>
      </c>
      <c r="H120" s="17">
        <f t="shared" si="3"/>
        <v>31.95</v>
      </c>
      <c r="I120" s="4">
        <v>96.53472608</v>
      </c>
      <c r="J120" s="4">
        <v>96.53472608</v>
      </c>
      <c r="K120" s="4">
        <v>3.37211955</v>
      </c>
      <c r="L120" s="4">
        <v>0.09315436837</v>
      </c>
      <c r="M120" s="4">
        <v>0.0</v>
      </c>
      <c r="N120" s="4">
        <v>98.56412231</v>
      </c>
      <c r="O120" s="4">
        <v>0.9955971951</v>
      </c>
      <c r="P120" s="4">
        <v>0.4402804931</v>
      </c>
      <c r="Q120" s="4">
        <v>0.0</v>
      </c>
      <c r="R120" s="4">
        <v>96.01087362</v>
      </c>
      <c r="S120" s="4">
        <v>3.985572644</v>
      </c>
      <c r="T120" s="4">
        <v>0.003553731977</v>
      </c>
      <c r="U120" s="4">
        <v>0.0</v>
      </c>
      <c r="V120" s="1">
        <f t="shared" si="4"/>
        <v>21</v>
      </c>
    </row>
    <row r="121">
      <c r="A121" s="4" t="s">
        <v>180</v>
      </c>
      <c r="B121" s="4">
        <v>2.0</v>
      </c>
      <c r="C121" s="4">
        <f t="shared" si="1"/>
        <v>10</v>
      </c>
      <c r="D121" s="4">
        <v>9537.641602</v>
      </c>
      <c r="E121" s="4">
        <v>68.32</v>
      </c>
      <c r="F121" s="17">
        <v>68.32</v>
      </c>
      <c r="G121" s="4">
        <f t="shared" si="2"/>
        <v>31.68</v>
      </c>
      <c r="H121" s="17">
        <f t="shared" si="3"/>
        <v>31.68</v>
      </c>
      <c r="I121" s="4">
        <v>81.85241502</v>
      </c>
      <c r="J121" s="4">
        <v>81.85241502</v>
      </c>
      <c r="K121" s="4">
        <v>2.568363935</v>
      </c>
      <c r="L121" s="4">
        <v>3.421857005</v>
      </c>
      <c r="M121" s="4">
        <v>12.15736404</v>
      </c>
      <c r="N121" s="4">
        <v>76.6435992</v>
      </c>
      <c r="O121" s="4">
        <v>3.207143928</v>
      </c>
      <c r="P121" s="4">
        <v>4.140706948</v>
      </c>
      <c r="Q121" s="4">
        <v>16.00854992</v>
      </c>
      <c r="R121" s="4">
        <v>95.58062386</v>
      </c>
      <c r="S121" s="4">
        <v>0.8848144763</v>
      </c>
      <c r="T121" s="4">
        <v>1.527268323</v>
      </c>
      <c r="U121" s="4">
        <v>2.007293339</v>
      </c>
      <c r="V121" s="1">
        <f t="shared" si="4"/>
        <v>21</v>
      </c>
    </row>
    <row r="122">
      <c r="A122" s="4" t="s">
        <v>181</v>
      </c>
      <c r="B122" s="4">
        <v>4.0</v>
      </c>
      <c r="C122" s="4">
        <f t="shared" si="1"/>
        <v>10</v>
      </c>
      <c r="D122" s="4">
        <v>9660.349609</v>
      </c>
      <c r="E122" s="4">
        <v>68.41</v>
      </c>
      <c r="F122" s="17">
        <v>68.41</v>
      </c>
      <c r="G122" s="4">
        <f t="shared" si="2"/>
        <v>31.59</v>
      </c>
      <c r="H122" s="17">
        <f t="shared" si="3"/>
        <v>31.59</v>
      </c>
      <c r="I122" s="4">
        <v>99.99999747</v>
      </c>
      <c r="J122" s="4">
        <v>99.99999747</v>
      </c>
      <c r="K122" s="4">
        <v>0.0</v>
      </c>
      <c r="L122" s="4">
        <v>2.527244192E-6</v>
      </c>
      <c r="M122" s="4">
        <v>0.0</v>
      </c>
      <c r="N122" s="4">
        <v>100.0</v>
      </c>
      <c r="O122" s="4">
        <v>0.0</v>
      </c>
      <c r="P122" s="4">
        <v>0.0</v>
      </c>
      <c r="Q122" s="4">
        <v>0.0</v>
      </c>
      <c r="R122" s="4">
        <v>100.0</v>
      </c>
      <c r="S122" s="4">
        <v>0.0</v>
      </c>
      <c r="T122" s="4">
        <v>0.0</v>
      </c>
      <c r="U122" s="4">
        <v>0.0</v>
      </c>
      <c r="V122" s="1">
        <f t="shared" si="4"/>
        <v>21</v>
      </c>
    </row>
    <row r="123">
      <c r="A123" s="4" t="s">
        <v>182</v>
      </c>
      <c r="B123" s="4">
        <v>4.0</v>
      </c>
      <c r="C123" s="4">
        <f t="shared" si="1"/>
        <v>10</v>
      </c>
      <c r="D123" s="4">
        <v>9890.400391</v>
      </c>
      <c r="E123" s="4">
        <v>68.66</v>
      </c>
      <c r="F123" s="17">
        <v>68.66</v>
      </c>
      <c r="G123" s="4">
        <f t="shared" si="2"/>
        <v>31.34</v>
      </c>
      <c r="H123" s="17">
        <f t="shared" si="3"/>
        <v>31.34</v>
      </c>
      <c r="I123" s="4">
        <v>99.965596</v>
      </c>
      <c r="J123" s="4">
        <v>99.965596</v>
      </c>
      <c r="K123" s="4">
        <v>0.0</v>
      </c>
      <c r="L123" s="4">
        <v>0.034404</v>
      </c>
      <c r="M123" s="4">
        <v>0.0</v>
      </c>
      <c r="N123" s="4" t="s">
        <v>12</v>
      </c>
      <c r="O123" s="4" t="s">
        <v>12</v>
      </c>
      <c r="P123" s="4" t="s">
        <v>12</v>
      </c>
      <c r="Q123" s="4" t="s">
        <v>12</v>
      </c>
      <c r="R123" s="4" t="s">
        <v>12</v>
      </c>
      <c r="S123" s="4" t="s">
        <v>12</v>
      </c>
      <c r="T123" s="4" t="s">
        <v>12</v>
      </c>
      <c r="U123" s="4" t="s">
        <v>12</v>
      </c>
      <c r="V123" s="1">
        <f t="shared" si="4"/>
        <v>21</v>
      </c>
    </row>
    <row r="124">
      <c r="A124" s="4" t="s">
        <v>183</v>
      </c>
      <c r="B124" s="4">
        <v>2.0</v>
      </c>
      <c r="C124" s="4">
        <f t="shared" si="1"/>
        <v>10</v>
      </c>
      <c r="D124" s="4">
        <v>9904.608398</v>
      </c>
      <c r="E124" s="4">
        <v>69.23</v>
      </c>
      <c r="F124" s="17">
        <v>69.23</v>
      </c>
      <c r="G124" s="4">
        <f t="shared" si="2"/>
        <v>30.77</v>
      </c>
      <c r="H124" s="17">
        <f t="shared" si="3"/>
        <v>30.77</v>
      </c>
      <c r="I124" s="4">
        <v>95.68922113</v>
      </c>
      <c r="J124" s="4">
        <v>95.68922113</v>
      </c>
      <c r="K124" s="4">
        <v>0.4256206085</v>
      </c>
      <c r="L124" s="4">
        <v>3.885158264</v>
      </c>
      <c r="M124" s="4">
        <v>0.0</v>
      </c>
      <c r="N124" s="4">
        <v>89.87579955</v>
      </c>
      <c r="O124" s="4">
        <v>0.8067095079</v>
      </c>
      <c r="P124" s="4">
        <v>9.317490946</v>
      </c>
      <c r="Q124" s="4">
        <v>0.0</v>
      </c>
      <c r="R124" s="4">
        <v>99.83728281</v>
      </c>
      <c r="S124" s="4">
        <v>0.1537015262</v>
      </c>
      <c r="T124" s="4">
        <v>0.009015663296</v>
      </c>
      <c r="U124" s="4">
        <v>0.0</v>
      </c>
      <c r="V124" s="1">
        <f t="shared" si="4"/>
        <v>21</v>
      </c>
    </row>
    <row r="125">
      <c r="A125" s="4" t="s">
        <v>184</v>
      </c>
      <c r="B125" s="4">
        <v>4.0</v>
      </c>
      <c r="C125" s="4">
        <f t="shared" si="1"/>
        <v>11</v>
      </c>
      <c r="D125" s="4">
        <v>10099.26953</v>
      </c>
      <c r="E125" s="4">
        <v>69.57</v>
      </c>
      <c r="F125" s="17">
        <v>69.57</v>
      </c>
      <c r="G125" s="4">
        <f t="shared" si="2"/>
        <v>30.43</v>
      </c>
      <c r="H125" s="17">
        <f t="shared" si="3"/>
        <v>30.43</v>
      </c>
      <c r="I125" s="4">
        <v>99.82686763</v>
      </c>
      <c r="J125" s="4">
        <v>99.82686763</v>
      </c>
      <c r="K125" s="4">
        <v>0.0</v>
      </c>
      <c r="L125" s="4">
        <v>0.1731323735</v>
      </c>
      <c r="M125" s="4">
        <v>0.0</v>
      </c>
      <c r="N125" s="4">
        <v>99.71937474</v>
      </c>
      <c r="O125" s="4">
        <v>0.0</v>
      </c>
      <c r="P125" s="4">
        <v>0.2806252626</v>
      </c>
      <c r="Q125" s="4">
        <v>0.0</v>
      </c>
      <c r="R125" s="4">
        <v>99.84155768</v>
      </c>
      <c r="S125" s="4">
        <v>0.0</v>
      </c>
      <c r="T125" s="4">
        <v>0.1584423157</v>
      </c>
      <c r="U125" s="4">
        <v>0.0</v>
      </c>
      <c r="V125" s="1">
        <f t="shared" si="4"/>
        <v>21</v>
      </c>
    </row>
    <row r="126">
      <c r="A126" s="4" t="s">
        <v>185</v>
      </c>
      <c r="B126" s="4">
        <v>3.0</v>
      </c>
      <c r="C126" s="4">
        <f t="shared" si="1"/>
        <v>11</v>
      </c>
      <c r="D126" s="4">
        <v>10139.1748</v>
      </c>
      <c r="E126" s="4">
        <v>69.61</v>
      </c>
      <c r="F126" s="17">
        <v>69.61</v>
      </c>
      <c r="G126" s="4">
        <f t="shared" si="2"/>
        <v>30.39</v>
      </c>
      <c r="H126" s="17">
        <f t="shared" si="3"/>
        <v>30.39</v>
      </c>
      <c r="I126" s="4">
        <v>96.04337613</v>
      </c>
      <c r="J126" s="4">
        <v>96.04337613</v>
      </c>
      <c r="K126" s="4">
        <v>1.04278118</v>
      </c>
      <c r="L126" s="4">
        <v>2.913842688</v>
      </c>
      <c r="M126" s="4">
        <v>0.0</v>
      </c>
      <c r="N126" s="4">
        <v>90.92579795</v>
      </c>
      <c r="O126" s="4">
        <v>2.391535671</v>
      </c>
      <c r="P126" s="4">
        <v>6.682666377</v>
      </c>
      <c r="Q126" s="4">
        <v>0.0</v>
      </c>
      <c r="R126" s="4">
        <v>100.0</v>
      </c>
      <c r="S126" s="4">
        <v>0.0</v>
      </c>
      <c r="T126" s="4">
        <v>0.0</v>
      </c>
      <c r="U126" s="4">
        <v>0.0</v>
      </c>
      <c r="V126" s="1">
        <f t="shared" si="4"/>
        <v>21</v>
      </c>
    </row>
    <row r="127">
      <c r="A127" s="4" t="s">
        <v>186</v>
      </c>
      <c r="B127" s="4">
        <v>4.0</v>
      </c>
      <c r="C127" s="4">
        <f t="shared" si="1"/>
        <v>11</v>
      </c>
      <c r="D127" s="4">
        <v>10196.70703</v>
      </c>
      <c r="E127" s="4">
        <v>70.12</v>
      </c>
      <c r="F127" s="17">
        <v>70.12</v>
      </c>
      <c r="G127" s="4">
        <f t="shared" si="2"/>
        <v>29.88</v>
      </c>
      <c r="H127" s="17">
        <f t="shared" si="3"/>
        <v>29.88</v>
      </c>
      <c r="I127" s="4">
        <v>99.91199367</v>
      </c>
      <c r="J127" s="4">
        <v>99.91199367</v>
      </c>
      <c r="K127" s="4">
        <v>0.0</v>
      </c>
      <c r="L127" s="4">
        <v>0.08800633369</v>
      </c>
      <c r="M127" s="4">
        <v>0.0</v>
      </c>
      <c r="N127" s="4">
        <v>99.73877609</v>
      </c>
      <c r="O127" s="4">
        <v>0.0</v>
      </c>
      <c r="P127" s="4">
        <v>0.2612239122</v>
      </c>
      <c r="Q127" s="4">
        <v>0.0</v>
      </c>
      <c r="R127" s="4">
        <v>100.0</v>
      </c>
      <c r="S127" s="4">
        <v>0.0</v>
      </c>
      <c r="T127" s="4">
        <v>0.0</v>
      </c>
      <c r="U127" s="4">
        <v>0.0</v>
      </c>
      <c r="V127" s="1">
        <f t="shared" si="4"/>
        <v>21</v>
      </c>
    </row>
    <row r="128">
      <c r="A128" s="4" t="s">
        <v>187</v>
      </c>
      <c r="B128" s="4">
        <v>3.0</v>
      </c>
      <c r="C128" s="4">
        <f t="shared" si="1"/>
        <v>11</v>
      </c>
      <c r="D128" s="4">
        <v>10203.13965</v>
      </c>
      <c r="E128" s="4">
        <v>70.88</v>
      </c>
      <c r="F128" s="17">
        <v>70.88</v>
      </c>
      <c r="G128" s="4">
        <f t="shared" si="2"/>
        <v>29.12</v>
      </c>
      <c r="H128" s="17">
        <f t="shared" si="3"/>
        <v>29.12</v>
      </c>
      <c r="I128" s="4">
        <v>98.94030296</v>
      </c>
      <c r="J128" s="4">
        <v>98.94030296</v>
      </c>
      <c r="K128" s="4">
        <v>0.1462147369</v>
      </c>
      <c r="L128" s="4">
        <v>0.8536474704</v>
      </c>
      <c r="M128" s="4">
        <v>0.05983483179</v>
      </c>
      <c r="N128" s="4">
        <v>97.31147869</v>
      </c>
      <c r="O128" s="4">
        <v>0.6239465945</v>
      </c>
      <c r="P128" s="4">
        <v>2.024714716</v>
      </c>
      <c r="Q128" s="4">
        <v>0.03986</v>
      </c>
      <c r="R128" s="4">
        <v>99.09321259</v>
      </c>
      <c r="S128" s="4">
        <v>0.1013669408</v>
      </c>
      <c r="T128" s="4">
        <v>0.7437104707</v>
      </c>
      <c r="U128" s="4">
        <v>0.06171</v>
      </c>
      <c r="V128" s="1">
        <f t="shared" si="4"/>
        <v>21</v>
      </c>
    </row>
    <row r="129">
      <c r="A129" s="4" t="s">
        <v>188</v>
      </c>
      <c r="B129" s="4">
        <v>4.0</v>
      </c>
      <c r="C129" s="4">
        <f t="shared" si="1"/>
        <v>11</v>
      </c>
      <c r="D129" s="4">
        <v>10423.05566</v>
      </c>
      <c r="E129" s="4">
        <v>70.89</v>
      </c>
      <c r="F129" s="17">
        <v>70.89</v>
      </c>
      <c r="G129" s="4">
        <f t="shared" si="2"/>
        <v>29.11</v>
      </c>
      <c r="H129" s="17">
        <f t="shared" si="3"/>
        <v>29.11</v>
      </c>
      <c r="I129" s="4">
        <v>100.0000023</v>
      </c>
      <c r="J129" s="4">
        <f>rounddown(100.0000017,0)</f>
        <v>100</v>
      </c>
      <c r="K129" s="4">
        <v>0.0</v>
      </c>
      <c r="L129" s="4">
        <v>0.0</v>
      </c>
      <c r="M129" s="4">
        <v>0.0</v>
      </c>
      <c r="N129" s="4">
        <v>100.0</v>
      </c>
      <c r="O129" s="4">
        <v>0.0</v>
      </c>
      <c r="P129" s="4">
        <v>0.0</v>
      </c>
      <c r="Q129" s="4">
        <v>0.0</v>
      </c>
      <c r="R129" s="4">
        <v>100.0</v>
      </c>
      <c r="S129" s="4">
        <v>0.0</v>
      </c>
      <c r="T129" s="4">
        <v>0.0</v>
      </c>
      <c r="U129" s="4">
        <v>0.0</v>
      </c>
      <c r="V129" s="1">
        <f t="shared" si="4"/>
        <v>21</v>
      </c>
    </row>
    <row r="130">
      <c r="A130" s="4" t="s">
        <v>189</v>
      </c>
      <c r="B130" s="4">
        <v>4.0</v>
      </c>
      <c r="C130" s="4">
        <f t="shared" si="1"/>
        <v>11</v>
      </c>
      <c r="D130" s="4">
        <v>10708.98242</v>
      </c>
      <c r="E130" s="4">
        <v>71.04</v>
      </c>
      <c r="F130" s="17">
        <v>71.04</v>
      </c>
      <c r="G130" s="4">
        <f t="shared" si="2"/>
        <v>28.96</v>
      </c>
      <c r="H130" s="17">
        <f t="shared" si="3"/>
        <v>28.96</v>
      </c>
      <c r="I130" s="4">
        <v>99.88059167</v>
      </c>
      <c r="J130" s="4">
        <v>99.88059167</v>
      </c>
      <c r="K130" s="4">
        <v>0.0</v>
      </c>
      <c r="L130" s="4">
        <v>0.1194083325</v>
      </c>
      <c r="M130" s="4">
        <v>0.0</v>
      </c>
      <c r="N130" s="4">
        <v>99.8175993</v>
      </c>
      <c r="O130" s="4">
        <v>0.0</v>
      </c>
      <c r="P130" s="4">
        <v>0.1824006965</v>
      </c>
      <c r="Q130" s="4">
        <v>0.0</v>
      </c>
      <c r="R130" s="4">
        <v>99.90265093</v>
      </c>
      <c r="S130" s="4">
        <v>0.0</v>
      </c>
      <c r="T130" s="4">
        <v>0.0973490679</v>
      </c>
      <c r="U130" s="4">
        <v>0.0</v>
      </c>
      <c r="V130" s="1">
        <f t="shared" si="4"/>
        <v>21</v>
      </c>
    </row>
    <row r="131">
      <c r="A131" s="4" t="s">
        <v>190</v>
      </c>
      <c r="B131" s="4">
        <v>3.0</v>
      </c>
      <c r="C131" s="4">
        <f t="shared" si="1"/>
        <v>11</v>
      </c>
      <c r="D131" s="4">
        <v>10847.9043</v>
      </c>
      <c r="E131" s="4">
        <v>71.52</v>
      </c>
      <c r="F131" s="17">
        <v>71.52</v>
      </c>
      <c r="G131" s="4">
        <f t="shared" si="2"/>
        <v>28.48</v>
      </c>
      <c r="H131" s="17">
        <f t="shared" si="3"/>
        <v>28.48</v>
      </c>
      <c r="I131" s="4">
        <v>96.68681192</v>
      </c>
      <c r="J131" s="4">
        <v>96.68681192</v>
      </c>
      <c r="K131" s="4">
        <v>0.4670386504</v>
      </c>
      <c r="L131" s="4">
        <v>1.269428783</v>
      </c>
      <c r="M131" s="4">
        <v>1.576720644</v>
      </c>
      <c r="N131" s="4">
        <v>90.30446437</v>
      </c>
      <c r="O131" s="4">
        <v>1.385315508</v>
      </c>
      <c r="P131" s="4">
        <v>1.115118127</v>
      </c>
      <c r="Q131" s="4">
        <v>7.195101991</v>
      </c>
      <c r="R131" s="4">
        <v>98.03689158</v>
      </c>
      <c r="S131" s="4">
        <v>0.2727920359</v>
      </c>
      <c r="T131" s="4">
        <v>1.302073396</v>
      </c>
      <c r="U131" s="4">
        <v>0.3882429922</v>
      </c>
      <c r="V131" s="1">
        <f t="shared" si="4"/>
        <v>21</v>
      </c>
    </row>
    <row r="132">
      <c r="A132" s="4" t="s">
        <v>191</v>
      </c>
      <c r="B132" s="4">
        <v>1.0</v>
      </c>
      <c r="C132" s="4">
        <f t="shared" si="1"/>
        <v>12</v>
      </c>
      <c r="D132" s="4">
        <v>11193.72852</v>
      </c>
      <c r="E132" s="4">
        <v>71.94</v>
      </c>
      <c r="F132" s="17">
        <v>71.94</v>
      </c>
      <c r="G132" s="4">
        <f t="shared" si="2"/>
        <v>28.06</v>
      </c>
      <c r="H132" s="17">
        <f t="shared" si="3"/>
        <v>28.06</v>
      </c>
      <c r="I132" s="4">
        <v>40.95092717</v>
      </c>
      <c r="J132" s="4">
        <v>40.95092717</v>
      </c>
      <c r="K132" s="4">
        <v>37.42696287</v>
      </c>
      <c r="L132" s="4">
        <v>13.53755519</v>
      </c>
      <c r="M132" s="4">
        <v>8.084554762</v>
      </c>
      <c r="N132" s="4">
        <v>33.59362881</v>
      </c>
      <c r="O132" s="4">
        <v>42.16438068</v>
      </c>
      <c r="P132" s="4">
        <v>14.11109616</v>
      </c>
      <c r="Q132" s="4">
        <v>10.13089435</v>
      </c>
      <c r="R132" s="4">
        <v>70.01770445</v>
      </c>
      <c r="S132" s="4">
        <v>18.71066092</v>
      </c>
      <c r="T132" s="4">
        <v>11.27163464</v>
      </c>
      <c r="U132" s="4">
        <v>0.0</v>
      </c>
      <c r="V132" s="1">
        <f t="shared" si="4"/>
        <v>21</v>
      </c>
    </row>
    <row r="133">
      <c r="A133" s="4" t="s">
        <v>192</v>
      </c>
      <c r="B133" s="4">
        <v>3.0</v>
      </c>
      <c r="C133" s="4">
        <f t="shared" si="1"/>
        <v>12</v>
      </c>
      <c r="D133" s="4">
        <v>11326.61621</v>
      </c>
      <c r="E133" s="4">
        <v>73.44</v>
      </c>
      <c r="F133" s="17">
        <v>73.44</v>
      </c>
      <c r="G133" s="4">
        <f t="shared" si="2"/>
        <v>26.56</v>
      </c>
      <c r="H133" s="17">
        <f t="shared" si="3"/>
        <v>26.56</v>
      </c>
      <c r="I133" s="4">
        <v>97.00269616</v>
      </c>
      <c r="J133" s="4">
        <v>97.00269616</v>
      </c>
      <c r="K133" s="4">
        <v>1.471384542</v>
      </c>
      <c r="L133" s="4">
        <v>1.252811506</v>
      </c>
      <c r="M133" s="4">
        <v>0.2731077963</v>
      </c>
      <c r="N133" s="4">
        <v>94.38665114</v>
      </c>
      <c r="O133" s="4">
        <v>2.591752445</v>
      </c>
      <c r="P133" s="4">
        <v>1.905972935</v>
      </c>
      <c r="Q133" s="4">
        <v>1.115623477</v>
      </c>
      <c r="R133" s="4">
        <v>97.77557664</v>
      </c>
      <c r="S133" s="4">
        <v>1.1403859</v>
      </c>
      <c r="T133" s="4">
        <v>1.059840374</v>
      </c>
      <c r="U133" s="4">
        <v>0.02419708411</v>
      </c>
      <c r="V133" s="1">
        <f t="shared" si="4"/>
        <v>21</v>
      </c>
    </row>
    <row r="134">
      <c r="A134" s="4" t="s">
        <v>193</v>
      </c>
      <c r="B134" s="4">
        <v>2.0</v>
      </c>
      <c r="C134" s="4">
        <f t="shared" si="1"/>
        <v>12</v>
      </c>
      <c r="D134" s="4">
        <v>11402.5332</v>
      </c>
      <c r="E134" s="4">
        <v>73.73</v>
      </c>
      <c r="F134" s="17">
        <v>73.73</v>
      </c>
      <c r="G134" s="4">
        <f t="shared" si="2"/>
        <v>26.27</v>
      </c>
      <c r="H134" s="17">
        <f t="shared" si="3"/>
        <v>26.27</v>
      </c>
      <c r="I134" s="4">
        <v>66.6953084</v>
      </c>
      <c r="J134" s="4">
        <v>66.6953084</v>
      </c>
      <c r="K134" s="4">
        <v>9.814543652</v>
      </c>
      <c r="L134" s="4">
        <v>23.49014795</v>
      </c>
      <c r="M134" s="4">
        <v>0.0</v>
      </c>
      <c r="N134" s="4">
        <v>42.8457001</v>
      </c>
      <c r="O134" s="4">
        <v>13.25598695</v>
      </c>
      <c r="P134" s="4">
        <v>43.89831295</v>
      </c>
      <c r="Q134" s="4">
        <v>0.0</v>
      </c>
      <c r="R134" s="4">
        <v>84.62262129</v>
      </c>
      <c r="S134" s="4">
        <v>7.227673879</v>
      </c>
      <c r="T134" s="4">
        <v>8.149704835</v>
      </c>
      <c r="U134" s="4">
        <v>0.0</v>
      </c>
      <c r="V134" s="1">
        <f t="shared" si="4"/>
        <v>21</v>
      </c>
    </row>
    <row r="135">
      <c r="A135" s="4" t="s">
        <v>194</v>
      </c>
      <c r="B135" s="4">
        <v>4.0</v>
      </c>
      <c r="C135" s="4">
        <f t="shared" si="1"/>
        <v>12</v>
      </c>
      <c r="D135" s="4">
        <v>11589.61621</v>
      </c>
      <c r="E135" s="4">
        <v>73.92</v>
      </c>
      <c r="F135" s="17">
        <v>73.92</v>
      </c>
      <c r="G135" s="4">
        <f t="shared" si="2"/>
        <v>26.08</v>
      </c>
      <c r="H135" s="17">
        <f t="shared" si="3"/>
        <v>26.08</v>
      </c>
      <c r="I135" s="4">
        <v>99.99999645</v>
      </c>
      <c r="J135" s="4">
        <v>99.99999645</v>
      </c>
      <c r="K135" s="4">
        <v>0.0</v>
      </c>
      <c r="L135" s="4">
        <v>3.554796791E-6</v>
      </c>
      <c r="M135" s="4">
        <v>0.0</v>
      </c>
      <c r="N135" s="4">
        <v>100.0</v>
      </c>
      <c r="O135" s="4">
        <v>0.0</v>
      </c>
      <c r="P135" s="4">
        <v>0.0</v>
      </c>
      <c r="Q135" s="4">
        <v>0.0</v>
      </c>
      <c r="R135" s="4">
        <v>100.0</v>
      </c>
      <c r="S135" s="4">
        <v>0.0</v>
      </c>
      <c r="T135" s="4">
        <v>0.0</v>
      </c>
      <c r="U135" s="4">
        <v>0.0</v>
      </c>
      <c r="V135" s="1">
        <f t="shared" si="4"/>
        <v>21</v>
      </c>
    </row>
    <row r="136">
      <c r="A136" s="4" t="s">
        <v>195</v>
      </c>
      <c r="B136" s="4">
        <v>2.0</v>
      </c>
      <c r="C136" s="4">
        <f t="shared" si="1"/>
        <v>12</v>
      </c>
      <c r="D136" s="4">
        <v>11673.0293</v>
      </c>
      <c r="E136" s="4">
        <v>74.06</v>
      </c>
      <c r="F136" s="17">
        <v>74.06</v>
      </c>
      <c r="G136" s="4">
        <f t="shared" si="2"/>
        <v>25.94</v>
      </c>
      <c r="H136" s="17">
        <f t="shared" si="3"/>
        <v>25.94</v>
      </c>
      <c r="I136" s="4">
        <v>93.39007163</v>
      </c>
      <c r="J136" s="4">
        <v>93.39007163</v>
      </c>
      <c r="K136" s="4">
        <v>0.1365905296</v>
      </c>
      <c r="L136" s="4">
        <v>1.575010843</v>
      </c>
      <c r="M136" s="4">
        <v>4.898326997</v>
      </c>
      <c r="N136" s="4">
        <v>79.93664283</v>
      </c>
      <c r="O136" s="4">
        <v>0.2447364082</v>
      </c>
      <c r="P136" s="4">
        <v>3.954133693</v>
      </c>
      <c r="Q136" s="4">
        <v>15.86448707</v>
      </c>
      <c r="R136" s="4">
        <v>99.12211832</v>
      </c>
      <c r="S136" s="4">
        <v>0.09051328947</v>
      </c>
      <c r="T136" s="4">
        <v>0.5613453808</v>
      </c>
      <c r="U136" s="4">
        <v>0.2260230112</v>
      </c>
      <c r="V136" s="1">
        <f t="shared" si="4"/>
        <v>21</v>
      </c>
    </row>
    <row r="137">
      <c r="A137" s="4" t="s">
        <v>196</v>
      </c>
      <c r="B137" s="4">
        <v>2.0</v>
      </c>
      <c r="C137" s="4">
        <f t="shared" si="1"/>
        <v>12</v>
      </c>
      <c r="D137" s="4">
        <v>11818.61816</v>
      </c>
      <c r="E137" s="4">
        <v>74.35</v>
      </c>
      <c r="F137" s="17">
        <v>74.35</v>
      </c>
      <c r="G137" s="4">
        <f t="shared" si="2"/>
        <v>25.65</v>
      </c>
      <c r="H137" s="17">
        <f t="shared" si="3"/>
        <v>25.65</v>
      </c>
      <c r="I137" s="4">
        <v>97.54330899</v>
      </c>
      <c r="J137" s="4">
        <v>97.54330899</v>
      </c>
      <c r="K137" s="4">
        <v>1.63135067</v>
      </c>
      <c r="L137" s="4">
        <v>0.8253403378</v>
      </c>
      <c r="M137" s="4">
        <v>0.0</v>
      </c>
      <c r="N137" s="4">
        <v>93.93623193</v>
      </c>
      <c r="O137" s="4">
        <v>3.351687357</v>
      </c>
      <c r="P137" s="4">
        <v>2.71208071</v>
      </c>
      <c r="Q137" s="4">
        <v>0.0</v>
      </c>
      <c r="R137" s="4">
        <v>99.12119763</v>
      </c>
      <c r="S137" s="4">
        <v>0.8788023684</v>
      </c>
      <c r="T137" s="4">
        <v>0.0</v>
      </c>
      <c r="U137" s="4">
        <v>0.0</v>
      </c>
      <c r="V137" s="1">
        <f t="shared" si="4"/>
        <v>21</v>
      </c>
    </row>
    <row r="138">
      <c r="A138" s="4" t="s">
        <v>197</v>
      </c>
      <c r="B138" s="4">
        <v>1.0</v>
      </c>
      <c r="C138" s="4">
        <f t="shared" si="1"/>
        <v>12</v>
      </c>
      <c r="D138" s="4">
        <v>11890.78125</v>
      </c>
      <c r="E138" s="4">
        <v>74.75</v>
      </c>
      <c r="F138" s="17">
        <v>74.75</v>
      </c>
      <c r="G138" s="4">
        <f t="shared" si="2"/>
        <v>25.25</v>
      </c>
      <c r="H138" s="17">
        <f t="shared" si="3"/>
        <v>25.25</v>
      </c>
      <c r="I138" s="4">
        <v>62.20712225</v>
      </c>
      <c r="J138" s="4">
        <v>62.20712225</v>
      </c>
      <c r="K138" s="4">
        <v>19.43969314</v>
      </c>
      <c r="L138" s="4">
        <v>14.75825969</v>
      </c>
      <c r="M138" s="4">
        <v>3.594924913</v>
      </c>
      <c r="N138" s="4">
        <v>57.68576527</v>
      </c>
      <c r="O138" s="4">
        <v>21.25148213</v>
      </c>
      <c r="P138" s="4">
        <v>16.89675238</v>
      </c>
      <c r="Q138" s="4">
        <v>4.166000219</v>
      </c>
      <c r="R138" s="4">
        <v>90.66911086</v>
      </c>
      <c r="S138" s="4">
        <v>8.034462869</v>
      </c>
      <c r="T138" s="4">
        <v>1.296426269</v>
      </c>
      <c r="U138" s="4">
        <v>0.0</v>
      </c>
      <c r="V138" s="1">
        <f t="shared" si="4"/>
        <v>21</v>
      </c>
    </row>
    <row r="139">
      <c r="A139" s="4" t="s">
        <v>198</v>
      </c>
      <c r="B139" s="4">
        <v>2.0</v>
      </c>
      <c r="C139" s="4">
        <f t="shared" si="1"/>
        <v>13</v>
      </c>
      <c r="D139" s="4">
        <v>12123.19824</v>
      </c>
      <c r="E139" s="4">
        <v>75.5</v>
      </c>
      <c r="F139" s="17">
        <v>75.5</v>
      </c>
      <c r="G139" s="4">
        <f t="shared" si="2"/>
        <v>24.5</v>
      </c>
      <c r="H139" s="17">
        <f t="shared" si="3"/>
        <v>24.5</v>
      </c>
      <c r="I139" s="4">
        <v>65.41412299</v>
      </c>
      <c r="J139" s="4">
        <v>65.41412299</v>
      </c>
      <c r="K139" s="4">
        <v>9.317535586</v>
      </c>
      <c r="L139" s="4">
        <v>21.97254088</v>
      </c>
      <c r="M139" s="4">
        <v>3.295800547</v>
      </c>
      <c r="N139" s="4">
        <v>58.05226799</v>
      </c>
      <c r="O139" s="4">
        <v>12.70520504</v>
      </c>
      <c r="P139" s="4">
        <v>23.97796833</v>
      </c>
      <c r="Q139" s="4">
        <v>5.264558634</v>
      </c>
      <c r="R139" s="4">
        <v>73.25800004</v>
      </c>
      <c r="S139" s="4">
        <v>5.708056353</v>
      </c>
      <c r="T139" s="4">
        <v>19.83580681</v>
      </c>
      <c r="U139" s="4">
        <v>1.198136794</v>
      </c>
      <c r="V139" s="1">
        <f t="shared" si="4"/>
        <v>21</v>
      </c>
    </row>
    <row r="140">
      <c r="A140" s="4" t="s">
        <v>199</v>
      </c>
      <c r="B140" s="4">
        <v>1.0</v>
      </c>
      <c r="C140" s="4">
        <f t="shared" si="1"/>
        <v>13</v>
      </c>
      <c r="D140" s="4">
        <v>12952.20898</v>
      </c>
      <c r="E140" s="4">
        <v>75.69</v>
      </c>
      <c r="F140" s="17">
        <v>75.69</v>
      </c>
      <c r="G140" s="4">
        <f t="shared" si="2"/>
        <v>24.31</v>
      </c>
      <c r="H140" s="17">
        <f t="shared" si="3"/>
        <v>24.31</v>
      </c>
      <c r="I140" s="4">
        <v>60.41450115</v>
      </c>
      <c r="J140" s="4">
        <v>60.41450115</v>
      </c>
      <c r="K140" s="4">
        <v>22.3207193</v>
      </c>
      <c r="L140" s="4">
        <v>13.15480415</v>
      </c>
      <c r="M140" s="4">
        <v>4.109975401</v>
      </c>
      <c r="N140" s="4">
        <v>55.64246823</v>
      </c>
      <c r="O140" s="4">
        <v>25.08014133</v>
      </c>
      <c r="P140" s="4">
        <v>14.77886772</v>
      </c>
      <c r="Q140" s="4">
        <v>4.498522714</v>
      </c>
      <c r="R140" s="4">
        <v>83.0175993</v>
      </c>
      <c r="S140" s="4">
        <v>9.250506251</v>
      </c>
      <c r="T140" s="4">
        <v>5.462303057</v>
      </c>
      <c r="U140" s="4">
        <v>2.269591394</v>
      </c>
      <c r="V140" s="1">
        <f t="shared" si="4"/>
        <v>21</v>
      </c>
    </row>
    <row r="141">
      <c r="A141" s="4" t="s">
        <v>200</v>
      </c>
      <c r="B141" s="4">
        <v>1.0</v>
      </c>
      <c r="C141" s="4">
        <f t="shared" si="1"/>
        <v>14</v>
      </c>
      <c r="D141" s="4">
        <v>13132.79199</v>
      </c>
      <c r="E141" s="4">
        <v>75.87</v>
      </c>
      <c r="F141" s="17">
        <v>75.87</v>
      </c>
      <c r="G141" s="4">
        <f t="shared" si="2"/>
        <v>24.13</v>
      </c>
      <c r="H141" s="17">
        <f t="shared" si="3"/>
        <v>24.13</v>
      </c>
      <c r="I141" s="4">
        <v>63.96178874</v>
      </c>
      <c r="J141" s="4">
        <v>63.96178874</v>
      </c>
      <c r="K141" s="4">
        <v>21.2815915</v>
      </c>
      <c r="L141" s="4">
        <v>6.296119406</v>
      </c>
      <c r="M141" s="4">
        <v>8.460500354</v>
      </c>
      <c r="N141" s="4">
        <v>50.74817899</v>
      </c>
      <c r="O141" s="4">
        <v>26.14432944</v>
      </c>
      <c r="P141" s="4">
        <v>9.704719143</v>
      </c>
      <c r="Q141" s="4">
        <v>13.40277243</v>
      </c>
      <c r="R141" s="4">
        <v>86.58169007</v>
      </c>
      <c r="S141" s="4">
        <v>12.95724153</v>
      </c>
      <c r="T141" s="4">
        <v>0.461068398</v>
      </c>
      <c r="U141" s="4">
        <v>0.0</v>
      </c>
      <c r="V141" s="1">
        <f t="shared" si="4"/>
        <v>21</v>
      </c>
    </row>
    <row r="142">
      <c r="A142" s="4" t="s">
        <v>201</v>
      </c>
      <c r="B142" s="4">
        <v>2.0</v>
      </c>
      <c r="C142" s="4">
        <f t="shared" si="1"/>
        <v>15</v>
      </c>
      <c r="D142" s="4">
        <v>14862.92676</v>
      </c>
      <c r="E142" s="4">
        <v>76.11</v>
      </c>
      <c r="F142" s="17">
        <v>76.11</v>
      </c>
      <c r="G142" s="4">
        <f t="shared" si="2"/>
        <v>23.89</v>
      </c>
      <c r="H142" s="17">
        <f t="shared" si="3"/>
        <v>23.89</v>
      </c>
      <c r="I142" s="4">
        <v>62.66645761</v>
      </c>
      <c r="J142" s="4">
        <v>62.66645761</v>
      </c>
      <c r="K142" s="4">
        <v>14.1975397</v>
      </c>
      <c r="L142" s="4">
        <v>16.27785545</v>
      </c>
      <c r="M142" s="4">
        <v>6.858147242</v>
      </c>
      <c r="N142" s="4">
        <v>48.28242885</v>
      </c>
      <c r="O142" s="4">
        <v>18.59098467</v>
      </c>
      <c r="P142" s="4">
        <v>23.01364655</v>
      </c>
      <c r="Q142" s="4">
        <v>10.11293992</v>
      </c>
      <c r="R142" s="4">
        <v>92.89512895</v>
      </c>
      <c r="S142" s="4">
        <v>4.964517757</v>
      </c>
      <c r="T142" s="4">
        <v>2.122298674</v>
      </c>
      <c r="U142" s="4">
        <v>0.01805461538</v>
      </c>
      <c r="V142" s="1">
        <f t="shared" si="4"/>
        <v>21</v>
      </c>
    </row>
    <row r="143">
      <c r="A143" s="4" t="s">
        <v>202</v>
      </c>
      <c r="B143" s="4">
        <v>1.0</v>
      </c>
      <c r="C143" s="4">
        <f t="shared" si="1"/>
        <v>16</v>
      </c>
      <c r="D143" s="4">
        <v>15893.21875</v>
      </c>
      <c r="E143" s="4">
        <v>76.72</v>
      </c>
      <c r="F143" s="17">
        <v>76.72</v>
      </c>
      <c r="G143" s="4">
        <f t="shared" si="2"/>
        <v>23.28</v>
      </c>
      <c r="H143" s="17">
        <f t="shared" si="3"/>
        <v>23.28</v>
      </c>
      <c r="I143" s="4">
        <v>56.47697339</v>
      </c>
      <c r="J143" s="4">
        <v>56.47697339</v>
      </c>
      <c r="K143" s="4">
        <v>27.70419956</v>
      </c>
      <c r="L143" s="4">
        <v>13.41704303</v>
      </c>
      <c r="M143" s="4">
        <v>2.401784021</v>
      </c>
      <c r="N143" s="4">
        <v>37.07586282</v>
      </c>
      <c r="O143" s="4">
        <v>36.64324958</v>
      </c>
      <c r="P143" s="4">
        <v>21.82149546</v>
      </c>
      <c r="Q143" s="4">
        <v>4.459392143</v>
      </c>
      <c r="R143" s="4">
        <v>79.12330574</v>
      </c>
      <c r="S143" s="4">
        <v>17.26991556</v>
      </c>
      <c r="T143" s="4">
        <v>3.606778703</v>
      </c>
      <c r="U143" s="4">
        <v>0.0</v>
      </c>
      <c r="V143" s="1">
        <f t="shared" si="4"/>
        <v>21</v>
      </c>
    </row>
    <row r="144">
      <c r="A144" s="4" t="s">
        <v>203</v>
      </c>
      <c r="B144" s="4">
        <v>1.0</v>
      </c>
      <c r="C144" s="4">
        <f t="shared" si="1"/>
        <v>17</v>
      </c>
      <c r="D144" s="4">
        <v>16425.85938</v>
      </c>
      <c r="E144" s="4">
        <v>77.16</v>
      </c>
      <c r="F144" s="17">
        <v>77.16</v>
      </c>
      <c r="G144" s="4">
        <f t="shared" si="2"/>
        <v>22.84</v>
      </c>
      <c r="H144" s="17">
        <f t="shared" si="3"/>
        <v>22.84</v>
      </c>
      <c r="I144" s="4">
        <v>46.18753479</v>
      </c>
      <c r="J144" s="4">
        <v>46.18753479</v>
      </c>
      <c r="K144" s="4">
        <v>14.74028929</v>
      </c>
      <c r="L144" s="4">
        <v>31.56245714</v>
      </c>
      <c r="M144" s="4">
        <v>7.509718784</v>
      </c>
      <c r="N144" s="4">
        <v>37.57521525</v>
      </c>
      <c r="O144" s="4">
        <v>14.35396111</v>
      </c>
      <c r="P144" s="4">
        <v>38.52496761</v>
      </c>
      <c r="Q144" s="4">
        <v>9.545856027</v>
      </c>
      <c r="R144" s="4">
        <v>74.19222309</v>
      </c>
      <c r="S144" s="4">
        <v>15.99651381</v>
      </c>
      <c r="T144" s="4">
        <v>8.922452721</v>
      </c>
      <c r="U144" s="4">
        <v>0.8888103843</v>
      </c>
      <c r="V144" s="1">
        <f t="shared" si="4"/>
        <v>21</v>
      </c>
    </row>
    <row r="145">
      <c r="A145" s="4" t="s">
        <v>204</v>
      </c>
      <c r="B145" s="4">
        <v>2.0</v>
      </c>
      <c r="C145" s="4">
        <f t="shared" si="1"/>
        <v>17</v>
      </c>
      <c r="D145" s="4">
        <v>16718.9707</v>
      </c>
      <c r="E145" s="4">
        <v>77.19</v>
      </c>
      <c r="F145" s="17">
        <v>77.19</v>
      </c>
      <c r="G145" s="4">
        <f t="shared" si="2"/>
        <v>22.81</v>
      </c>
      <c r="H145" s="17">
        <f t="shared" si="3"/>
        <v>22.81</v>
      </c>
      <c r="I145" s="4">
        <v>71.21988497</v>
      </c>
      <c r="J145" s="4">
        <v>71.21988497</v>
      </c>
      <c r="K145" s="4">
        <v>13.90222204</v>
      </c>
      <c r="L145" s="4">
        <v>5.677218558</v>
      </c>
      <c r="M145" s="4">
        <v>9.200674434</v>
      </c>
      <c r="N145" s="4">
        <v>65.06715583</v>
      </c>
      <c r="O145" s="4">
        <v>15.51772278</v>
      </c>
      <c r="P145" s="4">
        <v>7.492899307</v>
      </c>
      <c r="Q145" s="4">
        <v>11.92222209</v>
      </c>
      <c r="R145" s="4">
        <v>90.45807717</v>
      </c>
      <c r="S145" s="4">
        <v>8.85091472</v>
      </c>
      <c r="T145" s="4">
        <v>0.0</v>
      </c>
      <c r="U145" s="4">
        <v>0.6910081144</v>
      </c>
      <c r="V145" s="1">
        <f t="shared" si="4"/>
        <v>21</v>
      </c>
    </row>
    <row r="146">
      <c r="A146" s="4" t="s">
        <v>205</v>
      </c>
      <c r="B146" s="4">
        <v>2.0</v>
      </c>
      <c r="C146" s="4">
        <f t="shared" si="1"/>
        <v>17</v>
      </c>
      <c r="D146" s="4">
        <v>16743.92969</v>
      </c>
      <c r="E146" s="4">
        <v>77.45</v>
      </c>
      <c r="F146" s="17">
        <v>77.45</v>
      </c>
      <c r="G146" s="4">
        <f t="shared" si="2"/>
        <v>22.55</v>
      </c>
      <c r="H146" s="17">
        <f t="shared" si="3"/>
        <v>22.55</v>
      </c>
      <c r="I146" s="4">
        <v>84.90523779</v>
      </c>
      <c r="J146" s="4">
        <v>84.90523779</v>
      </c>
      <c r="K146" s="4">
        <v>2.387217509</v>
      </c>
      <c r="L146" s="4">
        <v>12.60781566</v>
      </c>
      <c r="M146" s="4">
        <v>0.09972904042</v>
      </c>
      <c r="N146" s="4">
        <v>75.2429282</v>
      </c>
      <c r="O146" s="4">
        <v>4.052382433</v>
      </c>
      <c r="P146" s="4">
        <v>20.51245174</v>
      </c>
      <c r="Q146" s="4">
        <v>0.1922376314</v>
      </c>
      <c r="R146" s="4">
        <v>95.32170094</v>
      </c>
      <c r="S146" s="4">
        <v>0.5920836567</v>
      </c>
      <c r="T146" s="4">
        <v>4.086215402</v>
      </c>
      <c r="U146" s="4">
        <v>0.0</v>
      </c>
      <c r="V146" s="1">
        <f t="shared" si="4"/>
        <v>21</v>
      </c>
    </row>
    <row r="147">
      <c r="A147" s="4" t="s">
        <v>206</v>
      </c>
      <c r="B147" s="4">
        <v>4.0</v>
      </c>
      <c r="C147" s="4">
        <f t="shared" si="1"/>
        <v>18</v>
      </c>
      <c r="D147" s="4">
        <v>17134.87305</v>
      </c>
      <c r="E147" s="4">
        <v>77.79</v>
      </c>
      <c r="F147" s="17">
        <v>77.79</v>
      </c>
      <c r="G147" s="4">
        <f t="shared" si="2"/>
        <v>22.21</v>
      </c>
      <c r="H147" s="17">
        <f t="shared" si="3"/>
        <v>22.21</v>
      </c>
      <c r="I147" s="4">
        <v>99.99999929</v>
      </c>
      <c r="J147" s="4">
        <v>99.99999929</v>
      </c>
      <c r="K147" s="4">
        <v>0.0</v>
      </c>
      <c r="L147" s="4">
        <v>7.12408621E-7</v>
      </c>
      <c r="M147" s="4">
        <v>0.0</v>
      </c>
      <c r="N147" s="4">
        <v>100.0</v>
      </c>
      <c r="O147" s="4">
        <v>0.0</v>
      </c>
      <c r="P147" s="4">
        <v>0.0</v>
      </c>
      <c r="Q147" s="4">
        <v>0.0</v>
      </c>
      <c r="R147" s="4">
        <v>100.0</v>
      </c>
      <c r="S147" s="4">
        <v>0.0</v>
      </c>
      <c r="T147" s="4">
        <v>0.0</v>
      </c>
      <c r="U147" s="4">
        <v>0.0</v>
      </c>
      <c r="V147" s="1">
        <f t="shared" si="4"/>
        <v>21</v>
      </c>
    </row>
    <row r="148">
      <c r="A148" s="4" t="s">
        <v>207</v>
      </c>
      <c r="B148" s="4">
        <v>1.0</v>
      </c>
      <c r="C148" s="4">
        <f t="shared" si="1"/>
        <v>18</v>
      </c>
      <c r="D148" s="4">
        <v>17500.65625</v>
      </c>
      <c r="E148" s="4">
        <v>78.06</v>
      </c>
      <c r="F148" s="17">
        <v>78.06</v>
      </c>
      <c r="G148" s="4">
        <f t="shared" si="2"/>
        <v>21.94</v>
      </c>
      <c r="H148" s="17">
        <f t="shared" si="3"/>
        <v>21.94</v>
      </c>
      <c r="I148" s="4">
        <v>93.92585718</v>
      </c>
      <c r="J148" s="4">
        <v>93.92585718</v>
      </c>
      <c r="K148" s="4">
        <v>5.873730768</v>
      </c>
      <c r="L148" s="4">
        <v>0.2004120542</v>
      </c>
      <c r="M148" s="4">
        <v>0.0</v>
      </c>
      <c r="N148" s="4">
        <v>92.082745</v>
      </c>
      <c r="O148" s="4">
        <v>7.917255</v>
      </c>
      <c r="P148" s="4">
        <v>0.0</v>
      </c>
      <c r="Q148" s="4">
        <v>0.0</v>
      </c>
      <c r="R148" s="4">
        <v>95.40516436</v>
      </c>
      <c r="S148" s="4">
        <v>4.233570117</v>
      </c>
      <c r="T148" s="4">
        <v>0.361265525</v>
      </c>
      <c r="U148" s="4">
        <v>0.0</v>
      </c>
      <c r="V148" s="1">
        <f t="shared" si="4"/>
        <v>21</v>
      </c>
    </row>
    <row r="149">
      <c r="A149" s="4" t="s">
        <v>208</v>
      </c>
      <c r="B149" s="4">
        <v>3.0</v>
      </c>
      <c r="C149" s="4">
        <f t="shared" si="1"/>
        <v>18</v>
      </c>
      <c r="D149" s="4">
        <v>17643.06055</v>
      </c>
      <c r="E149" s="4">
        <v>78.25</v>
      </c>
      <c r="F149" s="17">
        <v>78.25</v>
      </c>
      <c r="G149" s="4">
        <f t="shared" si="2"/>
        <v>21.75</v>
      </c>
      <c r="H149" s="17">
        <f t="shared" si="3"/>
        <v>21.75</v>
      </c>
      <c r="I149" s="4">
        <v>95.35976356</v>
      </c>
      <c r="J149" s="4">
        <v>95.35976356</v>
      </c>
      <c r="K149" s="4">
        <v>0.003451463449</v>
      </c>
      <c r="L149" s="4">
        <v>2.604485389</v>
      </c>
      <c r="M149" s="4">
        <v>2.032299589</v>
      </c>
      <c r="N149" s="4">
        <v>87.05074495</v>
      </c>
      <c r="O149" s="4">
        <v>0.009631811022</v>
      </c>
      <c r="P149" s="4">
        <v>7.26819549</v>
      </c>
      <c r="Q149" s="4">
        <v>5.671427747</v>
      </c>
      <c r="R149" s="4">
        <v>100.0</v>
      </c>
      <c r="S149" s="4">
        <v>0.0</v>
      </c>
      <c r="T149" s="4">
        <v>0.0</v>
      </c>
      <c r="U149" s="4">
        <v>0.0</v>
      </c>
      <c r="V149" s="1">
        <f t="shared" si="4"/>
        <v>21</v>
      </c>
    </row>
    <row r="150">
      <c r="A150" s="4" t="s">
        <v>209</v>
      </c>
      <c r="B150" s="4">
        <v>3.0</v>
      </c>
      <c r="C150" s="4">
        <f t="shared" si="1"/>
        <v>18</v>
      </c>
      <c r="D150" s="4">
        <v>17915.56641</v>
      </c>
      <c r="E150" s="4">
        <v>78.3</v>
      </c>
      <c r="F150" s="17">
        <v>78.3</v>
      </c>
      <c r="G150" s="4">
        <f t="shared" si="2"/>
        <v>21.7</v>
      </c>
      <c r="H150" s="17">
        <f t="shared" si="3"/>
        <v>21.7</v>
      </c>
      <c r="I150" s="4">
        <v>94.00642827</v>
      </c>
      <c r="J150" s="4">
        <v>94.00642827</v>
      </c>
      <c r="K150" s="4">
        <v>1.034150511</v>
      </c>
      <c r="L150" s="4">
        <v>3.215911815</v>
      </c>
      <c r="M150" s="4">
        <v>1.743509404</v>
      </c>
      <c r="N150" s="4">
        <v>90.1193298</v>
      </c>
      <c r="O150" s="4">
        <v>1.849169999</v>
      </c>
      <c r="P150" s="4">
        <v>4.583438691</v>
      </c>
      <c r="Q150" s="4">
        <v>3.448061508</v>
      </c>
      <c r="R150" s="4">
        <v>97.61816944</v>
      </c>
      <c r="S150" s="4">
        <v>0.2768660057</v>
      </c>
      <c r="T150" s="4">
        <v>1.94525887</v>
      </c>
      <c r="U150" s="4">
        <v>0.1597056849</v>
      </c>
      <c r="V150" s="1">
        <f t="shared" si="4"/>
        <v>21</v>
      </c>
    </row>
    <row r="151">
      <c r="A151" s="4" t="s">
        <v>210</v>
      </c>
      <c r="B151" s="4">
        <v>1.0</v>
      </c>
      <c r="C151" s="4">
        <f t="shared" si="1"/>
        <v>19</v>
      </c>
      <c r="D151" s="4">
        <v>18383.95508</v>
      </c>
      <c r="E151" s="4">
        <v>78.51</v>
      </c>
      <c r="F151" s="17">
        <v>78.51</v>
      </c>
      <c r="G151" s="4">
        <f t="shared" si="2"/>
        <v>21.49</v>
      </c>
      <c r="H151" s="17">
        <f t="shared" si="3"/>
        <v>21.49</v>
      </c>
      <c r="I151" s="4">
        <v>65.41238357</v>
      </c>
      <c r="J151" s="4">
        <v>65.41238357</v>
      </c>
      <c r="K151" s="4">
        <v>6.15393902</v>
      </c>
      <c r="L151" s="4">
        <v>21.57684071</v>
      </c>
      <c r="M151" s="4">
        <v>6.856836706</v>
      </c>
      <c r="N151" s="4">
        <v>48.22728833</v>
      </c>
      <c r="O151" s="4">
        <v>8.331703613</v>
      </c>
      <c r="P151" s="4">
        <v>31.60865444</v>
      </c>
      <c r="Q151" s="4">
        <v>11.83235362</v>
      </c>
      <c r="R151" s="4">
        <v>86.73385466</v>
      </c>
      <c r="S151" s="4">
        <v>3.451996194</v>
      </c>
      <c r="T151" s="4">
        <v>9.130414105</v>
      </c>
      <c r="U151" s="4">
        <v>0.6837350463</v>
      </c>
      <c r="V151" s="1">
        <f t="shared" si="4"/>
        <v>21</v>
      </c>
    </row>
    <row r="152">
      <c r="A152" s="4" t="s">
        <v>211</v>
      </c>
      <c r="B152" s="4">
        <v>3.0</v>
      </c>
      <c r="C152" s="4">
        <f t="shared" si="1"/>
        <v>19</v>
      </c>
      <c r="D152" s="4">
        <v>18776.70703</v>
      </c>
      <c r="E152" s="4">
        <v>79.48</v>
      </c>
      <c r="F152" s="17">
        <v>79.48</v>
      </c>
      <c r="G152" s="4">
        <f t="shared" si="2"/>
        <v>20.52</v>
      </c>
      <c r="H152" s="17">
        <f t="shared" si="3"/>
        <v>20.52</v>
      </c>
      <c r="I152" s="4">
        <v>95.43497032</v>
      </c>
      <c r="J152" s="4">
        <v>95.43497032</v>
      </c>
      <c r="K152" s="4">
        <v>1.941425039</v>
      </c>
      <c r="L152" s="4">
        <v>2.545956934</v>
      </c>
      <c r="M152" s="4">
        <v>0.07764770471</v>
      </c>
      <c r="N152" s="4">
        <v>91.93925234</v>
      </c>
      <c r="O152" s="4">
        <v>1.862616064</v>
      </c>
      <c r="P152" s="4">
        <v>6.014693049</v>
      </c>
      <c r="Q152" s="4">
        <v>0.1834385438</v>
      </c>
      <c r="R152" s="4">
        <v>98.00073133</v>
      </c>
      <c r="S152" s="4">
        <v>1.999268673</v>
      </c>
      <c r="T152" s="4">
        <v>0.0</v>
      </c>
      <c r="U152" s="4">
        <v>0.0</v>
      </c>
      <c r="V152" s="1">
        <f t="shared" si="4"/>
        <v>21</v>
      </c>
    </row>
    <row r="153">
      <c r="A153" s="4" t="s">
        <v>212</v>
      </c>
      <c r="B153" s="4">
        <v>4.0</v>
      </c>
      <c r="C153" s="4">
        <f t="shared" si="1"/>
        <v>20</v>
      </c>
      <c r="D153" s="4">
        <v>19116.20898</v>
      </c>
      <c r="E153" s="4">
        <v>79.72</v>
      </c>
      <c r="F153" s="17">
        <v>79.72</v>
      </c>
      <c r="G153" s="4">
        <f t="shared" si="2"/>
        <v>20.28</v>
      </c>
      <c r="H153" s="17">
        <f t="shared" si="3"/>
        <v>20.28</v>
      </c>
      <c r="I153" s="4">
        <v>99.99999872</v>
      </c>
      <c r="J153" s="4">
        <v>99.99999872</v>
      </c>
      <c r="K153" s="4">
        <v>0.0</v>
      </c>
      <c r="L153" s="4">
        <v>1.277139333E-6</v>
      </c>
      <c r="M153" s="4">
        <v>0.0</v>
      </c>
      <c r="N153" s="4">
        <v>100.0</v>
      </c>
      <c r="O153" s="4">
        <v>0.0</v>
      </c>
      <c r="P153" s="4">
        <v>0.0</v>
      </c>
      <c r="Q153" s="4">
        <v>0.0</v>
      </c>
      <c r="R153" s="4">
        <v>100.0</v>
      </c>
      <c r="S153" s="4">
        <v>0.0</v>
      </c>
      <c r="T153" s="4">
        <v>0.0</v>
      </c>
      <c r="U153" s="4">
        <v>0.0</v>
      </c>
      <c r="V153" s="1">
        <f t="shared" si="4"/>
        <v>21</v>
      </c>
    </row>
    <row r="154">
      <c r="A154" s="4" t="s">
        <v>213</v>
      </c>
      <c r="B154" s="4">
        <v>1.0</v>
      </c>
      <c r="C154" s="4">
        <f t="shared" si="1"/>
        <v>20</v>
      </c>
      <c r="D154" s="4">
        <v>19129.95508</v>
      </c>
      <c r="E154" s="4">
        <v>80.69</v>
      </c>
      <c r="F154" s="17">
        <v>80.69</v>
      </c>
      <c r="G154" s="4">
        <f t="shared" si="2"/>
        <v>19.31</v>
      </c>
      <c r="H154" s="17">
        <f t="shared" si="3"/>
        <v>19.31</v>
      </c>
      <c r="I154" s="4">
        <v>70.04772851</v>
      </c>
      <c r="J154" s="4">
        <v>70.04772851</v>
      </c>
      <c r="K154" s="4">
        <v>21.95081497</v>
      </c>
      <c r="L154" s="4">
        <v>5.776304407</v>
      </c>
      <c r="M154" s="4">
        <v>2.22515211</v>
      </c>
      <c r="N154" s="4">
        <v>66.58504376</v>
      </c>
      <c r="O154" s="4">
        <v>24.41415803</v>
      </c>
      <c r="P154" s="4">
        <v>6.383874146</v>
      </c>
      <c r="Q154" s="4">
        <v>2.616924066</v>
      </c>
      <c r="R154" s="4">
        <v>86.45469821</v>
      </c>
      <c r="S154" s="4">
        <v>10.27894825</v>
      </c>
      <c r="T154" s="4">
        <v>2.897503996</v>
      </c>
      <c r="U154" s="4">
        <v>0.3688495446</v>
      </c>
      <c r="V154" s="1">
        <f t="shared" si="4"/>
        <v>21</v>
      </c>
    </row>
    <row r="155">
      <c r="A155" s="4" t="s">
        <v>214</v>
      </c>
      <c r="B155" s="4">
        <v>4.0</v>
      </c>
      <c r="C155" s="4">
        <f t="shared" si="1"/>
        <v>20</v>
      </c>
      <c r="D155" s="4">
        <v>19237.68164</v>
      </c>
      <c r="E155" s="4">
        <v>80.73</v>
      </c>
      <c r="F155" s="17">
        <v>80.73</v>
      </c>
      <c r="G155" s="4">
        <f t="shared" si="2"/>
        <v>19.27</v>
      </c>
      <c r="H155" s="17">
        <f t="shared" si="3"/>
        <v>19.27</v>
      </c>
      <c r="I155" s="4">
        <v>100.0</v>
      </c>
      <c r="J155" s="4">
        <v>100.0</v>
      </c>
      <c r="K155" s="4">
        <v>0.0</v>
      </c>
      <c r="L155" s="4">
        <v>0.0</v>
      </c>
      <c r="M155" s="4">
        <v>0.0</v>
      </c>
      <c r="N155" s="4">
        <v>100.0</v>
      </c>
      <c r="O155" s="4">
        <v>0.0</v>
      </c>
      <c r="P155" s="4">
        <v>0.0</v>
      </c>
      <c r="Q155" s="4">
        <v>0.0</v>
      </c>
      <c r="R155" s="4">
        <v>100.0</v>
      </c>
      <c r="S155" s="4">
        <v>0.0</v>
      </c>
      <c r="T155" s="4">
        <v>0.0</v>
      </c>
      <c r="U155" s="4">
        <v>0.0</v>
      </c>
      <c r="V155" s="1">
        <f t="shared" si="4"/>
        <v>21</v>
      </c>
    </row>
    <row r="156">
      <c r="A156" s="4" t="s">
        <v>215</v>
      </c>
      <c r="B156" s="4">
        <v>1.0</v>
      </c>
      <c r="C156" s="4">
        <f t="shared" si="1"/>
        <v>21</v>
      </c>
      <c r="D156" s="4">
        <v>20250.83398</v>
      </c>
      <c r="E156" s="4">
        <v>80.77</v>
      </c>
      <c r="F156" s="17">
        <v>80.77</v>
      </c>
      <c r="G156" s="4">
        <f t="shared" si="2"/>
        <v>19.23</v>
      </c>
      <c r="H156" s="17">
        <f t="shared" si="3"/>
        <v>19.23</v>
      </c>
      <c r="I156" s="4">
        <v>82.54729103</v>
      </c>
      <c r="J156" s="4">
        <v>82.54729103</v>
      </c>
      <c r="K156" s="4">
        <v>3.854734527</v>
      </c>
      <c r="L156" s="4">
        <v>12.24697135</v>
      </c>
      <c r="M156" s="4">
        <v>1.35100309</v>
      </c>
      <c r="N156" s="4">
        <v>72.08089521</v>
      </c>
      <c r="O156" s="4">
        <v>3.78241223</v>
      </c>
      <c r="P156" s="4">
        <v>21.72810084</v>
      </c>
      <c r="Q156" s="4">
        <v>2.408591717</v>
      </c>
      <c r="R156" s="4">
        <v>95.91745475</v>
      </c>
      <c r="S156" s="4">
        <v>3.947121723</v>
      </c>
      <c r="T156" s="4">
        <v>0.1354235314</v>
      </c>
      <c r="U156" s="4">
        <v>0.0</v>
      </c>
      <c r="V156" s="1">
        <f t="shared" si="4"/>
        <v>21</v>
      </c>
    </row>
    <row r="157">
      <c r="A157" s="4" t="s">
        <v>216</v>
      </c>
      <c r="B157" s="4">
        <v>1.0</v>
      </c>
      <c r="C157" s="4">
        <f t="shared" si="1"/>
        <v>21</v>
      </c>
      <c r="D157" s="4">
        <v>20903.27734</v>
      </c>
      <c r="E157" s="4">
        <v>80.81</v>
      </c>
      <c r="F157" s="17">
        <v>80.81</v>
      </c>
      <c r="G157" s="4">
        <f t="shared" si="2"/>
        <v>19.19</v>
      </c>
      <c r="H157" s="17">
        <f t="shared" si="3"/>
        <v>19.19</v>
      </c>
      <c r="I157" s="4">
        <v>47.21485446</v>
      </c>
      <c r="J157" s="4">
        <v>47.21485446</v>
      </c>
      <c r="K157" s="4">
        <v>31.2730034</v>
      </c>
      <c r="L157" s="4">
        <v>21.15863263</v>
      </c>
      <c r="M157" s="4">
        <v>0.3535095024</v>
      </c>
      <c r="N157" s="4">
        <v>32.7182589</v>
      </c>
      <c r="O157" s="4">
        <v>38.62690254</v>
      </c>
      <c r="P157" s="4">
        <v>28.3404457</v>
      </c>
      <c r="Q157" s="4">
        <v>0.3143928626</v>
      </c>
      <c r="R157" s="4">
        <v>80.08191854</v>
      </c>
      <c r="S157" s="4">
        <v>14.60004919</v>
      </c>
      <c r="T157" s="4">
        <v>4.875836487</v>
      </c>
      <c r="U157" s="4">
        <v>0.4421957805</v>
      </c>
      <c r="V157" s="1">
        <f t="shared" si="4"/>
        <v>21</v>
      </c>
    </row>
    <row r="158">
      <c r="A158" s="4" t="s">
        <v>217</v>
      </c>
      <c r="B158" s="4">
        <v>2.0</v>
      </c>
      <c r="C158" s="4">
        <f t="shared" si="1"/>
        <v>22</v>
      </c>
      <c r="D158" s="4">
        <v>21413.25</v>
      </c>
      <c r="E158" s="4">
        <v>80.97</v>
      </c>
      <c r="F158" s="17">
        <v>80.97</v>
      </c>
      <c r="G158" s="4">
        <f t="shared" si="2"/>
        <v>19.03</v>
      </c>
      <c r="H158" s="17">
        <f t="shared" si="3"/>
        <v>19.03</v>
      </c>
      <c r="I158" s="4">
        <v>92.22757937</v>
      </c>
      <c r="J158" s="4">
        <v>92.22757937</v>
      </c>
      <c r="K158" s="4">
        <v>0.5954581495</v>
      </c>
      <c r="L158" s="4">
        <v>5.348927064</v>
      </c>
      <c r="M158" s="4">
        <v>1.82803542</v>
      </c>
      <c r="N158" s="4">
        <v>90.5374357</v>
      </c>
      <c r="O158" s="4">
        <v>0.7032099038</v>
      </c>
      <c r="P158" s="4">
        <v>6.510488612</v>
      </c>
      <c r="Q158" s="4">
        <v>2.248865782</v>
      </c>
      <c r="R158" s="4">
        <v>99.56938019</v>
      </c>
      <c r="S158" s="4">
        <v>0.1273977901</v>
      </c>
      <c r="T158" s="4">
        <v>0.3032220202</v>
      </c>
      <c r="U158" s="4">
        <v>0.0</v>
      </c>
      <c r="V158" s="1">
        <f t="shared" si="4"/>
        <v>21</v>
      </c>
    </row>
    <row r="159">
      <c r="A159" s="4" t="s">
        <v>218</v>
      </c>
      <c r="B159" s="4">
        <v>1.0</v>
      </c>
      <c r="C159" s="4">
        <f t="shared" si="1"/>
        <v>25</v>
      </c>
      <c r="D159" s="4">
        <v>24206.63672</v>
      </c>
      <c r="E159" s="4">
        <v>80.99</v>
      </c>
      <c r="F159" s="17">
        <v>80.99</v>
      </c>
      <c r="G159" s="4">
        <f t="shared" si="2"/>
        <v>19.01</v>
      </c>
      <c r="H159" s="17">
        <f t="shared" si="3"/>
        <v>19.01</v>
      </c>
      <c r="I159" s="4">
        <v>46.91179747</v>
      </c>
      <c r="J159" s="4">
        <v>46.91179747</v>
      </c>
      <c r="K159" s="4">
        <v>21.6538987</v>
      </c>
      <c r="L159" s="4">
        <v>27.02751244</v>
      </c>
      <c r="M159" s="4">
        <v>4.406791392</v>
      </c>
      <c r="N159" s="4">
        <v>39.15415932</v>
      </c>
      <c r="O159" s="4">
        <v>23.98774039</v>
      </c>
      <c r="P159" s="4">
        <v>31.99150648</v>
      </c>
      <c r="Q159" s="4">
        <v>4.866593813</v>
      </c>
      <c r="R159" s="4">
        <v>85.81383976</v>
      </c>
      <c r="S159" s="4">
        <v>9.950440829</v>
      </c>
      <c r="T159" s="4">
        <v>2.13468778</v>
      </c>
      <c r="U159" s="4">
        <v>2.101031634</v>
      </c>
      <c r="V159" s="1">
        <f t="shared" si="4"/>
        <v>21</v>
      </c>
    </row>
    <row r="160">
      <c r="A160" s="4" t="s">
        <v>219</v>
      </c>
      <c r="B160" s="4">
        <v>4.0</v>
      </c>
      <c r="C160" s="4">
        <f t="shared" si="1"/>
        <v>26</v>
      </c>
      <c r="D160" s="4">
        <v>25499.88086</v>
      </c>
      <c r="E160" s="4">
        <v>81.41</v>
      </c>
      <c r="F160" s="17">
        <v>81.41</v>
      </c>
      <c r="G160" s="4">
        <f t="shared" si="2"/>
        <v>18.59</v>
      </c>
      <c r="H160" s="17">
        <f t="shared" si="3"/>
        <v>18.59</v>
      </c>
      <c r="I160" s="4">
        <v>99.96981182</v>
      </c>
      <c r="J160" s="4">
        <v>99.96981182</v>
      </c>
      <c r="K160" s="4">
        <v>0.0</v>
      </c>
      <c r="L160" s="4">
        <v>0.03018817873</v>
      </c>
      <c r="M160" s="4">
        <v>0.0</v>
      </c>
      <c r="N160" s="4">
        <v>100.0</v>
      </c>
      <c r="O160" s="4">
        <v>0.0</v>
      </c>
      <c r="P160" s="4">
        <v>0.0</v>
      </c>
      <c r="Q160" s="4">
        <v>0.0</v>
      </c>
      <c r="R160" s="4">
        <v>99.965</v>
      </c>
      <c r="S160" s="4">
        <v>0.0</v>
      </c>
      <c r="T160" s="4">
        <v>0.035</v>
      </c>
      <c r="U160" s="4">
        <v>0.0</v>
      </c>
      <c r="V160" s="1">
        <f t="shared" si="4"/>
        <v>21</v>
      </c>
    </row>
    <row r="161">
      <c r="A161" s="4" t="s">
        <v>220</v>
      </c>
      <c r="B161" s="4">
        <v>1.0</v>
      </c>
      <c r="C161" s="4">
        <f t="shared" si="1"/>
        <v>26</v>
      </c>
      <c r="D161" s="4">
        <v>25778.81445</v>
      </c>
      <c r="E161" s="4">
        <v>81.42</v>
      </c>
      <c r="F161" s="17">
        <v>81.42</v>
      </c>
      <c r="G161" s="4">
        <f t="shared" si="2"/>
        <v>18.58</v>
      </c>
      <c r="H161" s="17">
        <f t="shared" si="3"/>
        <v>18.58</v>
      </c>
      <c r="I161" s="4">
        <v>93.84384303</v>
      </c>
      <c r="J161" s="4">
        <v>93.84384303</v>
      </c>
      <c r="K161" s="4">
        <v>0.6831311872</v>
      </c>
      <c r="L161" s="4">
        <v>5.20969278</v>
      </c>
      <c r="M161" s="4">
        <v>0.2633330058</v>
      </c>
      <c r="N161" s="4">
        <v>88.75362488</v>
      </c>
      <c r="O161" s="4">
        <v>0.3564402606</v>
      </c>
      <c r="P161" s="4">
        <v>10.18993486</v>
      </c>
      <c r="Q161" s="4">
        <v>0.7</v>
      </c>
      <c r="R161" s="4">
        <v>96.91351044</v>
      </c>
      <c r="S161" s="4">
        <v>0.8801428799</v>
      </c>
      <c r="T161" s="4">
        <v>2.206346677</v>
      </c>
      <c r="U161" s="4">
        <v>0.0</v>
      </c>
      <c r="V161" s="1">
        <f t="shared" si="4"/>
        <v>21</v>
      </c>
    </row>
    <row r="162">
      <c r="A162" s="4" t="s">
        <v>221</v>
      </c>
      <c r="B162" s="4">
        <v>2.0</v>
      </c>
      <c r="C162" s="4">
        <f t="shared" si="1"/>
        <v>27</v>
      </c>
      <c r="D162" s="4">
        <v>26378.27539</v>
      </c>
      <c r="E162" s="4">
        <v>81.56</v>
      </c>
      <c r="F162" s="17">
        <v>81.56</v>
      </c>
      <c r="G162" s="4">
        <f t="shared" si="2"/>
        <v>18.44</v>
      </c>
      <c r="H162" s="17">
        <f t="shared" si="3"/>
        <v>18.44</v>
      </c>
      <c r="I162" s="4">
        <v>70.90907039</v>
      </c>
      <c r="J162" s="4">
        <v>70.90907039</v>
      </c>
      <c r="K162" s="4">
        <v>8.935421702</v>
      </c>
      <c r="L162" s="4">
        <v>14.19244161</v>
      </c>
      <c r="M162" s="4">
        <v>5.963066293</v>
      </c>
      <c r="N162" s="4">
        <v>55.72244686</v>
      </c>
      <c r="O162" s="4">
        <v>13.34316829</v>
      </c>
      <c r="P162" s="4">
        <v>23.17527956</v>
      </c>
      <c r="Q162" s="4">
        <v>7.759105289</v>
      </c>
      <c r="R162" s="4">
        <v>85.09355329</v>
      </c>
      <c r="S162" s="4">
        <v>4.818535156</v>
      </c>
      <c r="T162" s="4">
        <v>5.80236656</v>
      </c>
      <c r="U162" s="4">
        <v>4.285544994</v>
      </c>
      <c r="V162" s="1">
        <f t="shared" si="4"/>
        <v>21</v>
      </c>
    </row>
    <row r="163">
      <c r="A163" s="4" t="s">
        <v>222</v>
      </c>
      <c r="B163" s="4">
        <v>2.0</v>
      </c>
      <c r="C163" s="4">
        <f t="shared" si="1"/>
        <v>27</v>
      </c>
      <c r="D163" s="4">
        <v>26545.86328</v>
      </c>
      <c r="E163" s="4">
        <v>82.54</v>
      </c>
      <c r="F163" s="17">
        <v>82.54</v>
      </c>
      <c r="G163" s="4">
        <f t="shared" si="2"/>
        <v>17.46</v>
      </c>
      <c r="H163" s="17">
        <f t="shared" si="3"/>
        <v>17.46</v>
      </c>
      <c r="I163" s="4">
        <v>65.72041818</v>
      </c>
      <c r="J163" s="4">
        <v>65.72041818</v>
      </c>
      <c r="K163" s="4">
        <v>12.87474863</v>
      </c>
      <c r="L163" s="4">
        <v>15.00100626</v>
      </c>
      <c r="M163" s="4">
        <v>6.403826927</v>
      </c>
      <c r="N163" s="4">
        <v>43.52758112</v>
      </c>
      <c r="O163" s="4">
        <v>12.67259943</v>
      </c>
      <c r="P163" s="4">
        <v>30.12380645</v>
      </c>
      <c r="Q163" s="4">
        <v>13.676013</v>
      </c>
      <c r="R163" s="4">
        <v>82.08358486</v>
      </c>
      <c r="S163" s="4">
        <v>13.02379677</v>
      </c>
      <c r="T163" s="4">
        <v>3.850701351</v>
      </c>
      <c r="U163" s="4">
        <v>1.041917019</v>
      </c>
      <c r="V163" s="1">
        <f t="shared" si="4"/>
        <v>21</v>
      </c>
    </row>
    <row r="164">
      <c r="A164" s="4" t="s">
        <v>223</v>
      </c>
      <c r="B164" s="4">
        <v>1.0</v>
      </c>
      <c r="C164" s="4">
        <f t="shared" si="1"/>
        <v>28</v>
      </c>
      <c r="D164" s="4">
        <v>27691.01953</v>
      </c>
      <c r="E164" s="4">
        <v>82.66</v>
      </c>
      <c r="F164" s="17">
        <v>82.66</v>
      </c>
      <c r="G164" s="4">
        <f t="shared" si="2"/>
        <v>17.34</v>
      </c>
      <c r="H164" s="17">
        <f t="shared" si="3"/>
        <v>17.34</v>
      </c>
      <c r="I164" s="4">
        <v>53.38588491</v>
      </c>
      <c r="J164" s="4">
        <v>53.38588491</v>
      </c>
      <c r="K164" s="4">
        <v>2.71797298</v>
      </c>
      <c r="L164" s="4">
        <v>32.31145967</v>
      </c>
      <c r="M164" s="4">
        <v>11.58468244</v>
      </c>
      <c r="N164" s="4">
        <v>36.40642028</v>
      </c>
      <c r="O164" s="4">
        <v>1.601776163</v>
      </c>
      <c r="P164" s="4">
        <v>43.95389345</v>
      </c>
      <c r="Q164" s="4">
        <v>18.03791011</v>
      </c>
      <c r="R164" s="4">
        <v>80.47000694</v>
      </c>
      <c r="S164" s="4">
        <v>4.498430298</v>
      </c>
      <c r="T164" s="4">
        <v>13.74049434</v>
      </c>
      <c r="U164" s="4">
        <v>1.291068417</v>
      </c>
      <c r="V164" s="1">
        <f t="shared" si="4"/>
        <v>21</v>
      </c>
    </row>
    <row r="165">
      <c r="A165" s="4" t="s">
        <v>224</v>
      </c>
      <c r="B165" s="4">
        <v>0.0</v>
      </c>
      <c r="C165" s="4">
        <f t="shared" si="1"/>
        <v>29</v>
      </c>
      <c r="D165" s="4">
        <v>28435.94336</v>
      </c>
      <c r="E165" s="4">
        <v>82.97</v>
      </c>
      <c r="F165" s="17">
        <v>82.97</v>
      </c>
      <c r="G165" s="4">
        <f t="shared" si="2"/>
        <v>17.03</v>
      </c>
      <c r="H165" s="17">
        <f t="shared" si="3"/>
        <v>17.03</v>
      </c>
      <c r="I165" s="4">
        <v>93.68580071</v>
      </c>
      <c r="J165" s="4">
        <v>93.68580071</v>
      </c>
      <c r="K165" s="4">
        <v>0.4707829181</v>
      </c>
      <c r="L165" s="4">
        <v>5.843416373</v>
      </c>
      <c r="M165" s="4" t="s">
        <v>12</v>
      </c>
      <c r="N165" s="4" t="s">
        <v>12</v>
      </c>
      <c r="O165" s="4" t="s">
        <v>12</v>
      </c>
      <c r="P165" s="4" t="s">
        <v>12</v>
      </c>
      <c r="Q165" s="4" t="s">
        <v>12</v>
      </c>
      <c r="R165" s="4" t="s">
        <v>12</v>
      </c>
      <c r="S165" s="4" t="s">
        <v>12</v>
      </c>
      <c r="T165" s="4" t="s">
        <v>12</v>
      </c>
      <c r="U165" s="4" t="s">
        <v>12</v>
      </c>
      <c r="V165" s="1">
        <f t="shared" si="4"/>
        <v>21</v>
      </c>
    </row>
    <row r="166">
      <c r="A166" s="4" t="s">
        <v>225</v>
      </c>
      <c r="B166" s="4">
        <v>2.0</v>
      </c>
      <c r="C166" s="4">
        <f t="shared" si="1"/>
        <v>30</v>
      </c>
      <c r="D166" s="4">
        <v>29136.80859</v>
      </c>
      <c r="E166" s="4">
        <v>83.9</v>
      </c>
      <c r="F166" s="17">
        <v>83.9</v>
      </c>
      <c r="G166" s="4">
        <f t="shared" si="2"/>
        <v>16.1</v>
      </c>
      <c r="H166" s="17">
        <f t="shared" si="3"/>
        <v>16.1</v>
      </c>
      <c r="I166" s="4">
        <v>90.07454179</v>
      </c>
      <c r="J166" s="4">
        <v>90.07454179</v>
      </c>
      <c r="K166" s="4">
        <v>3.979825725</v>
      </c>
      <c r="L166" s="4">
        <v>4.699081176</v>
      </c>
      <c r="M166" s="4">
        <v>1.246551314</v>
      </c>
      <c r="N166" s="4">
        <v>90.20327165</v>
      </c>
      <c r="O166" s="4">
        <v>4.207348246</v>
      </c>
      <c r="P166" s="4">
        <v>4.269023951</v>
      </c>
      <c r="Q166" s="4">
        <v>1.320356149</v>
      </c>
      <c r="R166" s="4">
        <v>89.57763316</v>
      </c>
      <c r="S166" s="4">
        <v>3.101581411</v>
      </c>
      <c r="T166" s="4">
        <v>6.359123168</v>
      </c>
      <c r="U166" s="4">
        <v>0.9616622585</v>
      </c>
      <c r="V166" s="1">
        <f t="shared" si="4"/>
        <v>21</v>
      </c>
    </row>
    <row r="167">
      <c r="A167" s="4" t="s">
        <v>226</v>
      </c>
      <c r="B167" s="4">
        <v>1.0</v>
      </c>
      <c r="C167" s="4">
        <f t="shared" si="1"/>
        <v>30</v>
      </c>
      <c r="D167" s="4">
        <v>29825.96875</v>
      </c>
      <c r="E167" s="4">
        <v>84.29</v>
      </c>
      <c r="F167" s="17">
        <v>84.29</v>
      </c>
      <c r="G167" s="4">
        <f t="shared" si="2"/>
        <v>15.71</v>
      </c>
      <c r="H167" s="17">
        <f t="shared" si="3"/>
        <v>15.71</v>
      </c>
      <c r="I167" s="4">
        <v>60.66356984</v>
      </c>
      <c r="J167" s="4">
        <v>60.66356984</v>
      </c>
      <c r="K167" s="4">
        <v>28.9627418</v>
      </c>
      <c r="L167" s="4">
        <v>7.77785276</v>
      </c>
      <c r="M167" s="4">
        <v>2.595835594</v>
      </c>
      <c r="N167" s="4">
        <v>50.68133437</v>
      </c>
      <c r="O167" s="4">
        <v>33.53021373</v>
      </c>
      <c r="P167" s="4">
        <v>11.60782393</v>
      </c>
      <c r="Q167" s="4">
        <v>4.180627978</v>
      </c>
      <c r="R167" s="4">
        <v>77.01412934</v>
      </c>
      <c r="S167" s="4">
        <v>21.48137937</v>
      </c>
      <c r="T167" s="4">
        <v>1.504491286</v>
      </c>
      <c r="U167" s="4">
        <v>0.0</v>
      </c>
      <c r="V167" s="1">
        <f t="shared" si="4"/>
        <v>21</v>
      </c>
    </row>
    <row r="168">
      <c r="A168" s="4" t="s">
        <v>227</v>
      </c>
      <c r="B168" s="4">
        <v>2.0</v>
      </c>
      <c r="C168" s="4">
        <f t="shared" si="1"/>
        <v>32</v>
      </c>
      <c r="D168" s="4">
        <v>31072.94531</v>
      </c>
      <c r="E168" s="4">
        <v>85.52</v>
      </c>
      <c r="F168" s="17">
        <v>85.52</v>
      </c>
      <c r="G168" s="4">
        <f t="shared" si="2"/>
        <v>14.48</v>
      </c>
      <c r="H168" s="17">
        <f t="shared" si="3"/>
        <v>14.48</v>
      </c>
      <c r="I168" s="4">
        <v>85.79099665</v>
      </c>
      <c r="J168" s="4">
        <v>85.79099665</v>
      </c>
      <c r="K168" s="4">
        <v>6.586062113</v>
      </c>
      <c r="L168" s="4">
        <v>2.812216176</v>
      </c>
      <c r="M168" s="4">
        <v>4.810725058</v>
      </c>
      <c r="N168" s="4">
        <v>71.89275005</v>
      </c>
      <c r="O168" s="4">
        <v>11.93454827</v>
      </c>
      <c r="P168" s="4">
        <v>4.999356483</v>
      </c>
      <c r="Q168" s="4">
        <v>11.17334519</v>
      </c>
      <c r="R168" s="4">
        <v>96.12725952</v>
      </c>
      <c r="S168" s="4">
        <v>2.608342455</v>
      </c>
      <c r="T168" s="4">
        <v>1.185613803</v>
      </c>
      <c r="U168" s="4">
        <v>0.07878421819</v>
      </c>
      <c r="V168" s="1">
        <f t="shared" si="4"/>
        <v>21</v>
      </c>
    </row>
    <row r="169">
      <c r="A169" s="4" t="s">
        <v>228</v>
      </c>
      <c r="B169" s="4">
        <v>1.0</v>
      </c>
      <c r="C169" s="4">
        <f t="shared" si="1"/>
        <v>32</v>
      </c>
      <c r="D169" s="4">
        <v>31255.43555</v>
      </c>
      <c r="E169" s="4">
        <v>85.82</v>
      </c>
      <c r="F169" s="17">
        <v>85.82</v>
      </c>
      <c r="G169" s="4">
        <f t="shared" si="2"/>
        <v>14.18</v>
      </c>
      <c r="H169" s="17">
        <f t="shared" si="3"/>
        <v>14.18</v>
      </c>
      <c r="I169" s="4">
        <v>63.36942563</v>
      </c>
      <c r="J169" s="4">
        <v>63.36942563</v>
      </c>
      <c r="K169" s="4">
        <v>9.975784507</v>
      </c>
      <c r="L169" s="4">
        <v>16.72614511</v>
      </c>
      <c r="M169" s="4">
        <v>9.928644759</v>
      </c>
      <c r="N169" s="4">
        <v>48.8666865</v>
      </c>
      <c r="O169" s="4">
        <v>12.64088359</v>
      </c>
      <c r="P169" s="4">
        <v>23.6862564</v>
      </c>
      <c r="Q169" s="4">
        <v>14.80617352</v>
      </c>
      <c r="R169" s="4">
        <v>87.98504792</v>
      </c>
      <c r="S169" s="4">
        <v>5.452291027</v>
      </c>
      <c r="T169" s="4">
        <v>4.912684644</v>
      </c>
      <c r="U169" s="4">
        <v>1.649976404</v>
      </c>
      <c r="V169" s="1">
        <f t="shared" si="4"/>
        <v>21</v>
      </c>
    </row>
    <row r="170">
      <c r="A170" s="4" t="s">
        <v>229</v>
      </c>
      <c r="B170" s="4">
        <v>3.0</v>
      </c>
      <c r="C170" s="4">
        <f t="shared" si="1"/>
        <v>33</v>
      </c>
      <c r="D170" s="4">
        <v>32365.99805</v>
      </c>
      <c r="E170" s="4">
        <v>86.24</v>
      </c>
      <c r="F170" s="17">
        <v>86.24</v>
      </c>
      <c r="G170" s="4">
        <f t="shared" si="2"/>
        <v>13.76</v>
      </c>
      <c r="H170" s="17">
        <f t="shared" si="3"/>
        <v>13.76</v>
      </c>
      <c r="I170" s="4">
        <v>97.09990707</v>
      </c>
      <c r="J170" s="4">
        <v>97.09990707</v>
      </c>
      <c r="K170" s="4">
        <v>0.3545396865</v>
      </c>
      <c r="L170" s="4">
        <v>2.545553241</v>
      </c>
      <c r="M170" s="4" t="s">
        <v>12</v>
      </c>
      <c r="N170" s="4">
        <v>90.19744812</v>
      </c>
      <c r="O170" s="4">
        <v>0.5444513971</v>
      </c>
      <c r="P170" s="4">
        <v>9.258100478</v>
      </c>
      <c r="Q170" s="4" t="s">
        <v>12</v>
      </c>
      <c r="R170" s="4">
        <v>99.14309591</v>
      </c>
      <c r="S170" s="4">
        <v>0.2983242605</v>
      </c>
      <c r="T170" s="4">
        <v>0.4685798319</v>
      </c>
      <c r="U170" s="4">
        <v>0.09</v>
      </c>
      <c r="V170" s="1">
        <f t="shared" si="4"/>
        <v>21</v>
      </c>
    </row>
    <row r="171">
      <c r="A171" s="4" t="s">
        <v>230</v>
      </c>
      <c r="B171" s="4">
        <v>2.0</v>
      </c>
      <c r="C171" s="4">
        <f t="shared" si="1"/>
        <v>33</v>
      </c>
      <c r="D171" s="4">
        <v>32866.26953</v>
      </c>
      <c r="E171" s="4">
        <v>86.28</v>
      </c>
      <c r="F171" s="17">
        <v>86.28</v>
      </c>
      <c r="G171" s="4">
        <f t="shared" si="2"/>
        <v>13.72</v>
      </c>
      <c r="H171" s="17">
        <f t="shared" si="3"/>
        <v>13.72</v>
      </c>
      <c r="I171" s="4">
        <v>57.16773762</v>
      </c>
      <c r="J171" s="4">
        <v>57.16773762</v>
      </c>
      <c r="K171" s="4">
        <v>9.287349919</v>
      </c>
      <c r="L171" s="4">
        <v>19.45082534</v>
      </c>
      <c r="M171" s="4">
        <v>14.09408712</v>
      </c>
      <c r="N171" s="4">
        <v>27.80822661</v>
      </c>
      <c r="O171" s="4">
        <v>8.740488389</v>
      </c>
      <c r="P171" s="4">
        <v>22.93315258</v>
      </c>
      <c r="Q171" s="4">
        <v>40.51813242</v>
      </c>
      <c r="R171" s="4">
        <v>71.74314862</v>
      </c>
      <c r="S171" s="4">
        <v>9.558837489</v>
      </c>
      <c r="T171" s="4">
        <v>17.72203473</v>
      </c>
      <c r="U171" s="4">
        <v>0.9759791629</v>
      </c>
      <c r="V171" s="1">
        <f t="shared" si="4"/>
        <v>21</v>
      </c>
    </row>
    <row r="172">
      <c r="A172" s="4" t="s">
        <v>231</v>
      </c>
      <c r="B172" s="4">
        <v>3.0</v>
      </c>
      <c r="C172" s="4">
        <f t="shared" si="1"/>
        <v>33</v>
      </c>
      <c r="D172" s="4">
        <v>32971.84766</v>
      </c>
      <c r="E172" s="4">
        <v>86.7</v>
      </c>
      <c r="F172" s="17">
        <v>86.7</v>
      </c>
      <c r="G172" s="4">
        <f t="shared" si="2"/>
        <v>13.3</v>
      </c>
      <c r="H172" s="17">
        <f t="shared" si="3"/>
        <v>13.3</v>
      </c>
      <c r="I172" s="4">
        <v>93.13936621</v>
      </c>
      <c r="J172" s="4">
        <v>93.13936621</v>
      </c>
      <c r="K172" s="4">
        <v>0.8495593511</v>
      </c>
      <c r="L172" s="4">
        <v>4.150468349</v>
      </c>
      <c r="M172" s="4">
        <v>1.860606087</v>
      </c>
      <c r="N172" s="4">
        <v>80.79943849</v>
      </c>
      <c r="O172" s="4">
        <v>1.596943771</v>
      </c>
      <c r="P172" s="4">
        <v>9.612691163</v>
      </c>
      <c r="Q172" s="4">
        <v>7.990926578</v>
      </c>
      <c r="R172" s="4">
        <v>96.55984408</v>
      </c>
      <c r="S172" s="4">
        <v>0.6423932356</v>
      </c>
      <c r="T172" s="4">
        <v>2.636408693</v>
      </c>
      <c r="U172" s="4">
        <v>0.1613539953</v>
      </c>
      <c r="V172" s="1">
        <f t="shared" si="4"/>
        <v>21</v>
      </c>
    </row>
    <row r="173">
      <c r="A173" s="4" t="s">
        <v>232</v>
      </c>
      <c r="B173" s="4">
        <v>2.0</v>
      </c>
      <c r="C173" s="4">
        <f t="shared" si="1"/>
        <v>34</v>
      </c>
      <c r="D173" s="4">
        <v>33469.19922</v>
      </c>
      <c r="E173" s="4">
        <v>87.05</v>
      </c>
      <c r="F173" s="17">
        <v>87.05</v>
      </c>
      <c r="G173" s="4">
        <f t="shared" si="2"/>
        <v>12.95</v>
      </c>
      <c r="H173" s="17">
        <f t="shared" si="3"/>
        <v>12.95</v>
      </c>
      <c r="I173" s="4">
        <v>97.82878485</v>
      </c>
      <c r="J173" s="4">
        <v>97.82878485</v>
      </c>
      <c r="K173" s="4">
        <v>0.0</v>
      </c>
      <c r="L173" s="4">
        <v>0.22384422</v>
      </c>
      <c r="M173" s="4">
        <v>1.947370925</v>
      </c>
      <c r="N173" s="4">
        <v>96.07258236</v>
      </c>
      <c r="O173" s="4">
        <v>0.0</v>
      </c>
      <c r="P173" s="4">
        <v>0.0</v>
      </c>
      <c r="Q173" s="4">
        <v>3.927417637</v>
      </c>
      <c r="R173" s="4">
        <v>99.55600556</v>
      </c>
      <c r="S173" s="4">
        <v>0.0</v>
      </c>
      <c r="T173" s="4">
        <v>0.4439944434</v>
      </c>
      <c r="U173" s="4">
        <v>0.0</v>
      </c>
      <c r="V173" s="1">
        <f t="shared" si="4"/>
        <v>21</v>
      </c>
    </row>
    <row r="174">
      <c r="A174" s="4" t="s">
        <v>233</v>
      </c>
      <c r="B174" s="4">
        <v>4.0</v>
      </c>
      <c r="C174" s="4">
        <f t="shared" si="1"/>
        <v>35</v>
      </c>
      <c r="D174" s="4">
        <v>34813.86719</v>
      </c>
      <c r="E174" s="4">
        <v>87.07</v>
      </c>
      <c r="F174" s="17">
        <v>87.07</v>
      </c>
      <c r="G174" s="4">
        <f t="shared" si="2"/>
        <v>12.93</v>
      </c>
      <c r="H174" s="17">
        <f t="shared" si="3"/>
        <v>12.93</v>
      </c>
      <c r="I174" s="4">
        <v>100.0</v>
      </c>
      <c r="J174" s="4">
        <v>100.0</v>
      </c>
      <c r="K174" s="4">
        <v>0.0</v>
      </c>
      <c r="L174" s="4">
        <v>0.0</v>
      </c>
      <c r="M174" s="4">
        <v>0.0</v>
      </c>
      <c r="N174" s="4" t="s">
        <v>12</v>
      </c>
      <c r="O174" s="4" t="s">
        <v>12</v>
      </c>
      <c r="P174" s="4" t="s">
        <v>12</v>
      </c>
      <c r="Q174" s="4" t="s">
        <v>12</v>
      </c>
      <c r="R174" s="4" t="s">
        <v>12</v>
      </c>
      <c r="S174" s="4" t="s">
        <v>12</v>
      </c>
      <c r="T174" s="4" t="s">
        <v>12</v>
      </c>
      <c r="U174" s="4" t="s">
        <v>12</v>
      </c>
      <c r="V174" s="1">
        <f t="shared" si="4"/>
        <v>21</v>
      </c>
    </row>
    <row r="175">
      <c r="A175" s="4" t="s">
        <v>234</v>
      </c>
      <c r="B175" s="4">
        <v>2.0</v>
      </c>
      <c r="C175" s="4">
        <f t="shared" si="1"/>
        <v>37</v>
      </c>
      <c r="D175" s="4">
        <v>36910.55859</v>
      </c>
      <c r="E175" s="4">
        <v>87.15</v>
      </c>
      <c r="F175" s="17">
        <v>87.15</v>
      </c>
      <c r="G175" s="4">
        <f t="shared" si="2"/>
        <v>12.85</v>
      </c>
      <c r="H175" s="17">
        <f t="shared" si="3"/>
        <v>12.85</v>
      </c>
      <c r="I175" s="4">
        <v>90.40234468</v>
      </c>
      <c r="J175" s="4">
        <v>90.40234468</v>
      </c>
      <c r="K175" s="4">
        <v>5.263549601</v>
      </c>
      <c r="L175" s="4">
        <v>2.8776725</v>
      </c>
      <c r="M175" s="4">
        <v>1.456433219</v>
      </c>
      <c r="N175" s="4">
        <v>77.34612896</v>
      </c>
      <c r="O175" s="4">
        <v>12.03707816</v>
      </c>
      <c r="P175" s="4">
        <v>6.623063373</v>
      </c>
      <c r="Q175" s="4">
        <v>3.993729502</v>
      </c>
      <c r="R175" s="4">
        <v>97.89674601</v>
      </c>
      <c r="S175" s="4">
        <v>1.375477117</v>
      </c>
      <c r="T175" s="4">
        <v>0.7277768759</v>
      </c>
      <c r="U175" s="4">
        <v>0.0</v>
      </c>
      <c r="V175" s="1">
        <f t="shared" si="4"/>
        <v>21</v>
      </c>
    </row>
    <row r="176">
      <c r="A176" s="4" t="s">
        <v>235</v>
      </c>
      <c r="B176" s="4">
        <v>4.0</v>
      </c>
      <c r="C176" s="4">
        <f t="shared" si="1"/>
        <v>38</v>
      </c>
      <c r="D176" s="4">
        <v>37742.15625</v>
      </c>
      <c r="E176" s="4">
        <v>87.28</v>
      </c>
      <c r="F176" s="17">
        <v>87.28</v>
      </c>
      <c r="G176" s="4">
        <f t="shared" si="2"/>
        <v>12.72</v>
      </c>
      <c r="H176" s="17">
        <f t="shared" si="3"/>
        <v>12.72</v>
      </c>
      <c r="I176" s="4">
        <v>99.22181066</v>
      </c>
      <c r="J176" s="4">
        <v>99.22181066</v>
      </c>
      <c r="K176" s="4">
        <v>0.0</v>
      </c>
      <c r="L176" s="4">
        <v>0.7781893369</v>
      </c>
      <c r="M176" s="4">
        <v>0.0</v>
      </c>
      <c r="N176" s="4">
        <v>99.0604959</v>
      </c>
      <c r="O176" s="4">
        <v>0.0</v>
      </c>
      <c r="P176" s="4">
        <v>0.9395041006</v>
      </c>
      <c r="Q176" s="4">
        <v>0.0</v>
      </c>
      <c r="R176" s="4">
        <v>99.25827766</v>
      </c>
      <c r="S176" s="4">
        <v>0.0</v>
      </c>
      <c r="T176" s="4">
        <v>0.7417223371</v>
      </c>
      <c r="U176" s="4">
        <v>0.0</v>
      </c>
      <c r="V176" s="1">
        <f t="shared" si="4"/>
        <v>21</v>
      </c>
    </row>
    <row r="177">
      <c r="A177" s="4" t="s">
        <v>236</v>
      </c>
      <c r="B177" s="4">
        <v>4.0</v>
      </c>
      <c r="C177" s="4">
        <f t="shared" si="1"/>
        <v>38</v>
      </c>
      <c r="D177" s="4">
        <v>37846.60547</v>
      </c>
      <c r="E177" s="4">
        <v>87.73</v>
      </c>
      <c r="F177" s="17">
        <v>87.73</v>
      </c>
      <c r="G177" s="4">
        <f t="shared" si="2"/>
        <v>12.27</v>
      </c>
      <c r="H177" s="17">
        <f t="shared" si="3"/>
        <v>12.27</v>
      </c>
      <c r="I177" s="4">
        <v>99.96659155</v>
      </c>
      <c r="J177" s="4">
        <v>99.96659155</v>
      </c>
      <c r="K177" s="4">
        <v>0.0</v>
      </c>
      <c r="L177" s="4">
        <v>0.03340844529</v>
      </c>
      <c r="M177" s="4">
        <v>0.0</v>
      </c>
      <c r="N177" s="4">
        <v>100.0</v>
      </c>
      <c r="O177" s="4">
        <v>0.0</v>
      </c>
      <c r="P177" s="4">
        <v>0.0</v>
      </c>
      <c r="Q177" s="4">
        <v>0.0</v>
      </c>
      <c r="R177" s="4">
        <v>99.94435484</v>
      </c>
      <c r="S177" s="4">
        <v>0.0</v>
      </c>
      <c r="T177" s="4">
        <v>0.05564516129</v>
      </c>
      <c r="U177" s="4">
        <v>0.0</v>
      </c>
      <c r="V177" s="1">
        <f t="shared" si="4"/>
        <v>21</v>
      </c>
    </row>
    <row r="178">
      <c r="A178" s="4" t="s">
        <v>237</v>
      </c>
      <c r="B178" s="4">
        <v>1.0</v>
      </c>
      <c r="C178" s="4">
        <f t="shared" si="1"/>
        <v>39</v>
      </c>
      <c r="D178" s="4">
        <v>38928.33984</v>
      </c>
      <c r="E178" s="4">
        <v>87.92</v>
      </c>
      <c r="F178" s="17">
        <v>87.92</v>
      </c>
      <c r="G178" s="4">
        <f t="shared" si="2"/>
        <v>12.08</v>
      </c>
      <c r="H178" s="17">
        <f t="shared" si="3"/>
        <v>12.08</v>
      </c>
      <c r="I178" s="4">
        <v>75.09141325</v>
      </c>
      <c r="J178" s="4">
        <v>75.09141325</v>
      </c>
      <c r="K178" s="4">
        <v>1.447541688</v>
      </c>
      <c r="L178" s="4">
        <v>14.56026288</v>
      </c>
      <c r="M178" s="4">
        <v>8.900782174</v>
      </c>
      <c r="N178" s="4">
        <v>66.32791521</v>
      </c>
      <c r="O178" s="4">
        <v>1.956824851</v>
      </c>
      <c r="P178" s="4">
        <v>19.68294895</v>
      </c>
      <c r="Q178" s="4">
        <v>12.03231098</v>
      </c>
      <c r="R178" s="4">
        <v>100.0</v>
      </c>
      <c r="S178" s="4">
        <v>0.0</v>
      </c>
      <c r="T178" s="4">
        <v>0.0</v>
      </c>
      <c r="U178" s="4">
        <v>0.0</v>
      </c>
      <c r="V178" s="1">
        <f t="shared" si="4"/>
        <v>21</v>
      </c>
    </row>
    <row r="179">
      <c r="A179" s="4" t="s">
        <v>238</v>
      </c>
      <c r="B179" s="4">
        <v>3.0</v>
      </c>
      <c r="C179" s="4">
        <f t="shared" si="1"/>
        <v>41</v>
      </c>
      <c r="D179" s="4">
        <v>40222.50391</v>
      </c>
      <c r="E179" s="4">
        <v>87.98</v>
      </c>
      <c r="F179" s="17">
        <v>87.98</v>
      </c>
      <c r="G179" s="4">
        <f t="shared" si="2"/>
        <v>12.02</v>
      </c>
      <c r="H179" s="17">
        <f t="shared" si="3"/>
        <v>12.02</v>
      </c>
      <c r="I179" s="4">
        <v>98.35990325</v>
      </c>
      <c r="J179" s="4">
        <v>98.35990325</v>
      </c>
      <c r="K179" s="4">
        <v>0.8921603495</v>
      </c>
      <c r="L179" s="4">
        <v>2.427900808E-6</v>
      </c>
      <c r="M179" s="4">
        <v>0.7479339713</v>
      </c>
      <c r="N179" s="4">
        <v>94.83114678</v>
      </c>
      <c r="O179" s="4">
        <v>2.599251339</v>
      </c>
      <c r="P179" s="4">
        <v>0.0</v>
      </c>
      <c r="Q179" s="4">
        <v>2.569601877</v>
      </c>
      <c r="R179" s="4">
        <v>99.80873103</v>
      </c>
      <c r="S179" s="4">
        <v>0.19126897</v>
      </c>
      <c r="T179" s="4">
        <v>0.0</v>
      </c>
      <c r="U179" s="4">
        <v>0.0</v>
      </c>
      <c r="V179" s="1">
        <f t="shared" si="4"/>
        <v>21</v>
      </c>
    </row>
    <row r="180">
      <c r="A180" s="4" t="s">
        <v>239</v>
      </c>
      <c r="B180" s="4">
        <v>2.0</v>
      </c>
      <c r="C180" s="4">
        <f t="shared" si="1"/>
        <v>44</v>
      </c>
      <c r="D180" s="4">
        <v>43733.75781</v>
      </c>
      <c r="E180" s="4">
        <v>88.12</v>
      </c>
      <c r="F180" s="17">
        <v>88.12</v>
      </c>
      <c r="G180" s="4">
        <f t="shared" si="2"/>
        <v>11.88</v>
      </c>
      <c r="H180" s="17">
        <f t="shared" si="3"/>
        <v>11.88</v>
      </c>
      <c r="I180" s="4">
        <v>93.92828195</v>
      </c>
      <c r="J180" s="4">
        <v>93.92828195</v>
      </c>
      <c r="K180" s="4">
        <v>5.671978717</v>
      </c>
      <c r="L180" s="4">
        <v>0.07590450129</v>
      </c>
      <c r="M180" s="4">
        <v>0.323834836</v>
      </c>
      <c r="N180" s="4">
        <v>100.0</v>
      </c>
      <c r="O180" s="4">
        <v>0.0</v>
      </c>
      <c r="P180" s="4">
        <v>0.0</v>
      </c>
      <c r="Q180" s="4">
        <v>0.0</v>
      </c>
      <c r="R180" s="4">
        <v>91.27727011</v>
      </c>
      <c r="S180" s="4">
        <v>8.14845779</v>
      </c>
      <c r="T180" s="4">
        <v>0.1090456533</v>
      </c>
      <c r="U180" s="4">
        <v>0.4652264446</v>
      </c>
      <c r="V180" s="1">
        <f t="shared" si="4"/>
        <v>21</v>
      </c>
    </row>
    <row r="181">
      <c r="A181" s="4" t="s">
        <v>240</v>
      </c>
      <c r="B181" s="4">
        <v>1.0</v>
      </c>
      <c r="C181" s="4">
        <f t="shared" si="1"/>
        <v>44</v>
      </c>
      <c r="D181" s="4">
        <v>43849.26953</v>
      </c>
      <c r="E181" s="4">
        <v>88.28</v>
      </c>
      <c r="F181" s="17">
        <v>88.28</v>
      </c>
      <c r="G181" s="4">
        <f t="shared" si="2"/>
        <v>11.72</v>
      </c>
      <c r="H181" s="17">
        <f t="shared" si="3"/>
        <v>11.72</v>
      </c>
      <c r="I181" s="4">
        <v>60.4486756</v>
      </c>
      <c r="J181" s="4">
        <v>60.4486756</v>
      </c>
      <c r="K181" s="4">
        <v>26.67001975</v>
      </c>
      <c r="L181" s="4">
        <v>3.650217875</v>
      </c>
      <c r="M181" s="4">
        <v>9.231086774</v>
      </c>
      <c r="N181" s="4">
        <v>53.19902707</v>
      </c>
      <c r="O181" s="4">
        <v>27.45764451</v>
      </c>
      <c r="P181" s="4">
        <v>5.637660008</v>
      </c>
      <c r="Q181" s="4">
        <v>13.70566842</v>
      </c>
      <c r="R181" s="4">
        <v>73.76365956</v>
      </c>
      <c r="S181" s="4">
        <v>25.22343986</v>
      </c>
      <c r="T181" s="4">
        <v>0.0</v>
      </c>
      <c r="U181" s="4">
        <v>1.012900581</v>
      </c>
      <c r="V181" s="1">
        <f t="shared" si="4"/>
        <v>21</v>
      </c>
    </row>
    <row r="182">
      <c r="A182" s="4" t="s">
        <v>241</v>
      </c>
      <c r="B182" s="4">
        <v>2.0</v>
      </c>
      <c r="C182" s="4">
        <f t="shared" si="1"/>
        <v>44</v>
      </c>
      <c r="D182" s="4">
        <v>43851.04297</v>
      </c>
      <c r="E182" s="4">
        <v>88.92</v>
      </c>
      <c r="F182" s="17">
        <v>88.92</v>
      </c>
      <c r="G182" s="4">
        <f t="shared" si="2"/>
        <v>11.08</v>
      </c>
      <c r="H182" s="17">
        <f t="shared" si="3"/>
        <v>11.08</v>
      </c>
      <c r="I182" s="4">
        <v>94.43732996</v>
      </c>
      <c r="J182" s="4">
        <v>94.43732996</v>
      </c>
      <c r="K182" s="4">
        <v>4.985880842</v>
      </c>
      <c r="L182" s="4">
        <v>0.5318366638</v>
      </c>
      <c r="M182" s="4">
        <v>0.04495253272</v>
      </c>
      <c r="N182" s="4">
        <v>90.03753791</v>
      </c>
      <c r="O182" s="4">
        <v>8.79672214</v>
      </c>
      <c r="P182" s="4">
        <v>0.9946030281</v>
      </c>
      <c r="Q182" s="4">
        <v>0.1711369258</v>
      </c>
      <c r="R182" s="4">
        <v>96.00473586</v>
      </c>
      <c r="S182" s="4">
        <v>3.628288591</v>
      </c>
      <c r="T182" s="4">
        <v>0.3669755478</v>
      </c>
      <c r="U182" s="4">
        <v>0.0</v>
      </c>
      <c r="V182" s="1">
        <f t="shared" si="4"/>
        <v>21</v>
      </c>
    </row>
    <row r="183">
      <c r="A183" s="4" t="s">
        <v>242</v>
      </c>
      <c r="B183" s="4">
        <v>3.0</v>
      </c>
      <c r="C183" s="4">
        <f t="shared" si="1"/>
        <v>46</v>
      </c>
      <c r="D183" s="4">
        <v>45195.77734</v>
      </c>
      <c r="E183" s="4">
        <v>89.14</v>
      </c>
      <c r="F183" s="17">
        <v>89.14</v>
      </c>
      <c r="G183" s="4">
        <f t="shared" si="2"/>
        <v>10.86</v>
      </c>
      <c r="H183" s="17">
        <f t="shared" si="3"/>
        <v>10.86</v>
      </c>
      <c r="I183" s="4" t="s">
        <v>12</v>
      </c>
      <c r="J183" s="4" t="s">
        <v>12</v>
      </c>
      <c r="K183" s="4" t="s">
        <v>12</v>
      </c>
      <c r="L183" s="4" t="s">
        <v>12</v>
      </c>
      <c r="M183" s="4" t="s">
        <v>12</v>
      </c>
      <c r="N183" s="4" t="s">
        <v>12</v>
      </c>
      <c r="O183" s="4" t="s">
        <v>12</v>
      </c>
      <c r="P183" s="4" t="s">
        <v>12</v>
      </c>
      <c r="Q183" s="4" t="s">
        <v>12</v>
      </c>
      <c r="R183" s="4">
        <v>99.79042065</v>
      </c>
      <c r="S183" s="4">
        <v>0.0</v>
      </c>
      <c r="T183" s="4">
        <v>0.2095793501</v>
      </c>
      <c r="U183" s="4">
        <v>0.0</v>
      </c>
      <c r="V183" s="1">
        <f t="shared" si="4"/>
        <v>21</v>
      </c>
    </row>
    <row r="184">
      <c r="A184" s="4" t="s">
        <v>243</v>
      </c>
      <c r="B184" s="4">
        <v>1.0</v>
      </c>
      <c r="C184" s="4">
        <f t="shared" si="1"/>
        <v>46</v>
      </c>
      <c r="D184" s="4">
        <v>45741.0</v>
      </c>
      <c r="E184" s="4">
        <v>89.51</v>
      </c>
      <c r="F184" s="17">
        <v>89.51</v>
      </c>
      <c r="G184" s="4">
        <f t="shared" si="2"/>
        <v>10.49</v>
      </c>
      <c r="H184" s="17">
        <f t="shared" si="3"/>
        <v>10.49</v>
      </c>
      <c r="I184" s="4">
        <v>55.85504921</v>
      </c>
      <c r="J184" s="4">
        <v>55.85504921</v>
      </c>
      <c r="K184" s="4">
        <v>27.28286</v>
      </c>
      <c r="L184" s="4">
        <v>12.16590654</v>
      </c>
      <c r="M184" s="4">
        <v>4.696184252</v>
      </c>
      <c r="N184" s="4">
        <v>48.23118958</v>
      </c>
      <c r="O184" s="4">
        <v>31.78469426</v>
      </c>
      <c r="P184" s="4">
        <v>14.07616061</v>
      </c>
      <c r="Q184" s="4">
        <v>5.907955546</v>
      </c>
      <c r="R184" s="4">
        <v>78.7828518</v>
      </c>
      <c r="S184" s="4">
        <v>13.74416783</v>
      </c>
      <c r="T184" s="4">
        <v>6.421044133</v>
      </c>
      <c r="U184" s="4">
        <v>1.051936238</v>
      </c>
      <c r="V184" s="1">
        <f t="shared" si="4"/>
        <v>21</v>
      </c>
    </row>
    <row r="185">
      <c r="A185" s="4" t="s">
        <v>244</v>
      </c>
      <c r="B185" s="4">
        <v>4.0</v>
      </c>
      <c r="C185" s="4">
        <f t="shared" si="1"/>
        <v>47</v>
      </c>
      <c r="D185" s="4">
        <v>46754.78125</v>
      </c>
      <c r="E185" s="4">
        <v>89.96</v>
      </c>
      <c r="F185" s="17">
        <v>89.96</v>
      </c>
      <c r="G185" s="4">
        <f t="shared" si="2"/>
        <v>10.04</v>
      </c>
      <c r="H185" s="17">
        <f t="shared" si="3"/>
        <v>10.04</v>
      </c>
      <c r="I185" s="4">
        <v>99.92561261</v>
      </c>
      <c r="J185" s="4">
        <v>99.92561261</v>
      </c>
      <c r="K185" s="4">
        <v>0.0</v>
      </c>
      <c r="L185" s="4">
        <v>0.07438739142</v>
      </c>
      <c r="M185" s="4">
        <v>0.0</v>
      </c>
      <c r="N185" s="4">
        <v>100.0</v>
      </c>
      <c r="O185" s="4">
        <v>0.0</v>
      </c>
      <c r="P185" s="4">
        <v>0.0</v>
      </c>
      <c r="Q185" s="4">
        <v>0.0</v>
      </c>
      <c r="R185" s="4">
        <v>99.90794521</v>
      </c>
      <c r="S185" s="4">
        <v>0.0</v>
      </c>
      <c r="T185" s="4">
        <v>0.09205479452</v>
      </c>
      <c r="U185" s="4">
        <v>0.0</v>
      </c>
      <c r="V185" s="1">
        <f t="shared" si="4"/>
        <v>21</v>
      </c>
    </row>
    <row r="186">
      <c r="A186" s="4" t="s">
        <v>245</v>
      </c>
      <c r="B186" s="4">
        <v>3.0</v>
      </c>
      <c r="C186" s="4">
        <f t="shared" si="1"/>
        <v>51</v>
      </c>
      <c r="D186" s="4">
        <v>50882.88281</v>
      </c>
      <c r="E186" s="4">
        <v>90.09</v>
      </c>
      <c r="F186" s="17">
        <v>90.09</v>
      </c>
      <c r="G186" s="4">
        <f t="shared" si="2"/>
        <v>9.91</v>
      </c>
      <c r="H186" s="17">
        <f t="shared" si="3"/>
        <v>9.91</v>
      </c>
      <c r="I186" s="4">
        <v>97.49165711</v>
      </c>
      <c r="J186" s="4">
        <v>97.49165711</v>
      </c>
      <c r="K186" s="4">
        <v>0.1861521591</v>
      </c>
      <c r="L186" s="4">
        <v>0.9536162228</v>
      </c>
      <c r="M186" s="4">
        <v>1.368574512</v>
      </c>
      <c r="N186" s="4">
        <v>86.76707282</v>
      </c>
      <c r="O186" s="4">
        <v>0.7312282016</v>
      </c>
      <c r="P186" s="4">
        <v>5.13386897</v>
      </c>
      <c r="Q186" s="4">
        <v>7.367830005</v>
      </c>
      <c r="R186" s="4">
        <v>99.9381928</v>
      </c>
      <c r="S186" s="4">
        <v>0.0618072</v>
      </c>
      <c r="T186" s="4">
        <v>0.0</v>
      </c>
      <c r="U186" s="4">
        <v>0.0</v>
      </c>
      <c r="V186" s="1">
        <f t="shared" si="4"/>
        <v>21</v>
      </c>
    </row>
    <row r="187">
      <c r="A187" s="4" t="s">
        <v>246</v>
      </c>
      <c r="B187" s="4">
        <v>4.0</v>
      </c>
      <c r="C187" s="4">
        <f t="shared" si="1"/>
        <v>52</v>
      </c>
      <c r="D187" s="4">
        <v>51269.18359</v>
      </c>
      <c r="E187" s="4">
        <v>91.42</v>
      </c>
      <c r="F187" s="17">
        <v>91.42</v>
      </c>
      <c r="G187" s="4">
        <f t="shared" si="2"/>
        <v>8.58</v>
      </c>
      <c r="H187" s="17">
        <f t="shared" si="3"/>
        <v>8.58</v>
      </c>
      <c r="I187" s="4">
        <v>99.93139665</v>
      </c>
      <c r="J187" s="4">
        <v>99.93139665</v>
      </c>
      <c r="K187" s="4">
        <v>0.0</v>
      </c>
      <c r="L187" s="4">
        <v>0.06860335296</v>
      </c>
      <c r="M187" s="4">
        <v>0.0</v>
      </c>
      <c r="N187" s="4" t="s">
        <v>12</v>
      </c>
      <c r="O187" s="4" t="s">
        <v>12</v>
      </c>
      <c r="P187" s="4" t="s">
        <v>12</v>
      </c>
      <c r="Q187" s="4" t="s">
        <v>12</v>
      </c>
      <c r="R187" s="4" t="s">
        <v>12</v>
      </c>
      <c r="S187" s="4" t="s">
        <v>12</v>
      </c>
      <c r="T187" s="4" t="s">
        <v>12</v>
      </c>
      <c r="U187" s="4" t="s">
        <v>12</v>
      </c>
      <c r="V187" s="1">
        <f t="shared" si="4"/>
        <v>21</v>
      </c>
    </row>
    <row r="188">
      <c r="A188" s="4" t="s">
        <v>247</v>
      </c>
      <c r="B188" s="4">
        <v>2.0</v>
      </c>
      <c r="C188" s="4">
        <f t="shared" si="1"/>
        <v>54</v>
      </c>
      <c r="D188" s="4">
        <v>53771.30078</v>
      </c>
      <c r="E188" s="4">
        <v>91.45</v>
      </c>
      <c r="F188" s="17">
        <v>91.45</v>
      </c>
      <c r="G188" s="4">
        <f t="shared" si="2"/>
        <v>8.55</v>
      </c>
      <c r="H188" s="17">
        <f t="shared" si="3"/>
        <v>8.55</v>
      </c>
      <c r="I188" s="4">
        <v>61.63289158</v>
      </c>
      <c r="J188" s="4">
        <v>61.63289158</v>
      </c>
      <c r="K188" s="4">
        <v>9.54187005</v>
      </c>
      <c r="L188" s="4">
        <v>9.780087524</v>
      </c>
      <c r="M188" s="4">
        <v>19.04515084</v>
      </c>
      <c r="N188" s="4">
        <v>51.77997893</v>
      </c>
      <c r="O188" s="4">
        <v>11.56900419</v>
      </c>
      <c r="P188" s="4">
        <v>12.51911322</v>
      </c>
      <c r="Q188" s="4">
        <v>24.13190366</v>
      </c>
      <c r="R188" s="4">
        <v>86.97523145</v>
      </c>
      <c r="S188" s="4">
        <v>4.327944725</v>
      </c>
      <c r="T188" s="4">
        <v>2.73514263</v>
      </c>
      <c r="U188" s="4">
        <v>5.961681193</v>
      </c>
      <c r="V188" s="1">
        <f t="shared" si="4"/>
        <v>21</v>
      </c>
    </row>
    <row r="189">
      <c r="A189" s="4" t="s">
        <v>248</v>
      </c>
      <c r="B189" s="4">
        <v>2.0</v>
      </c>
      <c r="C189" s="4">
        <f t="shared" si="1"/>
        <v>55</v>
      </c>
      <c r="D189" s="4">
        <v>54409.79297</v>
      </c>
      <c r="E189" s="4">
        <v>91.78</v>
      </c>
      <c r="F189" s="17">
        <v>91.78</v>
      </c>
      <c r="G189" s="4">
        <f t="shared" si="2"/>
        <v>8.22</v>
      </c>
      <c r="H189" s="17">
        <f t="shared" si="3"/>
        <v>8.22</v>
      </c>
      <c r="I189" s="4">
        <v>83.71819191</v>
      </c>
      <c r="J189" s="4">
        <v>83.71819191</v>
      </c>
      <c r="K189" s="4">
        <v>1.595436949</v>
      </c>
      <c r="L189" s="4">
        <v>5.10942478</v>
      </c>
      <c r="M189" s="4">
        <v>9.576946362</v>
      </c>
      <c r="N189" s="4">
        <v>78.42256469</v>
      </c>
      <c r="O189" s="4">
        <v>2.316962142</v>
      </c>
      <c r="P189" s="4">
        <v>6.592393694</v>
      </c>
      <c r="Q189" s="4">
        <v>12.66807947</v>
      </c>
      <c r="R189" s="4">
        <v>95.42788606</v>
      </c>
      <c r="S189" s="4">
        <v>0.0</v>
      </c>
      <c r="T189" s="4">
        <v>1.830283006</v>
      </c>
      <c r="U189" s="4">
        <v>2.741830931</v>
      </c>
      <c r="V189" s="1">
        <f t="shared" si="4"/>
        <v>21</v>
      </c>
    </row>
    <row r="190">
      <c r="A190" s="4" t="s">
        <v>249</v>
      </c>
      <c r="B190" s="4">
        <v>3.0</v>
      </c>
      <c r="C190" s="4">
        <f t="shared" si="1"/>
        <v>60</v>
      </c>
      <c r="D190" s="4">
        <v>59308.69141</v>
      </c>
      <c r="E190" s="4">
        <v>91.8</v>
      </c>
      <c r="F190" s="17">
        <v>91.8</v>
      </c>
      <c r="G190" s="4">
        <f t="shared" si="2"/>
        <v>8.2</v>
      </c>
      <c r="H190" s="17">
        <f t="shared" si="3"/>
        <v>8.2</v>
      </c>
      <c r="I190" s="4">
        <v>93.88505744</v>
      </c>
      <c r="J190" s="4">
        <v>93.88505744</v>
      </c>
      <c r="K190" s="4">
        <v>2.772736186</v>
      </c>
      <c r="L190" s="4">
        <v>1.410816657</v>
      </c>
      <c r="M190" s="4">
        <v>1.931389712</v>
      </c>
      <c r="N190" s="4">
        <v>83.32948118</v>
      </c>
      <c r="O190" s="4">
        <v>6.977359359</v>
      </c>
      <c r="P190" s="4">
        <v>3.776999287</v>
      </c>
      <c r="Q190" s="4">
        <v>5.916160173</v>
      </c>
      <c r="R190" s="4">
        <v>99.00126484</v>
      </c>
      <c r="S190" s="4">
        <v>0.734785403</v>
      </c>
      <c r="T190" s="4">
        <v>0.2639497547</v>
      </c>
      <c r="U190" s="4">
        <v>0.0</v>
      </c>
      <c r="V190" s="1">
        <f t="shared" si="4"/>
        <v>21</v>
      </c>
    </row>
    <row r="191">
      <c r="A191" s="4" t="s">
        <v>250</v>
      </c>
      <c r="B191" s="4">
        <v>2.0</v>
      </c>
      <c r="C191" s="4">
        <f t="shared" si="1"/>
        <v>60</v>
      </c>
      <c r="D191" s="4">
        <v>59734.21484</v>
      </c>
      <c r="E191" s="4">
        <v>92.11</v>
      </c>
      <c r="F191" s="17">
        <v>92.11</v>
      </c>
      <c r="G191" s="4">
        <f t="shared" si="2"/>
        <v>7.89</v>
      </c>
      <c r="H191" s="17">
        <f t="shared" si="3"/>
        <v>7.89</v>
      </c>
      <c r="I191" s="4">
        <v>60.71679759</v>
      </c>
      <c r="J191" s="4">
        <v>60.71679759</v>
      </c>
      <c r="K191" s="4">
        <v>11.29007067</v>
      </c>
      <c r="L191" s="4">
        <v>14.51775136</v>
      </c>
      <c r="M191" s="4">
        <v>13.47538038</v>
      </c>
      <c r="N191" s="4">
        <v>45.44696534</v>
      </c>
      <c r="O191" s="4">
        <v>13.98368881</v>
      </c>
      <c r="P191" s="4">
        <v>21.21996133</v>
      </c>
      <c r="Q191" s="4">
        <v>19.34938452</v>
      </c>
      <c r="R191" s="4">
        <v>88.7939249</v>
      </c>
      <c r="S191" s="4">
        <v>6.337231166</v>
      </c>
      <c r="T191" s="4">
        <v>2.194178786</v>
      </c>
      <c r="U191" s="4">
        <v>2.674665152</v>
      </c>
      <c r="V191" s="1">
        <f t="shared" si="4"/>
        <v>21</v>
      </c>
    </row>
    <row r="192">
      <c r="A192" s="4" t="s">
        <v>251</v>
      </c>
      <c r="B192" s="4">
        <v>4.0</v>
      </c>
      <c r="C192" s="4">
        <f t="shared" si="1"/>
        <v>61</v>
      </c>
      <c r="D192" s="4">
        <v>60461.82813</v>
      </c>
      <c r="E192" s="4">
        <v>92.24</v>
      </c>
      <c r="F192" s="17">
        <v>92.24</v>
      </c>
      <c r="G192" s="4">
        <f t="shared" si="2"/>
        <v>7.76</v>
      </c>
      <c r="H192" s="17">
        <f t="shared" si="3"/>
        <v>7.76</v>
      </c>
      <c r="I192" s="4">
        <v>99.91703407</v>
      </c>
      <c r="J192" s="4">
        <v>99.91703407</v>
      </c>
      <c r="K192" s="4">
        <v>0.0</v>
      </c>
      <c r="L192" s="4">
        <v>0.08296592591</v>
      </c>
      <c r="M192" s="4">
        <v>0.0</v>
      </c>
      <c r="N192" s="4" t="s">
        <v>12</v>
      </c>
      <c r="O192" s="4" t="s">
        <v>12</v>
      </c>
      <c r="P192" s="4" t="s">
        <v>12</v>
      </c>
      <c r="Q192" s="4" t="s">
        <v>12</v>
      </c>
      <c r="R192" s="4" t="s">
        <v>12</v>
      </c>
      <c r="S192" s="4" t="s">
        <v>12</v>
      </c>
      <c r="T192" s="4" t="s">
        <v>12</v>
      </c>
      <c r="U192" s="4" t="s">
        <v>12</v>
      </c>
      <c r="V192" s="1">
        <f t="shared" si="4"/>
        <v>21</v>
      </c>
    </row>
    <row r="193">
      <c r="A193" s="4" t="s">
        <v>252</v>
      </c>
      <c r="B193" s="4">
        <v>4.0</v>
      </c>
      <c r="C193" s="4">
        <f t="shared" si="1"/>
        <v>66</v>
      </c>
      <c r="D193" s="4">
        <v>65273.51172</v>
      </c>
      <c r="E193" s="4">
        <v>92.59</v>
      </c>
      <c r="F193" s="17">
        <v>92.59</v>
      </c>
      <c r="G193" s="4">
        <f t="shared" si="2"/>
        <v>7.41</v>
      </c>
      <c r="H193" s="17">
        <f t="shared" si="3"/>
        <v>7.41</v>
      </c>
      <c r="I193" s="4">
        <v>99.9999985</v>
      </c>
      <c r="J193" s="4">
        <v>99.9999985</v>
      </c>
      <c r="K193" s="4">
        <v>0.0</v>
      </c>
      <c r="L193" s="4">
        <v>1.49610841E-6</v>
      </c>
      <c r="M193" s="4">
        <v>0.0</v>
      </c>
      <c r="N193" s="4">
        <v>100.0</v>
      </c>
      <c r="O193" s="4">
        <v>0.0</v>
      </c>
      <c r="P193" s="4">
        <v>0.0</v>
      </c>
      <c r="Q193" s="4">
        <v>0.0</v>
      </c>
      <c r="R193" s="4">
        <v>100.0</v>
      </c>
      <c r="S193" s="4">
        <v>0.0</v>
      </c>
      <c r="T193" s="4">
        <v>0.0</v>
      </c>
      <c r="U193" s="4">
        <v>0.0</v>
      </c>
      <c r="V193" s="1">
        <f t="shared" si="4"/>
        <v>21</v>
      </c>
    </row>
    <row r="194">
      <c r="A194" s="4" t="s">
        <v>253</v>
      </c>
      <c r="B194" s="4">
        <v>4.0</v>
      </c>
      <c r="C194" s="4">
        <f t="shared" si="1"/>
        <v>68</v>
      </c>
      <c r="D194" s="4">
        <v>67886.00781</v>
      </c>
      <c r="E194" s="4">
        <v>93.58</v>
      </c>
      <c r="F194" s="17">
        <v>93.58</v>
      </c>
      <c r="G194" s="4">
        <f t="shared" si="2"/>
        <v>6.42</v>
      </c>
      <c r="H194" s="17">
        <f t="shared" si="3"/>
        <v>6.42</v>
      </c>
      <c r="I194" s="4">
        <v>99.99999856</v>
      </c>
      <c r="J194" s="4">
        <v>99.99999856</v>
      </c>
      <c r="K194" s="4">
        <v>0.0</v>
      </c>
      <c r="L194" s="4">
        <v>1.43853282E-6</v>
      </c>
      <c r="M194" s="4">
        <v>0.0</v>
      </c>
      <c r="N194" s="4">
        <v>100.0</v>
      </c>
      <c r="O194" s="4">
        <v>0.0</v>
      </c>
      <c r="P194" s="4">
        <v>0.0</v>
      </c>
      <c r="Q194" s="4">
        <v>0.0</v>
      </c>
      <c r="R194" s="4">
        <v>100.0</v>
      </c>
      <c r="S194" s="4">
        <v>0.0</v>
      </c>
      <c r="T194" s="4">
        <v>0.0</v>
      </c>
      <c r="U194" s="4">
        <v>0.0</v>
      </c>
      <c r="V194" s="1">
        <f t="shared" si="4"/>
        <v>21</v>
      </c>
    </row>
    <row r="195">
      <c r="A195" s="4" t="s">
        <v>254</v>
      </c>
      <c r="B195" s="4">
        <v>3.0</v>
      </c>
      <c r="C195" s="4">
        <f t="shared" si="1"/>
        <v>70</v>
      </c>
      <c r="D195" s="4">
        <v>69799.97656</v>
      </c>
      <c r="E195" s="4">
        <v>93.9</v>
      </c>
      <c r="F195" s="17">
        <v>93.9</v>
      </c>
      <c r="G195" s="4">
        <f t="shared" si="2"/>
        <v>6.1</v>
      </c>
      <c r="H195" s="17">
        <f t="shared" si="3"/>
        <v>6.1</v>
      </c>
      <c r="I195" s="4">
        <v>100.0</v>
      </c>
      <c r="J195" s="4">
        <v>100.0</v>
      </c>
      <c r="K195" s="4">
        <v>0.0</v>
      </c>
      <c r="L195" s="4">
        <v>0.0</v>
      </c>
      <c r="M195" s="4">
        <v>0.0</v>
      </c>
      <c r="N195" s="4">
        <v>100.0</v>
      </c>
      <c r="O195" s="4">
        <v>0.0</v>
      </c>
      <c r="P195" s="4">
        <v>0.0</v>
      </c>
      <c r="Q195" s="4">
        <v>0.0</v>
      </c>
      <c r="R195" s="4">
        <v>100.0</v>
      </c>
      <c r="S195" s="4">
        <v>0.0</v>
      </c>
      <c r="T195" s="4">
        <v>0.0</v>
      </c>
      <c r="U195" s="4">
        <v>0.0</v>
      </c>
      <c r="V195" s="1">
        <f t="shared" si="4"/>
        <v>21</v>
      </c>
    </row>
    <row r="196">
      <c r="A196" s="4" t="s">
        <v>255</v>
      </c>
      <c r="B196" s="4">
        <v>4.0</v>
      </c>
      <c r="C196" s="4">
        <f t="shared" si="1"/>
        <v>84</v>
      </c>
      <c r="D196" s="4">
        <v>83783.94531</v>
      </c>
      <c r="E196" s="4">
        <v>94.74</v>
      </c>
      <c r="F196" s="17">
        <v>94.74</v>
      </c>
      <c r="G196" s="4">
        <f t="shared" si="2"/>
        <v>5.26</v>
      </c>
      <c r="H196" s="17">
        <f t="shared" si="3"/>
        <v>5.26</v>
      </c>
      <c r="I196" s="4">
        <v>100.0000023</v>
      </c>
      <c r="J196" s="4">
        <f>rounddown(100.0000017,0)</f>
        <v>100</v>
      </c>
      <c r="K196" s="4">
        <v>0.0</v>
      </c>
      <c r="L196" s="4">
        <v>0.0</v>
      </c>
      <c r="M196" s="4">
        <v>0.0</v>
      </c>
      <c r="N196" s="4">
        <v>100.0</v>
      </c>
      <c r="O196" s="4">
        <v>0.0</v>
      </c>
      <c r="P196" s="4">
        <v>0.0</v>
      </c>
      <c r="Q196" s="4">
        <v>0.0</v>
      </c>
      <c r="R196" s="4">
        <v>100.0</v>
      </c>
      <c r="S196" s="4">
        <v>0.0</v>
      </c>
      <c r="T196" s="4">
        <v>0.0</v>
      </c>
      <c r="U196" s="4">
        <v>0.0</v>
      </c>
      <c r="V196" s="1">
        <f t="shared" si="4"/>
        <v>21</v>
      </c>
    </row>
    <row r="197">
      <c r="A197" s="4" t="s">
        <v>256</v>
      </c>
      <c r="B197" s="4">
        <v>2.0</v>
      </c>
      <c r="C197" s="4">
        <f t="shared" si="1"/>
        <v>84</v>
      </c>
      <c r="D197" s="4">
        <v>83992.95313</v>
      </c>
      <c r="E197" s="4">
        <v>94.94</v>
      </c>
      <c r="F197" s="17">
        <v>94.94</v>
      </c>
      <c r="G197" s="4">
        <f t="shared" si="2"/>
        <v>5.06</v>
      </c>
      <c r="H197" s="17">
        <f t="shared" si="3"/>
        <v>5.06</v>
      </c>
      <c r="I197" s="4">
        <v>97.48263633</v>
      </c>
      <c r="J197" s="4">
        <v>97.48263633</v>
      </c>
      <c r="K197" s="4">
        <v>1.938311229</v>
      </c>
      <c r="L197" s="4">
        <v>0.5137973631</v>
      </c>
      <c r="M197" s="4">
        <v>0.06525508185</v>
      </c>
      <c r="N197" s="4">
        <v>93.82873538</v>
      </c>
      <c r="O197" s="4">
        <v>4.297948765</v>
      </c>
      <c r="P197" s="4">
        <v>1.602839669</v>
      </c>
      <c r="Q197" s="4">
        <v>0.2704761905</v>
      </c>
      <c r="R197" s="4">
        <v>98.64448672</v>
      </c>
      <c r="S197" s="4">
        <v>1.188006671</v>
      </c>
      <c r="T197" s="4">
        <v>0.1675066077</v>
      </c>
      <c r="U197" s="4">
        <v>0.0</v>
      </c>
      <c r="V197" s="1">
        <f t="shared" si="4"/>
        <v>21</v>
      </c>
    </row>
    <row r="198">
      <c r="A198" s="4" t="s">
        <v>257</v>
      </c>
      <c r="B198" s="4">
        <v>3.0</v>
      </c>
      <c r="C198" s="4">
        <f t="shared" si="1"/>
        <v>85</v>
      </c>
      <c r="D198" s="4">
        <v>84339.07031</v>
      </c>
      <c r="E198" s="4">
        <v>95.51</v>
      </c>
      <c r="F198" s="17">
        <v>95.51</v>
      </c>
      <c r="G198" s="4">
        <f t="shared" si="2"/>
        <v>4.49</v>
      </c>
      <c r="H198" s="17">
        <f t="shared" si="3"/>
        <v>4.49</v>
      </c>
      <c r="I198" s="4">
        <v>97.01426916</v>
      </c>
      <c r="J198" s="4">
        <v>97.01426916</v>
      </c>
      <c r="K198" s="4">
        <v>2.023078075</v>
      </c>
      <c r="L198" s="4">
        <v>0.7376749545</v>
      </c>
      <c r="M198" s="4">
        <v>0.2249778093</v>
      </c>
      <c r="N198" s="4">
        <v>96.02516977</v>
      </c>
      <c r="O198" s="4">
        <v>2.684574639</v>
      </c>
      <c r="P198" s="4">
        <v>0.7882555911</v>
      </c>
      <c r="Q198" s="4">
        <v>0.502</v>
      </c>
      <c r="R198" s="4">
        <v>97.32481783</v>
      </c>
      <c r="S198" s="4">
        <v>1.815385203</v>
      </c>
      <c r="T198" s="4">
        <v>0.7217969634</v>
      </c>
      <c r="U198" s="4">
        <v>0.138</v>
      </c>
      <c r="V198" s="1">
        <f t="shared" si="4"/>
        <v>21</v>
      </c>
    </row>
    <row r="199">
      <c r="A199" s="4" t="s">
        <v>258</v>
      </c>
      <c r="B199" s="4">
        <v>2.0</v>
      </c>
      <c r="C199" s="4">
        <f t="shared" si="1"/>
        <v>90</v>
      </c>
      <c r="D199" s="4">
        <v>89561.40625</v>
      </c>
      <c r="E199" s="4">
        <v>95.94</v>
      </c>
      <c r="F199" s="17">
        <v>95.94</v>
      </c>
      <c r="G199" s="4">
        <f t="shared" si="2"/>
        <v>4.06</v>
      </c>
      <c r="H199" s="17">
        <f t="shared" si="3"/>
        <v>4.06</v>
      </c>
      <c r="I199" s="4">
        <v>45.95212696</v>
      </c>
      <c r="J199" s="4">
        <v>45.95212696</v>
      </c>
      <c r="K199" s="4">
        <v>13.44122447</v>
      </c>
      <c r="L199" s="4">
        <v>32.54231607</v>
      </c>
      <c r="M199" s="4">
        <v>8.064332495</v>
      </c>
      <c r="N199" s="4">
        <v>21.98279234</v>
      </c>
      <c r="O199" s="4">
        <v>12.68294146</v>
      </c>
      <c r="P199" s="4">
        <v>51.21598167</v>
      </c>
      <c r="Q199" s="4">
        <v>14.11828453</v>
      </c>
      <c r="R199" s="4">
        <v>74.50335478</v>
      </c>
      <c r="S199" s="4">
        <v>14.34445818</v>
      </c>
      <c r="T199" s="4">
        <v>10.29905862</v>
      </c>
      <c r="U199" s="4">
        <v>0.8531284131</v>
      </c>
      <c r="V199" s="1">
        <f t="shared" si="4"/>
        <v>21</v>
      </c>
    </row>
    <row r="200">
      <c r="A200" s="4" t="s">
        <v>259</v>
      </c>
      <c r="B200" s="4">
        <v>2.0</v>
      </c>
      <c r="C200" s="4">
        <f t="shared" si="1"/>
        <v>98</v>
      </c>
      <c r="D200" s="4">
        <v>97338.58594</v>
      </c>
      <c r="E200" s="4">
        <v>97.5</v>
      </c>
      <c r="F200" s="17">
        <v>97.5</v>
      </c>
      <c r="G200" s="4">
        <f t="shared" si="2"/>
        <v>2.5</v>
      </c>
      <c r="H200" s="17">
        <f t="shared" si="3"/>
        <v>2.5</v>
      </c>
      <c r="I200" s="4">
        <v>96.88435687</v>
      </c>
      <c r="J200" s="4">
        <v>96.88435687</v>
      </c>
      <c r="K200" s="4">
        <v>0.0</v>
      </c>
      <c r="L200" s="4">
        <v>3.115643126</v>
      </c>
      <c r="M200" s="4">
        <v>0.0</v>
      </c>
      <c r="N200" s="4">
        <v>95.51453844</v>
      </c>
      <c r="O200" s="4">
        <v>0.0</v>
      </c>
      <c r="P200" s="4">
        <v>4.48546156</v>
      </c>
      <c r="Q200" s="4">
        <v>0.0</v>
      </c>
      <c r="R200" s="4">
        <v>99.18304001</v>
      </c>
      <c r="S200" s="4">
        <v>0.0</v>
      </c>
      <c r="T200" s="4">
        <v>0.816959987</v>
      </c>
      <c r="U200" s="4">
        <v>0.0</v>
      </c>
      <c r="V200" s="1">
        <f t="shared" si="4"/>
        <v>21</v>
      </c>
    </row>
    <row r="201">
      <c r="A201" s="4" t="s">
        <v>260</v>
      </c>
      <c r="B201" s="4">
        <v>2.0</v>
      </c>
      <c r="C201" s="4">
        <f t="shared" si="1"/>
        <v>103</v>
      </c>
      <c r="D201" s="4">
        <v>102334.4063</v>
      </c>
      <c r="E201" s="4">
        <v>98.08</v>
      </c>
      <c r="F201" s="17">
        <v>98.08</v>
      </c>
      <c r="G201" s="4">
        <f t="shared" si="2"/>
        <v>1.92</v>
      </c>
      <c r="H201" s="17">
        <f t="shared" si="3"/>
        <v>1.92</v>
      </c>
      <c r="I201" s="4">
        <v>99.44017596</v>
      </c>
      <c r="J201" s="4">
        <v>99.44017596</v>
      </c>
      <c r="K201" s="4">
        <v>0.2376091086</v>
      </c>
      <c r="L201" s="4">
        <v>0.3222149265</v>
      </c>
      <c r="M201" s="4">
        <v>0.0</v>
      </c>
      <c r="N201" s="4">
        <v>99.33283515</v>
      </c>
      <c r="O201" s="4">
        <v>0.3359418224</v>
      </c>
      <c r="P201" s="4">
        <v>0.3312230319</v>
      </c>
      <c r="Q201" s="4">
        <v>0.0</v>
      </c>
      <c r="R201" s="4">
        <v>99.5837311</v>
      </c>
      <c r="S201" s="4">
        <v>0.1061012067</v>
      </c>
      <c r="T201" s="4">
        <v>0.3101676943</v>
      </c>
      <c r="U201" s="4">
        <v>0.0</v>
      </c>
      <c r="V201" s="1">
        <f t="shared" si="4"/>
        <v>21</v>
      </c>
    </row>
    <row r="202">
      <c r="A202" s="4" t="s">
        <v>261</v>
      </c>
      <c r="B202" s="4">
        <v>2.0</v>
      </c>
      <c r="C202" s="4">
        <f t="shared" si="1"/>
        <v>110</v>
      </c>
      <c r="D202" s="4">
        <v>109581.0859</v>
      </c>
      <c r="E202" s="4">
        <v>98.5</v>
      </c>
      <c r="F202" s="17">
        <v>98.5</v>
      </c>
      <c r="G202" s="4">
        <f t="shared" si="2"/>
        <v>1.5</v>
      </c>
      <c r="H202" s="17">
        <f t="shared" si="3"/>
        <v>1.5</v>
      </c>
      <c r="I202" s="4">
        <v>94.10903456</v>
      </c>
      <c r="J202" s="4">
        <v>94.10903456</v>
      </c>
      <c r="K202" s="4">
        <v>2.856486137</v>
      </c>
      <c r="L202" s="4">
        <v>3.034479307</v>
      </c>
      <c r="M202" s="4">
        <v>0.0</v>
      </c>
      <c r="N202" s="4">
        <v>91.06193322</v>
      </c>
      <c r="O202" s="4">
        <v>3.959520428</v>
      </c>
      <c r="P202" s="4">
        <v>4.978546347</v>
      </c>
      <c r="Q202" s="4">
        <v>0.0</v>
      </c>
      <c r="R202" s="4">
        <v>97.4893325</v>
      </c>
      <c r="S202" s="4">
        <v>1.632836465</v>
      </c>
      <c r="T202" s="4">
        <v>0.877831036</v>
      </c>
      <c r="U202" s="4">
        <v>0.0</v>
      </c>
      <c r="V202" s="1">
        <f t="shared" si="4"/>
        <v>21</v>
      </c>
    </row>
    <row r="203">
      <c r="A203" s="4" t="s">
        <v>262</v>
      </c>
      <c r="B203" s="4">
        <v>1.0</v>
      </c>
      <c r="C203" s="4">
        <f t="shared" si="1"/>
        <v>115</v>
      </c>
      <c r="D203" s="4">
        <v>114963.5859</v>
      </c>
      <c r="E203" s="4">
        <v>99.24</v>
      </c>
      <c r="F203" s="17">
        <v>99.24</v>
      </c>
      <c r="G203" s="4">
        <f t="shared" si="2"/>
        <v>0.76</v>
      </c>
      <c r="H203" s="17">
        <f t="shared" si="3"/>
        <v>0.76</v>
      </c>
      <c r="I203" s="4">
        <v>49.61557274</v>
      </c>
      <c r="J203" s="4">
        <v>49.61557274</v>
      </c>
      <c r="K203" s="4">
        <v>26.74071964</v>
      </c>
      <c r="L203" s="4">
        <v>18.63506013</v>
      </c>
      <c r="M203" s="4">
        <v>5.008647486</v>
      </c>
      <c r="N203" s="4">
        <v>40.03013919</v>
      </c>
      <c r="O203" s="4">
        <v>30.18668334</v>
      </c>
      <c r="P203" s="4">
        <v>23.49561327</v>
      </c>
      <c r="Q203" s="4">
        <v>6.287564203</v>
      </c>
      <c r="R203" s="4">
        <v>84.21282816</v>
      </c>
      <c r="S203" s="4">
        <v>14.30300858</v>
      </c>
      <c r="T203" s="4">
        <v>1.091582355</v>
      </c>
      <c r="U203" s="4">
        <v>0.392580896</v>
      </c>
      <c r="V203" s="1">
        <f t="shared" si="4"/>
        <v>21</v>
      </c>
    </row>
    <row r="204">
      <c r="A204" s="4" t="s">
        <v>263</v>
      </c>
      <c r="B204" s="4">
        <v>4.0</v>
      </c>
      <c r="C204" s="4">
        <f t="shared" si="1"/>
        <v>127</v>
      </c>
      <c r="D204" s="4">
        <v>126476.4609</v>
      </c>
      <c r="E204" s="4">
        <v>99.66</v>
      </c>
      <c r="F204" s="17">
        <v>99.66</v>
      </c>
      <c r="G204" s="4">
        <f t="shared" si="2"/>
        <v>0.34</v>
      </c>
      <c r="H204" s="17">
        <f t="shared" si="3"/>
        <v>0.34</v>
      </c>
      <c r="I204" s="4">
        <v>99.07891245</v>
      </c>
      <c r="J204" s="4">
        <v>99.07891245</v>
      </c>
      <c r="K204" s="4">
        <v>0.0</v>
      </c>
      <c r="L204" s="4">
        <v>0.9210875467</v>
      </c>
      <c r="M204" s="4">
        <v>0.0</v>
      </c>
      <c r="N204" s="4" t="s">
        <v>12</v>
      </c>
      <c r="O204" s="4" t="s">
        <v>12</v>
      </c>
      <c r="P204" s="4" t="s">
        <v>12</v>
      </c>
      <c r="Q204" s="4" t="s">
        <v>12</v>
      </c>
      <c r="R204" s="4" t="s">
        <v>12</v>
      </c>
      <c r="S204" s="4" t="s">
        <v>12</v>
      </c>
      <c r="T204" s="4" t="s">
        <v>12</v>
      </c>
      <c r="U204" s="4" t="s">
        <v>12</v>
      </c>
      <c r="V204" s="1">
        <f t="shared" si="4"/>
        <v>21</v>
      </c>
    </row>
    <row r="205">
      <c r="A205" s="4" t="s">
        <v>264</v>
      </c>
      <c r="B205" s="4">
        <v>3.0</v>
      </c>
      <c r="C205" s="4">
        <f t="shared" si="1"/>
        <v>129</v>
      </c>
      <c r="D205" s="4">
        <v>128932.75</v>
      </c>
      <c r="E205" s="4">
        <v>100.0</v>
      </c>
      <c r="F205" s="17">
        <v>100.0</v>
      </c>
      <c r="G205" s="4">
        <f t="shared" si="2"/>
        <v>0</v>
      </c>
      <c r="H205" s="17">
        <f t="shared" si="3"/>
        <v>0</v>
      </c>
      <c r="I205" s="4">
        <v>99.67956828</v>
      </c>
      <c r="J205" s="4">
        <v>99.67956828</v>
      </c>
      <c r="K205" s="4">
        <v>0.0</v>
      </c>
      <c r="L205" s="4">
        <v>0.3204317169</v>
      </c>
      <c r="M205" s="4">
        <v>0.0</v>
      </c>
      <c r="N205" s="4">
        <v>98.33706893</v>
      </c>
      <c r="O205" s="4">
        <v>0.0</v>
      </c>
      <c r="P205" s="4">
        <v>1.662931067</v>
      </c>
      <c r="Q205" s="4">
        <v>0.0</v>
      </c>
      <c r="R205" s="4">
        <v>100.0</v>
      </c>
      <c r="S205" s="4">
        <v>0.0</v>
      </c>
      <c r="T205" s="4">
        <v>0.0</v>
      </c>
      <c r="U205" s="4">
        <v>0.0</v>
      </c>
      <c r="V205" s="1">
        <f t="shared" si="4"/>
        <v>21</v>
      </c>
    </row>
    <row r="206">
      <c r="A206" s="4" t="s">
        <v>265</v>
      </c>
      <c r="B206" s="4">
        <v>3.0</v>
      </c>
      <c r="C206" s="4">
        <f t="shared" si="1"/>
        <v>146</v>
      </c>
      <c r="D206" s="4">
        <v>145934.4531</v>
      </c>
      <c r="E206" s="4">
        <v>100.0</v>
      </c>
      <c r="F206" s="17">
        <v>100.0</v>
      </c>
      <c r="G206" s="4">
        <f t="shared" si="2"/>
        <v>0</v>
      </c>
      <c r="H206" s="17">
        <f t="shared" si="3"/>
        <v>0</v>
      </c>
      <c r="I206" s="4">
        <v>96.99254807</v>
      </c>
      <c r="J206" s="4">
        <v>96.99254807</v>
      </c>
      <c r="K206" s="4">
        <v>0.6219963766</v>
      </c>
      <c r="L206" s="4">
        <v>2.38545555</v>
      </c>
      <c r="M206" s="4" t="s">
        <v>12</v>
      </c>
      <c r="N206" s="4">
        <v>91.54410196</v>
      </c>
      <c r="O206" s="4">
        <v>1.583163513</v>
      </c>
      <c r="P206" s="4">
        <v>6.872734531</v>
      </c>
      <c r="Q206" s="4" t="s">
        <v>12</v>
      </c>
      <c r="R206" s="4">
        <v>98.83259961</v>
      </c>
      <c r="S206" s="4">
        <v>0.2973899687</v>
      </c>
      <c r="T206" s="4">
        <v>0.6700104236</v>
      </c>
      <c r="U206" s="4">
        <v>0.2</v>
      </c>
      <c r="V206" s="1">
        <f t="shared" si="4"/>
        <v>21</v>
      </c>
    </row>
    <row r="207">
      <c r="A207" s="4" t="s">
        <v>266</v>
      </c>
      <c r="B207" s="4">
        <v>2.0</v>
      </c>
      <c r="C207" s="4">
        <f t="shared" si="1"/>
        <v>165</v>
      </c>
      <c r="D207" s="4">
        <v>164689.3906</v>
      </c>
      <c r="E207" s="4">
        <v>100.0</v>
      </c>
      <c r="F207" s="17">
        <v>100.0</v>
      </c>
      <c r="G207" s="4">
        <f t="shared" si="2"/>
        <v>0</v>
      </c>
      <c r="H207" s="17">
        <f t="shared" si="3"/>
        <v>0</v>
      </c>
      <c r="I207" s="4">
        <v>97.69796025</v>
      </c>
      <c r="J207" s="4">
        <v>97.69796025</v>
      </c>
      <c r="K207" s="4">
        <v>1.156425878</v>
      </c>
      <c r="L207" s="4">
        <v>0.4626557002</v>
      </c>
      <c r="M207" s="4">
        <v>0.6829581735</v>
      </c>
      <c r="N207" s="4">
        <v>97.88023776</v>
      </c>
      <c r="O207" s="4">
        <v>0.8581049804</v>
      </c>
      <c r="P207" s="4">
        <v>0.3164802414</v>
      </c>
      <c r="Q207" s="4">
        <v>0.9451770151</v>
      </c>
      <c r="R207" s="4">
        <v>97.40277797</v>
      </c>
      <c r="S207" s="4">
        <v>1.639520121</v>
      </c>
      <c r="T207" s="4">
        <v>0.6993752147</v>
      </c>
      <c r="U207" s="4">
        <v>0.2583266934</v>
      </c>
      <c r="V207" s="1">
        <f t="shared" si="4"/>
        <v>21</v>
      </c>
    </row>
    <row r="208">
      <c r="A208" s="4" t="s">
        <v>267</v>
      </c>
      <c r="B208" s="4">
        <v>2.0</v>
      </c>
      <c r="C208" s="4">
        <f t="shared" si="1"/>
        <v>207</v>
      </c>
      <c r="D208" s="4">
        <v>206139.5938</v>
      </c>
      <c r="E208" s="4">
        <v>100.0</v>
      </c>
      <c r="F208" s="17">
        <v>100.0</v>
      </c>
      <c r="G208" s="4">
        <f t="shared" si="2"/>
        <v>0</v>
      </c>
      <c r="H208" s="17">
        <f t="shared" si="3"/>
        <v>0</v>
      </c>
      <c r="I208" s="4">
        <v>77.60905338</v>
      </c>
      <c r="J208" s="4">
        <v>77.60905338</v>
      </c>
      <c r="K208" s="4">
        <v>4.979399343</v>
      </c>
      <c r="L208" s="4">
        <v>11.79691148</v>
      </c>
      <c r="M208" s="4">
        <v>5.614635794</v>
      </c>
      <c r="N208" s="4">
        <v>61.65821003</v>
      </c>
      <c r="O208" s="4">
        <v>7.128924583</v>
      </c>
      <c r="P208" s="4">
        <v>20.92487535</v>
      </c>
      <c r="Q208" s="4">
        <v>10.28799004</v>
      </c>
      <c r="R208" s="4">
        <v>92.35770519</v>
      </c>
      <c r="S208" s="4">
        <v>2.99188065</v>
      </c>
      <c r="T208" s="4">
        <v>3.356908786</v>
      </c>
      <c r="U208" s="4">
        <v>1.29350537</v>
      </c>
      <c r="V208" s="1">
        <f t="shared" si="4"/>
        <v>21</v>
      </c>
    </row>
    <row r="209">
      <c r="A209" s="4" t="s">
        <v>268</v>
      </c>
      <c r="B209" s="4">
        <v>3.0</v>
      </c>
      <c r="C209" s="4">
        <f t="shared" si="1"/>
        <v>213</v>
      </c>
      <c r="D209" s="4">
        <v>212559.4063</v>
      </c>
      <c r="E209" s="4">
        <v>100.0</v>
      </c>
      <c r="F209" s="17">
        <v>100.0</v>
      </c>
      <c r="G209" s="4">
        <f t="shared" si="2"/>
        <v>0</v>
      </c>
      <c r="H209" s="17">
        <f t="shared" si="3"/>
        <v>0</v>
      </c>
      <c r="I209" s="4">
        <v>99.32085299</v>
      </c>
      <c r="J209" s="4">
        <v>99.32085299</v>
      </c>
      <c r="K209" s="4">
        <v>0.1265490039</v>
      </c>
      <c r="L209" s="4">
        <v>0.5525980099</v>
      </c>
      <c r="M209" s="4" t="s">
        <v>12</v>
      </c>
      <c r="N209" s="4">
        <v>95.94525953</v>
      </c>
      <c r="O209" s="4">
        <v>0.9789509154</v>
      </c>
      <c r="P209" s="4">
        <v>3.075789551</v>
      </c>
      <c r="Q209" s="4" t="s">
        <v>12</v>
      </c>
      <c r="R209" s="4">
        <v>99.82200131</v>
      </c>
      <c r="S209" s="4">
        <v>0.0</v>
      </c>
      <c r="T209" s="4">
        <v>0.1779986949</v>
      </c>
      <c r="U209" s="4">
        <v>0.0</v>
      </c>
      <c r="V209" s="1">
        <f t="shared" si="4"/>
        <v>21</v>
      </c>
    </row>
    <row r="210">
      <c r="A210" s="4" t="s">
        <v>269</v>
      </c>
      <c r="B210" s="4">
        <v>2.0</v>
      </c>
      <c r="C210" s="4">
        <f t="shared" si="1"/>
        <v>221</v>
      </c>
      <c r="D210" s="4">
        <v>220892.3281</v>
      </c>
      <c r="E210" s="4">
        <v>100.0</v>
      </c>
      <c r="F210" s="17">
        <v>100.0</v>
      </c>
      <c r="G210" s="4">
        <f t="shared" si="2"/>
        <v>0</v>
      </c>
      <c r="H210" s="17">
        <f t="shared" si="3"/>
        <v>0</v>
      </c>
      <c r="I210" s="4">
        <v>90.14896508</v>
      </c>
      <c r="J210" s="4">
        <v>90.14896508</v>
      </c>
      <c r="K210" s="4">
        <v>3.822279525</v>
      </c>
      <c r="L210" s="4">
        <v>4.413307574</v>
      </c>
      <c r="M210" s="4">
        <v>1.61544782</v>
      </c>
      <c r="N210" s="4">
        <v>88.59986076</v>
      </c>
      <c r="O210" s="4">
        <v>3.852278117</v>
      </c>
      <c r="P210" s="4">
        <v>5.174596509</v>
      </c>
      <c r="Q210" s="4">
        <v>2.373264617</v>
      </c>
      <c r="R210" s="4">
        <v>92.76804985</v>
      </c>
      <c r="S210" s="4">
        <v>3.771561162</v>
      </c>
      <c r="T210" s="4">
        <v>3.126184571</v>
      </c>
      <c r="U210" s="4">
        <v>0.3342044223</v>
      </c>
      <c r="V210" s="1">
        <f t="shared" si="4"/>
        <v>21</v>
      </c>
    </row>
    <row r="211">
      <c r="A211" s="4" t="s">
        <v>270</v>
      </c>
      <c r="B211" s="4">
        <v>2.0</v>
      </c>
      <c r="C211" s="4">
        <f t="shared" si="1"/>
        <v>274</v>
      </c>
      <c r="D211" s="4">
        <v>273523.625</v>
      </c>
      <c r="E211" s="4">
        <v>100.0</v>
      </c>
      <c r="F211" s="17">
        <v>100.0</v>
      </c>
      <c r="G211" s="4">
        <f t="shared" si="2"/>
        <v>0</v>
      </c>
      <c r="H211" s="17">
        <f t="shared" si="3"/>
        <v>0</v>
      </c>
      <c r="I211" s="4">
        <v>92.41534961</v>
      </c>
      <c r="J211" s="4">
        <v>92.41534961</v>
      </c>
      <c r="K211" s="4">
        <v>0.8554746335</v>
      </c>
      <c r="L211" s="4">
        <v>5.553871666</v>
      </c>
      <c r="M211" s="4">
        <v>1.175304087</v>
      </c>
      <c r="N211" s="4">
        <v>85.66796238</v>
      </c>
      <c r="O211" s="4">
        <v>1.17809123</v>
      </c>
      <c r="P211" s="4">
        <v>10.61491462</v>
      </c>
      <c r="Q211" s="4">
        <v>2.539031772</v>
      </c>
      <c r="R211" s="4">
        <v>97.58051207</v>
      </c>
      <c r="S211" s="4">
        <v>0.6085098345</v>
      </c>
      <c r="T211" s="4">
        <v>1.679615139</v>
      </c>
      <c r="U211" s="4">
        <v>0.1313629588</v>
      </c>
      <c r="V211" s="1">
        <f t="shared" si="4"/>
        <v>21</v>
      </c>
    </row>
    <row r="212">
      <c r="A212" s="4" t="s">
        <v>271</v>
      </c>
      <c r="B212" s="4">
        <v>4.0</v>
      </c>
      <c r="C212" s="4">
        <f t="shared" si="1"/>
        <v>332</v>
      </c>
      <c r="D212" s="4">
        <v>331002.6563</v>
      </c>
      <c r="E212" s="4">
        <v>100.0</v>
      </c>
      <c r="F212" s="17">
        <v>100.0</v>
      </c>
      <c r="G212" s="4">
        <f t="shared" si="2"/>
        <v>0</v>
      </c>
      <c r="H212" s="17">
        <f t="shared" si="3"/>
        <v>0</v>
      </c>
      <c r="I212" s="4">
        <v>99.88352668</v>
      </c>
      <c r="J212" s="4">
        <v>99.88352668</v>
      </c>
      <c r="K212" s="4">
        <v>0.0</v>
      </c>
      <c r="L212" s="4">
        <v>0.1164733182</v>
      </c>
      <c r="M212" s="4">
        <v>0.0</v>
      </c>
      <c r="N212" s="4">
        <v>99.67078734</v>
      </c>
      <c r="O212" s="4">
        <v>0.0</v>
      </c>
      <c r="P212" s="4">
        <v>0.3292126628</v>
      </c>
      <c r="Q212" s="4">
        <v>0.0</v>
      </c>
      <c r="R212" s="4">
        <v>99.92814447</v>
      </c>
      <c r="S212" s="4">
        <v>0.0</v>
      </c>
      <c r="T212" s="4">
        <v>0.0718555296</v>
      </c>
      <c r="U212" s="4">
        <v>0.0</v>
      </c>
      <c r="V212" s="1">
        <f t="shared" si="4"/>
        <v>21</v>
      </c>
    </row>
    <row r="213">
      <c r="A213" s="4" t="s">
        <v>272</v>
      </c>
      <c r="B213" s="4">
        <v>2.0</v>
      </c>
      <c r="C213" s="4">
        <f t="shared" si="1"/>
        <v>1381</v>
      </c>
      <c r="D213" s="4">
        <v>1380004.375</v>
      </c>
      <c r="E213" s="4">
        <v>100.0</v>
      </c>
      <c r="F213" s="17">
        <v>100.0</v>
      </c>
      <c r="G213" s="4">
        <f t="shared" si="2"/>
        <v>0</v>
      </c>
      <c r="H213" s="17">
        <f t="shared" si="3"/>
        <v>0</v>
      </c>
      <c r="I213" s="4">
        <v>90.48952503</v>
      </c>
      <c r="J213" s="4">
        <v>90.48952503</v>
      </c>
      <c r="K213" s="4">
        <v>4.983602562</v>
      </c>
      <c r="L213" s="4">
        <v>3.963153945</v>
      </c>
      <c r="M213" s="4">
        <v>0.5637184626</v>
      </c>
      <c r="N213" s="4">
        <v>88.78250313</v>
      </c>
      <c r="O213" s="4">
        <v>5.902210054</v>
      </c>
      <c r="P213" s="4">
        <v>4.57637573</v>
      </c>
      <c r="Q213" s="4">
        <v>0.7389110856</v>
      </c>
      <c r="R213" s="4">
        <v>93.6700363</v>
      </c>
      <c r="S213" s="4">
        <v>3.272056027</v>
      </c>
      <c r="T213" s="4">
        <v>2.820607523</v>
      </c>
      <c r="U213" s="4">
        <v>0.2373001538</v>
      </c>
      <c r="V213" s="1">
        <f t="shared" si="4"/>
        <v>21</v>
      </c>
    </row>
    <row r="214">
      <c r="A214" s="4" t="s">
        <v>273</v>
      </c>
      <c r="B214" s="4">
        <v>3.0</v>
      </c>
      <c r="C214" s="4">
        <f t="shared" si="1"/>
        <v>1464</v>
      </c>
      <c r="D214" s="4">
        <v>1463140.5</v>
      </c>
      <c r="E214" s="4">
        <v>100.0</v>
      </c>
      <c r="F214" s="17">
        <v>100.0</v>
      </c>
      <c r="G214" s="4">
        <f t="shared" si="2"/>
        <v>0</v>
      </c>
      <c r="H214" s="17">
        <f t="shared" si="3"/>
        <v>0</v>
      </c>
      <c r="I214" s="4">
        <v>94.26111059</v>
      </c>
      <c r="J214" s="4">
        <v>94.26111059</v>
      </c>
      <c r="K214" s="4">
        <v>0.8147213297</v>
      </c>
      <c r="L214" s="4">
        <v>4.725451938</v>
      </c>
      <c r="M214" s="4">
        <v>0.1987161441</v>
      </c>
      <c r="N214" s="4">
        <v>89.66123351</v>
      </c>
      <c r="O214" s="4">
        <v>1.832679086</v>
      </c>
      <c r="P214" s="4">
        <v>8.506087409</v>
      </c>
      <c r="Q214" s="4">
        <v>0.0</v>
      </c>
      <c r="R214" s="4">
        <v>97.11488267</v>
      </c>
      <c r="S214" s="4">
        <v>0.1831784927</v>
      </c>
      <c r="T214" s="4">
        <v>2.37993884</v>
      </c>
      <c r="U214" s="4">
        <v>0.322</v>
      </c>
      <c r="V214" s="1">
        <f t="shared" si="4"/>
        <v>21</v>
      </c>
    </row>
    <row r="215">
      <c r="E215" s="19"/>
      <c r="F215" s="20"/>
      <c r="G215" s="19"/>
      <c r="H215" s="20"/>
    </row>
    <row r="216">
      <c r="E216" s="19"/>
      <c r="F216" s="20"/>
      <c r="G216" s="19"/>
      <c r="H216" s="20"/>
    </row>
    <row r="217">
      <c r="E217" s="19"/>
      <c r="F217" s="20"/>
      <c r="G217" s="19"/>
      <c r="H217" s="20"/>
    </row>
    <row r="218">
      <c r="E218" s="19"/>
      <c r="F218" s="20"/>
      <c r="G218" s="19"/>
      <c r="H218" s="20"/>
    </row>
    <row r="219">
      <c r="E219" s="19"/>
      <c r="F219" s="20"/>
      <c r="G219" s="19"/>
      <c r="H219" s="20"/>
    </row>
    <row r="220">
      <c r="E220" s="19"/>
      <c r="F220" s="20"/>
      <c r="G220" s="19"/>
      <c r="H220" s="20"/>
    </row>
    <row r="221">
      <c r="E221" s="19"/>
      <c r="F221" s="20"/>
      <c r="G221" s="19"/>
      <c r="H221" s="20"/>
    </row>
    <row r="222">
      <c r="E222" s="19"/>
      <c r="F222" s="20"/>
      <c r="G222" s="19"/>
      <c r="H222" s="20"/>
    </row>
    <row r="223">
      <c r="E223" s="19"/>
      <c r="F223" s="20"/>
      <c r="G223" s="19"/>
      <c r="H223" s="20"/>
    </row>
    <row r="224">
      <c r="E224" s="19"/>
      <c r="F224" s="20"/>
      <c r="G224" s="19"/>
      <c r="H224" s="20"/>
    </row>
    <row r="225">
      <c r="E225" s="19"/>
      <c r="F225" s="20"/>
      <c r="G225" s="19"/>
      <c r="H225" s="20"/>
    </row>
    <row r="226">
      <c r="E226" s="19"/>
      <c r="F226" s="20"/>
      <c r="G226" s="19"/>
      <c r="H226" s="20"/>
    </row>
    <row r="227">
      <c r="E227" s="19"/>
      <c r="F227" s="20"/>
      <c r="G227" s="19"/>
      <c r="H227" s="20"/>
    </row>
    <row r="228">
      <c r="E228" s="19"/>
      <c r="F228" s="20"/>
      <c r="G228" s="19"/>
      <c r="H228" s="20"/>
    </row>
    <row r="229">
      <c r="E229" s="19"/>
      <c r="F229" s="20"/>
      <c r="G229" s="19"/>
      <c r="H229" s="20"/>
    </row>
    <row r="230">
      <c r="E230" s="19"/>
      <c r="F230" s="20"/>
      <c r="G230" s="19"/>
      <c r="H230" s="20"/>
    </row>
    <row r="231">
      <c r="E231" s="19"/>
      <c r="F231" s="20"/>
      <c r="G231" s="19"/>
      <c r="H231" s="20"/>
    </row>
    <row r="232">
      <c r="E232" s="19"/>
      <c r="F232" s="20"/>
      <c r="G232" s="19"/>
      <c r="H232" s="20"/>
    </row>
    <row r="233">
      <c r="E233" s="19"/>
      <c r="F233" s="20"/>
      <c r="G233" s="19"/>
      <c r="H233" s="20"/>
    </row>
    <row r="234">
      <c r="E234" s="19"/>
      <c r="F234" s="20"/>
      <c r="G234" s="19"/>
      <c r="H234" s="20"/>
    </row>
    <row r="235">
      <c r="E235" s="19"/>
      <c r="F235" s="20"/>
      <c r="G235" s="19"/>
      <c r="H235" s="20"/>
    </row>
    <row r="236">
      <c r="E236" s="19"/>
      <c r="F236" s="20"/>
      <c r="G236" s="19"/>
      <c r="H236" s="20"/>
    </row>
    <row r="237">
      <c r="E237" s="19"/>
      <c r="F237" s="20"/>
      <c r="G237" s="19"/>
      <c r="H237" s="20"/>
    </row>
    <row r="238">
      <c r="E238" s="19"/>
      <c r="F238" s="20"/>
      <c r="G238" s="19"/>
      <c r="H238" s="20"/>
    </row>
    <row r="239">
      <c r="E239" s="19"/>
      <c r="F239" s="20"/>
      <c r="G239" s="19"/>
      <c r="H239" s="20"/>
    </row>
    <row r="240">
      <c r="E240" s="19"/>
      <c r="F240" s="20"/>
      <c r="G240" s="19"/>
      <c r="H240" s="20"/>
    </row>
    <row r="241">
      <c r="E241" s="19"/>
      <c r="F241" s="20"/>
      <c r="G241" s="19"/>
      <c r="H241" s="20"/>
    </row>
    <row r="242">
      <c r="E242" s="19"/>
      <c r="F242" s="20"/>
      <c r="G242" s="19"/>
      <c r="H242" s="20"/>
    </row>
    <row r="243">
      <c r="E243" s="19"/>
      <c r="F243" s="20"/>
      <c r="G243" s="19"/>
      <c r="H243" s="20"/>
    </row>
    <row r="244">
      <c r="E244" s="19"/>
      <c r="F244" s="20"/>
      <c r="G244" s="19"/>
      <c r="H244" s="20"/>
    </row>
    <row r="245">
      <c r="E245" s="19"/>
      <c r="F245" s="20"/>
      <c r="G245" s="19"/>
      <c r="H245" s="20"/>
    </row>
    <row r="246">
      <c r="E246" s="19"/>
      <c r="F246" s="20"/>
      <c r="G246" s="19"/>
      <c r="H246" s="20"/>
    </row>
    <row r="247">
      <c r="E247" s="19"/>
      <c r="F247" s="20"/>
      <c r="G247" s="19"/>
      <c r="H247" s="20"/>
    </row>
    <row r="248">
      <c r="E248" s="19"/>
      <c r="F248" s="20"/>
      <c r="G248" s="19"/>
      <c r="H248" s="20"/>
    </row>
    <row r="249">
      <c r="E249" s="19"/>
      <c r="F249" s="20"/>
      <c r="G249" s="19"/>
      <c r="H249" s="20"/>
    </row>
    <row r="250">
      <c r="E250" s="19"/>
      <c r="F250" s="20"/>
      <c r="G250" s="19"/>
      <c r="H250" s="20"/>
    </row>
    <row r="251">
      <c r="E251" s="19"/>
      <c r="F251" s="20"/>
      <c r="G251" s="19"/>
      <c r="H251" s="20"/>
    </row>
    <row r="252">
      <c r="E252" s="19"/>
      <c r="F252" s="20"/>
      <c r="G252" s="19"/>
      <c r="H252" s="20"/>
    </row>
    <row r="253">
      <c r="E253" s="19"/>
      <c r="F253" s="20"/>
      <c r="G253" s="19"/>
      <c r="H253" s="20"/>
    </row>
    <row r="254">
      <c r="E254" s="19"/>
      <c r="F254" s="20"/>
      <c r="G254" s="19"/>
      <c r="H254" s="20"/>
    </row>
    <row r="255">
      <c r="E255" s="19"/>
      <c r="F255" s="20"/>
      <c r="G255" s="19"/>
      <c r="H255" s="20"/>
    </row>
    <row r="256">
      <c r="E256" s="19"/>
      <c r="F256" s="20"/>
      <c r="G256" s="19"/>
      <c r="H256" s="20"/>
    </row>
    <row r="257">
      <c r="E257" s="19"/>
      <c r="F257" s="20"/>
      <c r="G257" s="19"/>
      <c r="H257" s="20"/>
    </row>
    <row r="258">
      <c r="E258" s="19"/>
      <c r="F258" s="20"/>
      <c r="G258" s="19"/>
      <c r="H258" s="20"/>
    </row>
    <row r="259">
      <c r="E259" s="19"/>
      <c r="F259" s="20"/>
      <c r="G259" s="19"/>
      <c r="H259" s="20"/>
    </row>
    <row r="260">
      <c r="E260" s="19"/>
      <c r="F260" s="20"/>
      <c r="G260" s="19"/>
      <c r="H260" s="20"/>
    </row>
    <row r="261">
      <c r="E261" s="19"/>
      <c r="F261" s="20"/>
      <c r="G261" s="19"/>
      <c r="H261" s="20"/>
    </row>
    <row r="262">
      <c r="E262" s="19"/>
      <c r="F262" s="20"/>
      <c r="G262" s="19"/>
      <c r="H262" s="20"/>
    </row>
    <row r="263">
      <c r="E263" s="19"/>
      <c r="F263" s="20"/>
      <c r="G263" s="19"/>
      <c r="H263" s="20"/>
    </row>
    <row r="264">
      <c r="E264" s="19"/>
      <c r="F264" s="20"/>
      <c r="G264" s="19"/>
      <c r="H264" s="20"/>
    </row>
    <row r="265">
      <c r="E265" s="19"/>
      <c r="F265" s="20"/>
      <c r="G265" s="19"/>
      <c r="H265" s="20"/>
    </row>
    <row r="266">
      <c r="E266" s="19"/>
      <c r="F266" s="20"/>
      <c r="G266" s="19"/>
      <c r="H266" s="20"/>
    </row>
    <row r="267">
      <c r="E267" s="19"/>
      <c r="F267" s="20"/>
      <c r="G267" s="19"/>
      <c r="H267" s="20"/>
    </row>
    <row r="268">
      <c r="E268" s="19"/>
      <c r="F268" s="20"/>
      <c r="G268" s="19"/>
      <c r="H268" s="20"/>
    </row>
    <row r="269">
      <c r="E269" s="19"/>
      <c r="F269" s="20"/>
      <c r="G269" s="19"/>
      <c r="H269" s="20"/>
    </row>
    <row r="270">
      <c r="E270" s="19"/>
      <c r="F270" s="20"/>
      <c r="G270" s="19"/>
      <c r="H270" s="20"/>
    </row>
    <row r="271">
      <c r="E271" s="19"/>
      <c r="F271" s="20"/>
      <c r="G271" s="19"/>
      <c r="H271" s="20"/>
    </row>
    <row r="272">
      <c r="E272" s="19"/>
      <c r="F272" s="20"/>
      <c r="G272" s="19"/>
      <c r="H272" s="20"/>
    </row>
    <row r="273">
      <c r="E273" s="19"/>
      <c r="F273" s="20"/>
      <c r="G273" s="19"/>
      <c r="H273" s="20"/>
    </row>
    <row r="274">
      <c r="E274" s="19"/>
      <c r="F274" s="20"/>
      <c r="G274" s="19"/>
      <c r="H274" s="20"/>
    </row>
    <row r="275">
      <c r="E275" s="19"/>
      <c r="F275" s="20"/>
      <c r="G275" s="19"/>
      <c r="H275" s="20"/>
    </row>
    <row r="276">
      <c r="E276" s="19"/>
      <c r="F276" s="20"/>
      <c r="G276" s="19"/>
      <c r="H276" s="20"/>
    </row>
    <row r="277">
      <c r="E277" s="19"/>
      <c r="F277" s="20"/>
      <c r="G277" s="19"/>
      <c r="H277" s="20"/>
    </row>
    <row r="278">
      <c r="E278" s="19"/>
      <c r="F278" s="20"/>
      <c r="G278" s="19"/>
      <c r="H278" s="20"/>
    </row>
    <row r="279">
      <c r="E279" s="19"/>
      <c r="F279" s="20"/>
      <c r="G279" s="19"/>
      <c r="H279" s="20"/>
    </row>
    <row r="280">
      <c r="E280" s="19"/>
      <c r="F280" s="20"/>
      <c r="G280" s="19"/>
      <c r="H280" s="20"/>
    </row>
    <row r="281">
      <c r="E281" s="19"/>
      <c r="F281" s="20"/>
      <c r="G281" s="19"/>
      <c r="H281" s="20"/>
    </row>
    <row r="282">
      <c r="E282" s="19"/>
      <c r="F282" s="20"/>
      <c r="G282" s="19"/>
      <c r="H282" s="20"/>
    </row>
    <row r="283">
      <c r="E283" s="19"/>
      <c r="F283" s="20"/>
      <c r="G283" s="19"/>
      <c r="H283" s="20"/>
    </row>
    <row r="284">
      <c r="E284" s="19"/>
      <c r="F284" s="20"/>
      <c r="G284" s="19"/>
      <c r="H284" s="20"/>
    </row>
    <row r="285">
      <c r="E285" s="19"/>
      <c r="F285" s="20"/>
      <c r="G285" s="19"/>
      <c r="H285" s="20"/>
    </row>
    <row r="286">
      <c r="E286" s="19"/>
      <c r="F286" s="20"/>
      <c r="G286" s="19"/>
      <c r="H286" s="20"/>
    </row>
    <row r="287">
      <c r="E287" s="19"/>
      <c r="F287" s="20"/>
      <c r="G287" s="19"/>
      <c r="H287" s="20"/>
    </row>
    <row r="288">
      <c r="E288" s="19"/>
      <c r="F288" s="20"/>
      <c r="G288" s="19"/>
      <c r="H288" s="20"/>
    </row>
    <row r="289">
      <c r="E289" s="19"/>
      <c r="F289" s="20"/>
      <c r="G289" s="19"/>
      <c r="H289" s="20"/>
    </row>
    <row r="290">
      <c r="E290" s="19"/>
      <c r="F290" s="20"/>
      <c r="G290" s="19"/>
      <c r="H290" s="20"/>
    </row>
    <row r="291">
      <c r="E291" s="19"/>
      <c r="F291" s="20"/>
      <c r="G291" s="19"/>
      <c r="H291" s="20"/>
    </row>
    <row r="292">
      <c r="E292" s="19"/>
      <c r="F292" s="20"/>
      <c r="G292" s="19"/>
      <c r="H292" s="20"/>
    </row>
    <row r="293">
      <c r="E293" s="19"/>
      <c r="F293" s="20"/>
      <c r="G293" s="19"/>
      <c r="H293" s="20"/>
    </row>
    <row r="294">
      <c r="E294" s="19"/>
      <c r="F294" s="20"/>
      <c r="G294" s="19"/>
      <c r="H294" s="20"/>
    </row>
    <row r="295">
      <c r="E295" s="19"/>
      <c r="F295" s="20"/>
      <c r="G295" s="19"/>
      <c r="H295" s="20"/>
    </row>
    <row r="296">
      <c r="E296" s="19"/>
      <c r="F296" s="20"/>
      <c r="G296" s="19"/>
      <c r="H296" s="20"/>
    </row>
    <row r="297">
      <c r="E297" s="19"/>
      <c r="F297" s="20"/>
      <c r="G297" s="19"/>
      <c r="H297" s="20"/>
    </row>
    <row r="298">
      <c r="E298" s="19"/>
      <c r="F298" s="20"/>
      <c r="G298" s="19"/>
      <c r="H298" s="20"/>
    </row>
    <row r="299">
      <c r="E299" s="19"/>
      <c r="F299" s="20"/>
      <c r="G299" s="19"/>
      <c r="H299" s="20"/>
    </row>
    <row r="300">
      <c r="E300" s="19"/>
      <c r="F300" s="20"/>
      <c r="G300" s="19"/>
      <c r="H300" s="20"/>
    </row>
    <row r="301">
      <c r="E301" s="19"/>
      <c r="F301" s="20"/>
      <c r="G301" s="19"/>
      <c r="H301" s="20"/>
    </row>
    <row r="302">
      <c r="E302" s="19"/>
      <c r="F302" s="20"/>
      <c r="G302" s="19"/>
      <c r="H302" s="20"/>
    </row>
    <row r="303">
      <c r="E303" s="19"/>
      <c r="F303" s="20"/>
      <c r="G303" s="19"/>
      <c r="H303" s="20"/>
    </row>
    <row r="304">
      <c r="E304" s="19"/>
      <c r="F304" s="20"/>
      <c r="G304" s="19"/>
      <c r="H304" s="20"/>
    </row>
    <row r="305">
      <c r="E305" s="19"/>
      <c r="F305" s="20"/>
      <c r="G305" s="19"/>
      <c r="H305" s="20"/>
    </row>
    <row r="306">
      <c r="E306" s="19"/>
      <c r="F306" s="20"/>
      <c r="G306" s="19"/>
      <c r="H306" s="20"/>
    </row>
    <row r="307">
      <c r="E307" s="19"/>
      <c r="F307" s="20"/>
      <c r="G307" s="19"/>
      <c r="H307" s="20"/>
    </row>
    <row r="308">
      <c r="E308" s="19"/>
      <c r="F308" s="20"/>
      <c r="G308" s="19"/>
      <c r="H308" s="20"/>
    </row>
    <row r="309">
      <c r="E309" s="19"/>
      <c r="F309" s="20"/>
      <c r="G309" s="19"/>
      <c r="H309" s="20"/>
    </row>
    <row r="310">
      <c r="E310" s="19"/>
      <c r="F310" s="20"/>
      <c r="G310" s="19"/>
      <c r="H310" s="20"/>
    </row>
    <row r="311">
      <c r="E311" s="19"/>
      <c r="F311" s="20"/>
      <c r="G311" s="19"/>
      <c r="H311" s="20"/>
    </row>
    <row r="312">
      <c r="E312" s="19"/>
      <c r="F312" s="20"/>
      <c r="G312" s="19"/>
      <c r="H312" s="20"/>
    </row>
    <row r="313">
      <c r="E313" s="19"/>
      <c r="F313" s="20"/>
      <c r="G313" s="19"/>
      <c r="H313" s="20"/>
    </row>
    <row r="314">
      <c r="E314" s="19"/>
      <c r="F314" s="20"/>
      <c r="G314" s="19"/>
      <c r="H314" s="20"/>
    </row>
    <row r="315">
      <c r="E315" s="19"/>
      <c r="F315" s="20"/>
      <c r="G315" s="19"/>
      <c r="H315" s="20"/>
    </row>
    <row r="316">
      <c r="E316" s="19"/>
      <c r="F316" s="20"/>
      <c r="G316" s="19"/>
      <c r="H316" s="20"/>
    </row>
    <row r="317">
      <c r="E317" s="19"/>
      <c r="F317" s="20"/>
      <c r="G317" s="19"/>
      <c r="H317" s="20"/>
    </row>
    <row r="318">
      <c r="E318" s="19"/>
      <c r="F318" s="20"/>
      <c r="G318" s="19"/>
      <c r="H318" s="20"/>
    </row>
    <row r="319">
      <c r="E319" s="19"/>
      <c r="F319" s="20"/>
      <c r="G319" s="19"/>
      <c r="H319" s="20"/>
    </row>
    <row r="320">
      <c r="E320" s="19"/>
      <c r="F320" s="20"/>
      <c r="G320" s="19"/>
      <c r="H320" s="20"/>
    </row>
    <row r="321">
      <c r="E321" s="19"/>
      <c r="F321" s="20"/>
      <c r="G321" s="19"/>
      <c r="H321" s="20"/>
    </row>
    <row r="322">
      <c r="E322" s="19"/>
      <c r="F322" s="20"/>
      <c r="G322" s="19"/>
      <c r="H322" s="20"/>
    </row>
    <row r="323">
      <c r="E323" s="19"/>
      <c r="F323" s="20"/>
      <c r="G323" s="19"/>
      <c r="H323" s="20"/>
    </row>
    <row r="324">
      <c r="E324" s="19"/>
      <c r="F324" s="20"/>
      <c r="G324" s="19"/>
      <c r="H324" s="20"/>
    </row>
    <row r="325">
      <c r="E325" s="19"/>
      <c r="F325" s="20"/>
      <c r="G325" s="19"/>
      <c r="H325" s="20"/>
    </row>
    <row r="326">
      <c r="E326" s="19"/>
      <c r="F326" s="20"/>
      <c r="G326" s="19"/>
      <c r="H326" s="20"/>
    </row>
    <row r="327">
      <c r="E327" s="19"/>
      <c r="F327" s="20"/>
      <c r="G327" s="19"/>
      <c r="H327" s="20"/>
    </row>
    <row r="328">
      <c r="E328" s="19"/>
      <c r="F328" s="20"/>
      <c r="G328" s="19"/>
      <c r="H328" s="20"/>
    </row>
    <row r="329">
      <c r="E329" s="19"/>
      <c r="F329" s="20"/>
      <c r="G329" s="19"/>
      <c r="H329" s="20"/>
    </row>
    <row r="330">
      <c r="E330" s="19"/>
      <c r="F330" s="20"/>
      <c r="G330" s="19"/>
      <c r="H330" s="20"/>
    </row>
    <row r="331">
      <c r="E331" s="19"/>
      <c r="F331" s="20"/>
      <c r="G331" s="19"/>
      <c r="H331" s="20"/>
    </row>
    <row r="332">
      <c r="E332" s="19"/>
      <c r="F332" s="20"/>
      <c r="G332" s="19"/>
      <c r="H332" s="20"/>
    </row>
    <row r="333">
      <c r="E333" s="19"/>
      <c r="F333" s="20"/>
      <c r="G333" s="19"/>
      <c r="H333" s="20"/>
    </row>
    <row r="334">
      <c r="E334" s="19"/>
      <c r="F334" s="20"/>
      <c r="G334" s="19"/>
      <c r="H334" s="20"/>
    </row>
    <row r="335">
      <c r="E335" s="19"/>
      <c r="F335" s="20"/>
      <c r="G335" s="19"/>
      <c r="H335" s="20"/>
    </row>
    <row r="336">
      <c r="E336" s="19"/>
      <c r="F336" s="20"/>
      <c r="G336" s="19"/>
      <c r="H336" s="20"/>
    </row>
    <row r="337">
      <c r="E337" s="19"/>
      <c r="F337" s="20"/>
      <c r="G337" s="19"/>
      <c r="H337" s="20"/>
    </row>
    <row r="338">
      <c r="E338" s="19"/>
      <c r="F338" s="20"/>
      <c r="G338" s="19"/>
      <c r="H338" s="20"/>
    </row>
    <row r="339">
      <c r="E339" s="19"/>
      <c r="F339" s="20"/>
      <c r="G339" s="19"/>
      <c r="H339" s="20"/>
    </row>
    <row r="340">
      <c r="E340" s="19"/>
      <c r="F340" s="20"/>
      <c r="G340" s="19"/>
      <c r="H340" s="20"/>
    </row>
    <row r="341">
      <c r="E341" s="19"/>
      <c r="F341" s="20"/>
      <c r="G341" s="19"/>
      <c r="H341" s="20"/>
    </row>
    <row r="342">
      <c r="E342" s="19"/>
      <c r="F342" s="20"/>
      <c r="G342" s="19"/>
      <c r="H342" s="20"/>
    </row>
    <row r="343">
      <c r="E343" s="19"/>
      <c r="F343" s="20"/>
      <c r="G343" s="19"/>
      <c r="H343" s="20"/>
    </row>
    <row r="344">
      <c r="E344" s="19"/>
      <c r="F344" s="20"/>
      <c r="G344" s="19"/>
      <c r="H344" s="20"/>
    </row>
    <row r="345">
      <c r="E345" s="19"/>
      <c r="F345" s="20"/>
      <c r="G345" s="19"/>
      <c r="H345" s="20"/>
    </row>
    <row r="346">
      <c r="E346" s="19"/>
      <c r="F346" s="20"/>
      <c r="G346" s="19"/>
      <c r="H346" s="20"/>
    </row>
    <row r="347">
      <c r="E347" s="19"/>
      <c r="F347" s="20"/>
      <c r="G347" s="19"/>
      <c r="H347" s="20"/>
    </row>
    <row r="348">
      <c r="E348" s="19"/>
      <c r="F348" s="20"/>
      <c r="G348" s="19"/>
      <c r="H348" s="20"/>
    </row>
    <row r="349">
      <c r="E349" s="19"/>
      <c r="F349" s="20"/>
      <c r="G349" s="19"/>
      <c r="H349" s="20"/>
    </row>
    <row r="350">
      <c r="E350" s="19"/>
      <c r="F350" s="20"/>
      <c r="G350" s="19"/>
      <c r="H350" s="20"/>
    </row>
    <row r="351">
      <c r="E351" s="19"/>
      <c r="F351" s="20"/>
      <c r="G351" s="19"/>
      <c r="H351" s="20"/>
    </row>
    <row r="352">
      <c r="E352" s="19"/>
      <c r="F352" s="20"/>
      <c r="G352" s="19"/>
      <c r="H352" s="20"/>
    </row>
    <row r="353">
      <c r="E353" s="19"/>
      <c r="F353" s="20"/>
      <c r="G353" s="19"/>
      <c r="H353" s="20"/>
    </row>
    <row r="354">
      <c r="E354" s="19"/>
      <c r="F354" s="20"/>
      <c r="G354" s="19"/>
      <c r="H354" s="20"/>
    </row>
    <row r="355">
      <c r="E355" s="19"/>
      <c r="F355" s="20"/>
      <c r="G355" s="19"/>
      <c r="H355" s="20"/>
    </row>
    <row r="356">
      <c r="E356" s="19"/>
      <c r="F356" s="20"/>
      <c r="G356" s="19"/>
      <c r="H356" s="20"/>
    </row>
    <row r="357">
      <c r="E357" s="19"/>
      <c r="F357" s="20"/>
      <c r="G357" s="19"/>
      <c r="H357" s="20"/>
    </row>
    <row r="358">
      <c r="E358" s="19"/>
      <c r="F358" s="20"/>
      <c r="G358" s="19"/>
      <c r="H358" s="20"/>
    </row>
    <row r="359">
      <c r="E359" s="19"/>
      <c r="F359" s="20"/>
      <c r="G359" s="19"/>
      <c r="H359" s="20"/>
    </row>
    <row r="360">
      <c r="E360" s="19"/>
      <c r="F360" s="20"/>
      <c r="G360" s="19"/>
      <c r="H360" s="20"/>
    </row>
    <row r="361">
      <c r="E361" s="19"/>
      <c r="F361" s="20"/>
      <c r="G361" s="19"/>
      <c r="H361" s="20"/>
    </row>
    <row r="362">
      <c r="E362" s="19"/>
      <c r="F362" s="20"/>
      <c r="G362" s="19"/>
      <c r="H362" s="20"/>
    </row>
    <row r="363">
      <c r="E363" s="19"/>
      <c r="F363" s="20"/>
      <c r="G363" s="19"/>
      <c r="H363" s="20"/>
    </row>
    <row r="364">
      <c r="E364" s="19"/>
      <c r="F364" s="20"/>
      <c r="G364" s="19"/>
      <c r="H364" s="20"/>
    </row>
    <row r="365">
      <c r="E365" s="19"/>
      <c r="F365" s="20"/>
      <c r="G365" s="19"/>
      <c r="H365" s="20"/>
    </row>
    <row r="366">
      <c r="E366" s="19"/>
      <c r="F366" s="20"/>
      <c r="G366" s="19"/>
      <c r="H366" s="20"/>
    </row>
    <row r="367">
      <c r="E367" s="19"/>
      <c r="F367" s="20"/>
      <c r="G367" s="19"/>
      <c r="H367" s="20"/>
    </row>
    <row r="368">
      <c r="E368" s="19"/>
      <c r="F368" s="20"/>
      <c r="G368" s="19"/>
      <c r="H368" s="20"/>
    </row>
    <row r="369">
      <c r="E369" s="19"/>
      <c r="F369" s="20"/>
      <c r="G369" s="19"/>
      <c r="H369" s="20"/>
    </row>
    <row r="370">
      <c r="E370" s="19"/>
      <c r="F370" s="20"/>
      <c r="G370" s="19"/>
      <c r="H370" s="20"/>
    </row>
    <row r="371">
      <c r="E371" s="19"/>
      <c r="F371" s="20"/>
      <c r="G371" s="19"/>
      <c r="H371" s="20"/>
    </row>
    <row r="372">
      <c r="E372" s="19"/>
      <c r="F372" s="20"/>
      <c r="G372" s="19"/>
      <c r="H372" s="20"/>
    </row>
    <row r="373">
      <c r="E373" s="19"/>
      <c r="F373" s="20"/>
      <c r="G373" s="19"/>
      <c r="H373" s="20"/>
    </row>
    <row r="374">
      <c r="E374" s="19"/>
      <c r="F374" s="20"/>
      <c r="G374" s="19"/>
      <c r="H374" s="20"/>
    </row>
    <row r="375">
      <c r="E375" s="19"/>
      <c r="F375" s="20"/>
      <c r="G375" s="19"/>
      <c r="H375" s="20"/>
    </row>
    <row r="376">
      <c r="E376" s="19"/>
      <c r="F376" s="20"/>
      <c r="G376" s="19"/>
      <c r="H376" s="20"/>
    </row>
    <row r="377">
      <c r="E377" s="19"/>
      <c r="F377" s="20"/>
      <c r="G377" s="19"/>
      <c r="H377" s="20"/>
    </row>
    <row r="378">
      <c r="E378" s="19"/>
      <c r="F378" s="20"/>
      <c r="G378" s="19"/>
      <c r="H378" s="20"/>
    </row>
    <row r="379">
      <c r="E379" s="19"/>
      <c r="F379" s="20"/>
      <c r="G379" s="19"/>
      <c r="H379" s="20"/>
    </row>
    <row r="380">
      <c r="E380" s="19"/>
      <c r="F380" s="20"/>
      <c r="G380" s="19"/>
      <c r="H380" s="20"/>
    </row>
    <row r="381">
      <c r="E381" s="19"/>
      <c r="F381" s="20"/>
      <c r="G381" s="19"/>
      <c r="H381" s="20"/>
    </row>
    <row r="382">
      <c r="E382" s="19"/>
      <c r="F382" s="20"/>
      <c r="G382" s="19"/>
      <c r="H382" s="20"/>
    </row>
    <row r="383">
      <c r="E383" s="19"/>
      <c r="F383" s="20"/>
      <c r="G383" s="19"/>
      <c r="H383" s="20"/>
    </row>
    <row r="384">
      <c r="E384" s="19"/>
      <c r="F384" s="20"/>
      <c r="G384" s="19"/>
      <c r="H384" s="20"/>
    </row>
    <row r="385">
      <c r="E385" s="19"/>
      <c r="F385" s="20"/>
      <c r="G385" s="19"/>
      <c r="H385" s="20"/>
    </row>
    <row r="386">
      <c r="E386" s="19"/>
      <c r="F386" s="20"/>
      <c r="G386" s="19"/>
      <c r="H386" s="20"/>
    </row>
    <row r="387">
      <c r="E387" s="19"/>
      <c r="F387" s="20"/>
      <c r="G387" s="19"/>
      <c r="H387" s="20"/>
    </row>
    <row r="388">
      <c r="E388" s="19"/>
      <c r="F388" s="20"/>
      <c r="G388" s="19"/>
      <c r="H388" s="20"/>
    </row>
    <row r="389">
      <c r="E389" s="19"/>
      <c r="F389" s="20"/>
      <c r="G389" s="19"/>
      <c r="H389" s="20"/>
    </row>
    <row r="390">
      <c r="E390" s="19"/>
      <c r="F390" s="20"/>
      <c r="G390" s="19"/>
      <c r="H390" s="20"/>
    </row>
    <row r="391">
      <c r="E391" s="19"/>
      <c r="F391" s="20"/>
      <c r="G391" s="19"/>
      <c r="H391" s="20"/>
    </row>
    <row r="392">
      <c r="E392" s="19"/>
      <c r="F392" s="20"/>
      <c r="G392" s="19"/>
      <c r="H392" s="20"/>
    </row>
    <row r="393">
      <c r="E393" s="19"/>
      <c r="F393" s="20"/>
      <c r="G393" s="19"/>
      <c r="H393" s="20"/>
    </row>
    <row r="394">
      <c r="E394" s="19"/>
      <c r="F394" s="20"/>
      <c r="G394" s="19"/>
      <c r="H394" s="20"/>
    </row>
    <row r="395">
      <c r="E395" s="19"/>
      <c r="F395" s="20"/>
      <c r="G395" s="19"/>
      <c r="H395" s="20"/>
    </row>
    <row r="396">
      <c r="E396" s="19"/>
      <c r="F396" s="20"/>
      <c r="G396" s="19"/>
      <c r="H396" s="20"/>
    </row>
    <row r="397">
      <c r="E397" s="19"/>
      <c r="F397" s="20"/>
      <c r="G397" s="19"/>
      <c r="H397" s="20"/>
    </row>
    <row r="398">
      <c r="E398" s="19"/>
      <c r="F398" s="20"/>
      <c r="G398" s="19"/>
      <c r="H398" s="20"/>
    </row>
    <row r="399">
      <c r="E399" s="19"/>
      <c r="F399" s="20"/>
      <c r="G399" s="19"/>
      <c r="H399" s="20"/>
    </row>
    <row r="400">
      <c r="E400" s="19"/>
      <c r="F400" s="20"/>
      <c r="G400" s="19"/>
      <c r="H400" s="20"/>
    </row>
    <row r="401">
      <c r="E401" s="19"/>
      <c r="F401" s="20"/>
      <c r="G401" s="19"/>
      <c r="H401" s="20"/>
    </row>
    <row r="402">
      <c r="E402" s="19"/>
      <c r="F402" s="20"/>
      <c r="G402" s="19"/>
      <c r="H402" s="20"/>
    </row>
    <row r="403">
      <c r="E403" s="19"/>
      <c r="F403" s="20"/>
      <c r="G403" s="19"/>
      <c r="H403" s="20"/>
    </row>
    <row r="404">
      <c r="E404" s="19"/>
      <c r="F404" s="20"/>
      <c r="G404" s="19"/>
      <c r="H404" s="20"/>
    </row>
    <row r="405">
      <c r="E405" s="19"/>
      <c r="F405" s="20"/>
      <c r="G405" s="19"/>
      <c r="H405" s="20"/>
    </row>
    <row r="406">
      <c r="E406" s="19"/>
      <c r="F406" s="20"/>
      <c r="G406" s="19"/>
      <c r="H406" s="20"/>
    </row>
    <row r="407">
      <c r="E407" s="19"/>
      <c r="F407" s="20"/>
      <c r="G407" s="19"/>
      <c r="H407" s="20"/>
    </row>
    <row r="408">
      <c r="E408" s="19"/>
      <c r="F408" s="20"/>
      <c r="G408" s="19"/>
      <c r="H408" s="20"/>
    </row>
    <row r="409">
      <c r="E409" s="19"/>
      <c r="F409" s="20"/>
      <c r="G409" s="19"/>
      <c r="H409" s="20"/>
    </row>
    <row r="410">
      <c r="E410" s="19"/>
      <c r="F410" s="20"/>
      <c r="G410" s="19"/>
      <c r="H410" s="20"/>
    </row>
    <row r="411">
      <c r="E411" s="19"/>
      <c r="F411" s="20"/>
      <c r="G411" s="19"/>
      <c r="H411" s="20"/>
    </row>
    <row r="412">
      <c r="E412" s="19"/>
      <c r="F412" s="20"/>
      <c r="G412" s="19"/>
      <c r="H412" s="20"/>
    </row>
    <row r="413">
      <c r="E413" s="19"/>
      <c r="F413" s="20"/>
      <c r="G413" s="19"/>
      <c r="H413" s="20"/>
    </row>
    <row r="414">
      <c r="E414" s="19"/>
      <c r="F414" s="20"/>
      <c r="G414" s="19"/>
      <c r="H414" s="20"/>
    </row>
    <row r="415">
      <c r="E415" s="19"/>
      <c r="F415" s="20"/>
      <c r="G415" s="19"/>
      <c r="H415" s="20"/>
    </row>
    <row r="416">
      <c r="E416" s="19"/>
      <c r="F416" s="20"/>
      <c r="G416" s="19"/>
      <c r="H416" s="20"/>
    </row>
    <row r="417">
      <c r="E417" s="19"/>
      <c r="F417" s="20"/>
      <c r="G417" s="19"/>
      <c r="H417" s="20"/>
    </row>
    <row r="418">
      <c r="E418" s="19"/>
      <c r="F418" s="20"/>
      <c r="G418" s="19"/>
      <c r="H418" s="20"/>
    </row>
    <row r="419">
      <c r="E419" s="19"/>
      <c r="F419" s="20"/>
      <c r="G419" s="19"/>
      <c r="H419" s="20"/>
    </row>
    <row r="420">
      <c r="E420" s="19"/>
      <c r="F420" s="20"/>
      <c r="G420" s="19"/>
      <c r="H420" s="20"/>
    </row>
    <row r="421">
      <c r="E421" s="19"/>
      <c r="F421" s="20"/>
      <c r="G421" s="19"/>
      <c r="H421" s="20"/>
    </row>
    <row r="422">
      <c r="E422" s="19"/>
      <c r="F422" s="20"/>
      <c r="G422" s="19"/>
      <c r="H422" s="20"/>
    </row>
    <row r="423">
      <c r="E423" s="19"/>
      <c r="F423" s="20"/>
      <c r="G423" s="19"/>
      <c r="H423" s="20"/>
    </row>
    <row r="424">
      <c r="E424" s="19"/>
      <c r="F424" s="20"/>
      <c r="G424" s="19"/>
      <c r="H424" s="20"/>
    </row>
    <row r="425">
      <c r="E425" s="19"/>
      <c r="F425" s="20"/>
      <c r="G425" s="19"/>
      <c r="H425" s="20"/>
    </row>
    <row r="426">
      <c r="E426" s="19"/>
      <c r="F426" s="20"/>
      <c r="G426" s="19"/>
      <c r="H426" s="20"/>
    </row>
    <row r="427">
      <c r="E427" s="19"/>
      <c r="F427" s="20"/>
      <c r="G427" s="19"/>
      <c r="H427" s="20"/>
    </row>
    <row r="428">
      <c r="E428" s="19"/>
      <c r="F428" s="20"/>
      <c r="G428" s="19"/>
      <c r="H428" s="20"/>
    </row>
    <row r="429">
      <c r="E429" s="19"/>
      <c r="F429" s="20"/>
      <c r="G429" s="19"/>
      <c r="H429" s="20"/>
    </row>
    <row r="430">
      <c r="E430" s="19"/>
      <c r="F430" s="20"/>
      <c r="G430" s="19"/>
      <c r="H430" s="20"/>
    </row>
    <row r="431">
      <c r="E431" s="19"/>
      <c r="F431" s="20"/>
      <c r="G431" s="19"/>
      <c r="H431" s="20"/>
    </row>
    <row r="432">
      <c r="E432" s="19"/>
      <c r="F432" s="20"/>
      <c r="G432" s="19"/>
      <c r="H432" s="20"/>
    </row>
    <row r="433">
      <c r="E433" s="19"/>
      <c r="F433" s="20"/>
      <c r="G433" s="19"/>
      <c r="H433" s="20"/>
    </row>
    <row r="434">
      <c r="E434" s="19"/>
      <c r="F434" s="20"/>
      <c r="G434" s="19"/>
      <c r="H434" s="20"/>
    </row>
    <row r="435">
      <c r="E435" s="19"/>
      <c r="F435" s="20"/>
      <c r="G435" s="19"/>
      <c r="H435" s="20"/>
    </row>
    <row r="436">
      <c r="E436" s="19"/>
      <c r="F436" s="20"/>
      <c r="G436" s="19"/>
      <c r="H436" s="20"/>
    </row>
    <row r="437">
      <c r="E437" s="19"/>
      <c r="F437" s="20"/>
      <c r="G437" s="19"/>
      <c r="H437" s="20"/>
    </row>
    <row r="438">
      <c r="E438" s="19"/>
      <c r="F438" s="20"/>
      <c r="G438" s="19"/>
      <c r="H438" s="20"/>
    </row>
    <row r="439">
      <c r="E439" s="19"/>
      <c r="F439" s="20"/>
      <c r="G439" s="19"/>
      <c r="H439" s="20"/>
    </row>
    <row r="440">
      <c r="E440" s="19"/>
      <c r="F440" s="20"/>
      <c r="G440" s="19"/>
      <c r="H440" s="20"/>
    </row>
    <row r="441">
      <c r="E441" s="19"/>
      <c r="F441" s="20"/>
      <c r="G441" s="19"/>
      <c r="H441" s="20"/>
    </row>
    <row r="442">
      <c r="E442" s="19"/>
      <c r="F442" s="20"/>
      <c r="G442" s="19"/>
      <c r="H442" s="20"/>
    </row>
    <row r="443">
      <c r="E443" s="19"/>
      <c r="F443" s="20"/>
      <c r="G443" s="19"/>
      <c r="H443" s="20"/>
    </row>
    <row r="444">
      <c r="E444" s="19"/>
      <c r="F444" s="20"/>
      <c r="G444" s="19"/>
      <c r="H444" s="20"/>
    </row>
    <row r="445">
      <c r="E445" s="19"/>
      <c r="F445" s="20"/>
      <c r="G445" s="19"/>
      <c r="H445" s="20"/>
    </row>
    <row r="446">
      <c r="E446" s="19"/>
      <c r="F446" s="20"/>
      <c r="G446" s="19"/>
      <c r="H446" s="20"/>
    </row>
    <row r="447">
      <c r="E447" s="19"/>
      <c r="F447" s="20"/>
      <c r="G447" s="19"/>
      <c r="H447" s="20"/>
    </row>
    <row r="448">
      <c r="E448" s="19"/>
      <c r="F448" s="20"/>
      <c r="G448" s="19"/>
      <c r="H448" s="20"/>
    </row>
    <row r="449">
      <c r="E449" s="19"/>
      <c r="F449" s="20"/>
      <c r="G449" s="19"/>
      <c r="H449" s="20"/>
    </row>
    <row r="450">
      <c r="E450" s="19"/>
      <c r="F450" s="20"/>
      <c r="G450" s="19"/>
      <c r="H450" s="20"/>
    </row>
    <row r="451">
      <c r="E451" s="19"/>
      <c r="F451" s="20"/>
      <c r="G451" s="19"/>
      <c r="H451" s="20"/>
    </row>
    <row r="452">
      <c r="E452" s="19"/>
      <c r="F452" s="20"/>
      <c r="G452" s="19"/>
      <c r="H452" s="20"/>
    </row>
    <row r="453">
      <c r="E453" s="19"/>
      <c r="F453" s="20"/>
      <c r="G453" s="19"/>
      <c r="H453" s="20"/>
    </row>
    <row r="454">
      <c r="E454" s="19"/>
      <c r="F454" s="20"/>
      <c r="G454" s="19"/>
      <c r="H454" s="20"/>
    </row>
    <row r="455">
      <c r="E455" s="19"/>
      <c r="F455" s="20"/>
      <c r="G455" s="19"/>
      <c r="H455" s="20"/>
    </row>
    <row r="456">
      <c r="E456" s="19"/>
      <c r="F456" s="20"/>
      <c r="G456" s="19"/>
      <c r="H456" s="20"/>
    </row>
    <row r="457">
      <c r="E457" s="19"/>
      <c r="F457" s="20"/>
      <c r="G457" s="19"/>
      <c r="H457" s="20"/>
    </row>
    <row r="458">
      <c r="E458" s="19"/>
      <c r="F458" s="20"/>
      <c r="G458" s="19"/>
      <c r="H458" s="20"/>
    </row>
    <row r="459">
      <c r="E459" s="19"/>
      <c r="F459" s="20"/>
      <c r="G459" s="19"/>
      <c r="H459" s="20"/>
    </row>
    <row r="460">
      <c r="E460" s="19"/>
      <c r="F460" s="20"/>
      <c r="G460" s="19"/>
      <c r="H460" s="20"/>
    </row>
    <row r="461">
      <c r="E461" s="19"/>
      <c r="F461" s="20"/>
      <c r="G461" s="19"/>
      <c r="H461" s="20"/>
    </row>
    <row r="462">
      <c r="E462" s="19"/>
      <c r="F462" s="20"/>
      <c r="G462" s="19"/>
      <c r="H462" s="20"/>
    </row>
    <row r="463">
      <c r="E463" s="19"/>
      <c r="F463" s="20"/>
      <c r="G463" s="19"/>
      <c r="H463" s="20"/>
    </row>
    <row r="464">
      <c r="E464" s="19"/>
      <c r="F464" s="20"/>
      <c r="G464" s="19"/>
      <c r="H464" s="20"/>
    </row>
    <row r="465">
      <c r="E465" s="19"/>
      <c r="F465" s="20"/>
      <c r="G465" s="19"/>
      <c r="H465" s="20"/>
    </row>
    <row r="466">
      <c r="E466" s="19"/>
      <c r="F466" s="20"/>
      <c r="G466" s="19"/>
      <c r="H466" s="20"/>
    </row>
    <row r="467">
      <c r="E467" s="19"/>
      <c r="F467" s="20"/>
      <c r="G467" s="19"/>
      <c r="H467" s="20"/>
    </row>
    <row r="468">
      <c r="E468" s="19"/>
      <c r="F468" s="20"/>
      <c r="G468" s="19"/>
      <c r="H468" s="20"/>
    </row>
    <row r="469">
      <c r="E469" s="19"/>
      <c r="F469" s="20"/>
      <c r="G469" s="19"/>
      <c r="H469" s="20"/>
    </row>
    <row r="470">
      <c r="E470" s="19"/>
      <c r="F470" s="20"/>
      <c r="G470" s="19"/>
      <c r="H470" s="20"/>
    </row>
    <row r="471">
      <c r="E471" s="19"/>
      <c r="F471" s="20"/>
      <c r="G471" s="19"/>
      <c r="H471" s="20"/>
    </row>
    <row r="472">
      <c r="E472" s="19"/>
      <c r="F472" s="20"/>
      <c r="G472" s="19"/>
      <c r="H472" s="20"/>
    </row>
    <row r="473">
      <c r="E473" s="19"/>
      <c r="F473" s="20"/>
      <c r="G473" s="19"/>
      <c r="H473" s="20"/>
    </row>
    <row r="474">
      <c r="E474" s="19"/>
      <c r="F474" s="20"/>
      <c r="G474" s="19"/>
      <c r="H474" s="20"/>
    </row>
    <row r="475">
      <c r="E475" s="19"/>
      <c r="F475" s="20"/>
      <c r="G475" s="19"/>
      <c r="H475" s="20"/>
    </row>
    <row r="476">
      <c r="E476" s="19"/>
      <c r="F476" s="20"/>
      <c r="G476" s="19"/>
      <c r="H476" s="20"/>
    </row>
    <row r="477">
      <c r="E477" s="19"/>
      <c r="F477" s="20"/>
      <c r="G477" s="19"/>
      <c r="H477" s="20"/>
    </row>
    <row r="478">
      <c r="E478" s="19"/>
      <c r="F478" s="20"/>
      <c r="G478" s="19"/>
      <c r="H478" s="20"/>
    </row>
    <row r="479">
      <c r="E479" s="19"/>
      <c r="F479" s="20"/>
      <c r="G479" s="19"/>
      <c r="H479" s="20"/>
    </row>
    <row r="480">
      <c r="E480" s="19"/>
      <c r="F480" s="20"/>
      <c r="G480" s="19"/>
      <c r="H480" s="20"/>
    </row>
    <row r="481">
      <c r="E481" s="19"/>
      <c r="F481" s="20"/>
      <c r="G481" s="19"/>
      <c r="H481" s="20"/>
    </row>
    <row r="482">
      <c r="E482" s="19"/>
      <c r="F482" s="20"/>
      <c r="G482" s="19"/>
      <c r="H482" s="20"/>
    </row>
    <row r="483">
      <c r="E483" s="19"/>
      <c r="F483" s="20"/>
      <c r="G483" s="19"/>
      <c r="H483" s="20"/>
    </row>
    <row r="484">
      <c r="E484" s="19"/>
      <c r="F484" s="20"/>
      <c r="G484" s="19"/>
      <c r="H484" s="20"/>
    </row>
    <row r="485">
      <c r="E485" s="19"/>
      <c r="F485" s="20"/>
      <c r="G485" s="19"/>
      <c r="H485" s="20"/>
    </row>
    <row r="486">
      <c r="E486" s="19"/>
      <c r="F486" s="20"/>
      <c r="G486" s="19"/>
      <c r="H486" s="20"/>
    </row>
    <row r="487">
      <c r="E487" s="19"/>
      <c r="F487" s="20"/>
      <c r="G487" s="19"/>
      <c r="H487" s="20"/>
    </row>
    <row r="488">
      <c r="E488" s="19"/>
      <c r="F488" s="20"/>
      <c r="G488" s="19"/>
      <c r="H488" s="20"/>
    </row>
    <row r="489">
      <c r="E489" s="19"/>
      <c r="F489" s="20"/>
      <c r="G489" s="19"/>
      <c r="H489" s="20"/>
    </row>
    <row r="490">
      <c r="E490" s="19"/>
      <c r="F490" s="20"/>
      <c r="G490" s="19"/>
      <c r="H490" s="20"/>
    </row>
    <row r="491">
      <c r="E491" s="19"/>
      <c r="F491" s="20"/>
      <c r="G491" s="19"/>
      <c r="H491" s="20"/>
    </row>
    <row r="492">
      <c r="E492" s="19"/>
      <c r="F492" s="20"/>
      <c r="G492" s="19"/>
      <c r="H492" s="20"/>
    </row>
    <row r="493">
      <c r="E493" s="19"/>
      <c r="F493" s="20"/>
      <c r="G493" s="19"/>
      <c r="H493" s="20"/>
    </row>
    <row r="494">
      <c r="E494" s="19"/>
      <c r="F494" s="20"/>
      <c r="G494" s="19"/>
      <c r="H494" s="20"/>
    </row>
    <row r="495">
      <c r="E495" s="19"/>
      <c r="F495" s="20"/>
      <c r="G495" s="19"/>
      <c r="H495" s="20"/>
    </row>
    <row r="496">
      <c r="E496" s="19"/>
      <c r="F496" s="20"/>
      <c r="G496" s="19"/>
      <c r="H496" s="20"/>
    </row>
    <row r="497">
      <c r="E497" s="19"/>
      <c r="F497" s="20"/>
      <c r="G497" s="19"/>
      <c r="H497" s="20"/>
    </row>
    <row r="498">
      <c r="E498" s="19"/>
      <c r="F498" s="20"/>
      <c r="G498" s="19"/>
      <c r="H498" s="20"/>
    </row>
    <row r="499">
      <c r="E499" s="19"/>
      <c r="F499" s="20"/>
      <c r="G499" s="19"/>
      <c r="H499" s="20"/>
    </row>
    <row r="500">
      <c r="E500" s="19"/>
      <c r="F500" s="20"/>
      <c r="G500" s="19"/>
      <c r="H500" s="20"/>
    </row>
    <row r="501">
      <c r="E501" s="19"/>
      <c r="F501" s="20"/>
      <c r="G501" s="19"/>
      <c r="H501" s="20"/>
    </row>
    <row r="502">
      <c r="E502" s="19"/>
      <c r="F502" s="20"/>
      <c r="G502" s="19"/>
      <c r="H502" s="20"/>
    </row>
    <row r="503">
      <c r="E503" s="19"/>
      <c r="F503" s="20"/>
      <c r="G503" s="19"/>
      <c r="H503" s="20"/>
    </row>
    <row r="504">
      <c r="E504" s="19"/>
      <c r="F504" s="20"/>
      <c r="G504" s="19"/>
      <c r="H504" s="20"/>
    </row>
    <row r="505">
      <c r="E505" s="19"/>
      <c r="F505" s="20"/>
      <c r="G505" s="19"/>
      <c r="H505" s="20"/>
    </row>
    <row r="506">
      <c r="E506" s="19"/>
      <c r="F506" s="20"/>
      <c r="G506" s="19"/>
      <c r="H506" s="20"/>
    </row>
    <row r="507">
      <c r="E507" s="19"/>
      <c r="F507" s="20"/>
      <c r="G507" s="19"/>
      <c r="H507" s="20"/>
    </row>
    <row r="508">
      <c r="E508" s="19"/>
      <c r="F508" s="20"/>
      <c r="G508" s="19"/>
      <c r="H508" s="20"/>
    </row>
    <row r="509">
      <c r="E509" s="19"/>
      <c r="F509" s="20"/>
      <c r="G509" s="19"/>
      <c r="H509" s="20"/>
    </row>
    <row r="510">
      <c r="E510" s="19"/>
      <c r="F510" s="20"/>
      <c r="G510" s="19"/>
      <c r="H510" s="20"/>
    </row>
    <row r="511">
      <c r="E511" s="19"/>
      <c r="F511" s="20"/>
      <c r="G511" s="19"/>
      <c r="H511" s="20"/>
    </row>
    <row r="512">
      <c r="E512" s="19"/>
      <c r="F512" s="20"/>
      <c r="G512" s="19"/>
      <c r="H512" s="20"/>
    </row>
    <row r="513">
      <c r="E513" s="19"/>
      <c r="F513" s="20"/>
      <c r="G513" s="19"/>
      <c r="H513" s="20"/>
    </row>
    <row r="514">
      <c r="E514" s="19"/>
      <c r="F514" s="20"/>
      <c r="G514" s="19"/>
      <c r="H514" s="20"/>
    </row>
    <row r="515">
      <c r="E515" s="19"/>
      <c r="F515" s="20"/>
      <c r="G515" s="19"/>
      <c r="H515" s="20"/>
    </row>
    <row r="516">
      <c r="E516" s="19"/>
      <c r="F516" s="20"/>
      <c r="G516" s="19"/>
      <c r="H516" s="20"/>
    </row>
    <row r="517">
      <c r="E517" s="19"/>
      <c r="F517" s="20"/>
      <c r="G517" s="19"/>
      <c r="H517" s="20"/>
    </row>
    <row r="518">
      <c r="E518" s="19"/>
      <c r="F518" s="20"/>
      <c r="G518" s="19"/>
      <c r="H518" s="20"/>
    </row>
    <row r="519">
      <c r="E519" s="19"/>
      <c r="F519" s="20"/>
      <c r="G519" s="19"/>
      <c r="H519" s="20"/>
    </row>
    <row r="520">
      <c r="E520" s="19"/>
      <c r="F520" s="20"/>
      <c r="G520" s="19"/>
      <c r="H520" s="20"/>
    </row>
    <row r="521">
      <c r="E521" s="19"/>
      <c r="F521" s="20"/>
      <c r="G521" s="19"/>
      <c r="H521" s="20"/>
    </row>
    <row r="522">
      <c r="E522" s="19"/>
      <c r="F522" s="20"/>
      <c r="G522" s="19"/>
      <c r="H522" s="20"/>
    </row>
    <row r="523">
      <c r="E523" s="19"/>
      <c r="F523" s="20"/>
      <c r="G523" s="19"/>
      <c r="H523" s="20"/>
    </row>
    <row r="524">
      <c r="E524" s="19"/>
      <c r="F524" s="20"/>
      <c r="G524" s="19"/>
      <c r="H524" s="20"/>
    </row>
    <row r="525">
      <c r="E525" s="19"/>
      <c r="F525" s="20"/>
      <c r="G525" s="19"/>
      <c r="H525" s="20"/>
    </row>
    <row r="526">
      <c r="E526" s="19"/>
      <c r="F526" s="20"/>
      <c r="G526" s="19"/>
      <c r="H526" s="20"/>
    </row>
    <row r="527">
      <c r="E527" s="19"/>
      <c r="F527" s="20"/>
      <c r="G527" s="19"/>
      <c r="H527" s="20"/>
    </row>
    <row r="528">
      <c r="E528" s="19"/>
      <c r="F528" s="20"/>
      <c r="G528" s="19"/>
      <c r="H528" s="20"/>
    </row>
    <row r="529">
      <c r="E529" s="19"/>
      <c r="F529" s="20"/>
      <c r="G529" s="19"/>
      <c r="H529" s="20"/>
    </row>
    <row r="530">
      <c r="E530" s="19"/>
      <c r="F530" s="20"/>
      <c r="G530" s="19"/>
      <c r="H530" s="20"/>
    </row>
    <row r="531">
      <c r="E531" s="19"/>
      <c r="F531" s="20"/>
      <c r="G531" s="19"/>
      <c r="H531" s="20"/>
    </row>
    <row r="532">
      <c r="E532" s="19"/>
      <c r="F532" s="20"/>
      <c r="G532" s="19"/>
      <c r="H532" s="20"/>
    </row>
    <row r="533">
      <c r="E533" s="19"/>
      <c r="F533" s="20"/>
      <c r="G533" s="19"/>
      <c r="H533" s="20"/>
    </row>
    <row r="534">
      <c r="E534" s="19"/>
      <c r="F534" s="20"/>
      <c r="G534" s="19"/>
      <c r="H534" s="20"/>
    </row>
    <row r="535">
      <c r="E535" s="19"/>
      <c r="F535" s="20"/>
      <c r="G535" s="19"/>
      <c r="H535" s="20"/>
    </row>
    <row r="536">
      <c r="E536" s="19"/>
      <c r="F536" s="20"/>
      <c r="G536" s="19"/>
      <c r="H536" s="20"/>
    </row>
    <row r="537">
      <c r="E537" s="19"/>
      <c r="F537" s="20"/>
      <c r="G537" s="19"/>
      <c r="H537" s="20"/>
    </row>
    <row r="538">
      <c r="E538" s="19"/>
      <c r="F538" s="20"/>
      <c r="G538" s="19"/>
      <c r="H538" s="20"/>
    </row>
    <row r="539">
      <c r="E539" s="19"/>
      <c r="F539" s="20"/>
      <c r="G539" s="19"/>
      <c r="H539" s="20"/>
    </row>
    <row r="540">
      <c r="E540" s="19"/>
      <c r="F540" s="20"/>
      <c r="G540" s="19"/>
      <c r="H540" s="20"/>
    </row>
    <row r="541">
      <c r="E541" s="19"/>
      <c r="F541" s="20"/>
      <c r="G541" s="19"/>
      <c r="H541" s="20"/>
    </row>
    <row r="542">
      <c r="E542" s="19"/>
      <c r="F542" s="20"/>
      <c r="G542" s="19"/>
      <c r="H542" s="20"/>
    </row>
    <row r="543">
      <c r="E543" s="19"/>
      <c r="F543" s="20"/>
      <c r="G543" s="19"/>
      <c r="H543" s="20"/>
    </row>
    <row r="544">
      <c r="E544" s="19"/>
      <c r="F544" s="20"/>
      <c r="G544" s="19"/>
      <c r="H544" s="20"/>
    </row>
    <row r="545">
      <c r="E545" s="19"/>
      <c r="F545" s="20"/>
      <c r="G545" s="19"/>
      <c r="H545" s="20"/>
    </row>
    <row r="546">
      <c r="E546" s="19"/>
      <c r="F546" s="20"/>
      <c r="G546" s="19"/>
      <c r="H546" s="20"/>
    </row>
    <row r="547">
      <c r="E547" s="19"/>
      <c r="F547" s="20"/>
      <c r="G547" s="19"/>
      <c r="H547" s="20"/>
    </row>
    <row r="548">
      <c r="E548" s="19"/>
      <c r="F548" s="20"/>
      <c r="G548" s="19"/>
      <c r="H548" s="20"/>
    </row>
    <row r="549">
      <c r="E549" s="19"/>
      <c r="F549" s="20"/>
      <c r="G549" s="19"/>
      <c r="H549" s="20"/>
    </row>
    <row r="550">
      <c r="E550" s="19"/>
      <c r="F550" s="20"/>
      <c r="G550" s="19"/>
      <c r="H550" s="20"/>
    </row>
    <row r="551">
      <c r="E551" s="19"/>
      <c r="F551" s="20"/>
      <c r="G551" s="19"/>
      <c r="H551" s="20"/>
    </row>
    <row r="552">
      <c r="E552" s="19"/>
      <c r="F552" s="20"/>
      <c r="G552" s="19"/>
      <c r="H552" s="20"/>
    </row>
    <row r="553">
      <c r="E553" s="19"/>
      <c r="F553" s="20"/>
      <c r="G553" s="19"/>
      <c r="H553" s="20"/>
    </row>
    <row r="554">
      <c r="E554" s="19"/>
      <c r="F554" s="20"/>
      <c r="G554" s="19"/>
      <c r="H554" s="20"/>
    </row>
    <row r="555">
      <c r="E555" s="19"/>
      <c r="F555" s="20"/>
      <c r="G555" s="19"/>
      <c r="H555" s="20"/>
    </row>
    <row r="556">
      <c r="E556" s="19"/>
      <c r="F556" s="20"/>
      <c r="G556" s="19"/>
      <c r="H556" s="20"/>
    </row>
    <row r="557">
      <c r="E557" s="19"/>
      <c r="F557" s="20"/>
      <c r="G557" s="19"/>
      <c r="H557" s="20"/>
    </row>
    <row r="558">
      <c r="E558" s="19"/>
      <c r="F558" s="20"/>
      <c r="G558" s="19"/>
      <c r="H558" s="20"/>
    </row>
    <row r="559">
      <c r="E559" s="19"/>
      <c r="F559" s="20"/>
      <c r="G559" s="19"/>
      <c r="H559" s="20"/>
    </row>
    <row r="560">
      <c r="E560" s="19"/>
      <c r="F560" s="20"/>
      <c r="G560" s="19"/>
      <c r="H560" s="20"/>
    </row>
    <row r="561">
      <c r="E561" s="19"/>
      <c r="F561" s="20"/>
      <c r="G561" s="19"/>
      <c r="H561" s="20"/>
    </row>
    <row r="562">
      <c r="E562" s="19"/>
      <c r="F562" s="20"/>
      <c r="G562" s="19"/>
      <c r="H562" s="20"/>
    </row>
    <row r="563">
      <c r="E563" s="19"/>
      <c r="F563" s="20"/>
      <c r="G563" s="19"/>
      <c r="H563" s="20"/>
    </row>
    <row r="564">
      <c r="E564" s="19"/>
      <c r="F564" s="20"/>
      <c r="G564" s="19"/>
      <c r="H564" s="20"/>
    </row>
    <row r="565">
      <c r="E565" s="19"/>
      <c r="F565" s="20"/>
      <c r="G565" s="19"/>
      <c r="H565" s="20"/>
    </row>
    <row r="566">
      <c r="E566" s="19"/>
      <c r="F566" s="20"/>
      <c r="G566" s="19"/>
      <c r="H566" s="20"/>
    </row>
    <row r="567">
      <c r="E567" s="19"/>
      <c r="F567" s="20"/>
      <c r="G567" s="19"/>
      <c r="H567" s="20"/>
    </row>
    <row r="568">
      <c r="E568" s="19"/>
      <c r="F568" s="20"/>
      <c r="G568" s="19"/>
      <c r="H568" s="20"/>
    </row>
    <row r="569">
      <c r="E569" s="19"/>
      <c r="F569" s="20"/>
      <c r="G569" s="19"/>
      <c r="H569" s="20"/>
    </row>
    <row r="570">
      <c r="E570" s="19"/>
      <c r="F570" s="20"/>
      <c r="G570" s="19"/>
      <c r="H570" s="20"/>
    </row>
    <row r="571">
      <c r="E571" s="19"/>
      <c r="F571" s="20"/>
      <c r="G571" s="19"/>
      <c r="H571" s="20"/>
    </row>
    <row r="572">
      <c r="E572" s="19"/>
      <c r="F572" s="20"/>
      <c r="G572" s="19"/>
      <c r="H572" s="20"/>
    </row>
    <row r="573">
      <c r="E573" s="19"/>
      <c r="F573" s="20"/>
      <c r="G573" s="19"/>
      <c r="H573" s="20"/>
    </row>
    <row r="574">
      <c r="E574" s="19"/>
      <c r="F574" s="20"/>
      <c r="G574" s="19"/>
      <c r="H574" s="20"/>
    </row>
    <row r="575">
      <c r="E575" s="19"/>
      <c r="F575" s="20"/>
      <c r="G575" s="19"/>
      <c r="H575" s="20"/>
    </row>
    <row r="576">
      <c r="E576" s="19"/>
      <c r="F576" s="20"/>
      <c r="G576" s="19"/>
      <c r="H576" s="20"/>
    </row>
    <row r="577">
      <c r="E577" s="19"/>
      <c r="F577" s="20"/>
      <c r="G577" s="19"/>
      <c r="H577" s="20"/>
    </row>
    <row r="578">
      <c r="E578" s="19"/>
      <c r="F578" s="20"/>
      <c r="G578" s="19"/>
      <c r="H578" s="20"/>
    </row>
    <row r="579">
      <c r="E579" s="19"/>
      <c r="F579" s="20"/>
      <c r="G579" s="19"/>
      <c r="H579" s="20"/>
    </row>
    <row r="580">
      <c r="E580" s="19"/>
      <c r="F580" s="20"/>
      <c r="G580" s="19"/>
      <c r="H580" s="20"/>
    </row>
    <row r="581">
      <c r="E581" s="19"/>
      <c r="F581" s="20"/>
      <c r="G581" s="19"/>
      <c r="H581" s="20"/>
    </row>
    <row r="582">
      <c r="E582" s="19"/>
      <c r="F582" s="20"/>
      <c r="G582" s="19"/>
      <c r="H582" s="20"/>
    </row>
    <row r="583">
      <c r="E583" s="19"/>
      <c r="F583" s="20"/>
      <c r="G583" s="19"/>
      <c r="H583" s="20"/>
    </row>
    <row r="584">
      <c r="E584" s="19"/>
      <c r="F584" s="20"/>
      <c r="G584" s="19"/>
      <c r="H584" s="20"/>
    </row>
    <row r="585">
      <c r="E585" s="19"/>
      <c r="F585" s="20"/>
      <c r="G585" s="19"/>
      <c r="H585" s="20"/>
    </row>
    <row r="586">
      <c r="E586" s="19"/>
      <c r="F586" s="20"/>
      <c r="G586" s="19"/>
      <c r="H586" s="20"/>
    </row>
    <row r="587">
      <c r="E587" s="19"/>
      <c r="F587" s="20"/>
      <c r="G587" s="19"/>
      <c r="H587" s="20"/>
    </row>
    <row r="588">
      <c r="E588" s="19"/>
      <c r="F588" s="20"/>
      <c r="G588" s="19"/>
      <c r="H588" s="20"/>
    </row>
    <row r="589">
      <c r="E589" s="19"/>
      <c r="F589" s="20"/>
      <c r="G589" s="19"/>
      <c r="H589" s="20"/>
    </row>
    <row r="590">
      <c r="E590" s="19"/>
      <c r="F590" s="20"/>
      <c r="G590" s="19"/>
      <c r="H590" s="20"/>
    </row>
    <row r="591">
      <c r="E591" s="19"/>
      <c r="F591" s="20"/>
      <c r="G591" s="19"/>
      <c r="H591" s="20"/>
    </row>
    <row r="592">
      <c r="E592" s="19"/>
      <c r="F592" s="20"/>
      <c r="G592" s="19"/>
      <c r="H592" s="20"/>
    </row>
    <row r="593">
      <c r="E593" s="19"/>
      <c r="F593" s="20"/>
      <c r="G593" s="19"/>
      <c r="H593" s="20"/>
    </row>
    <row r="594">
      <c r="E594" s="19"/>
      <c r="F594" s="20"/>
      <c r="G594" s="19"/>
      <c r="H594" s="20"/>
    </row>
    <row r="595">
      <c r="E595" s="19"/>
      <c r="F595" s="20"/>
      <c r="G595" s="19"/>
      <c r="H595" s="20"/>
    </row>
    <row r="596">
      <c r="E596" s="19"/>
      <c r="F596" s="20"/>
      <c r="G596" s="19"/>
      <c r="H596" s="20"/>
    </row>
    <row r="597">
      <c r="E597" s="19"/>
      <c r="F597" s="20"/>
      <c r="G597" s="19"/>
      <c r="H597" s="20"/>
    </row>
    <row r="598">
      <c r="E598" s="19"/>
      <c r="F598" s="20"/>
      <c r="G598" s="19"/>
      <c r="H598" s="20"/>
    </row>
    <row r="599">
      <c r="E599" s="19"/>
      <c r="F599" s="20"/>
      <c r="G599" s="19"/>
      <c r="H599" s="20"/>
    </row>
    <row r="600">
      <c r="E600" s="19"/>
      <c r="F600" s="20"/>
      <c r="G600" s="19"/>
      <c r="H600" s="20"/>
    </row>
    <row r="601">
      <c r="E601" s="19"/>
      <c r="F601" s="20"/>
      <c r="G601" s="19"/>
      <c r="H601" s="20"/>
    </row>
    <row r="602">
      <c r="E602" s="19"/>
      <c r="F602" s="20"/>
      <c r="G602" s="19"/>
      <c r="H602" s="20"/>
    </row>
    <row r="603">
      <c r="E603" s="19"/>
      <c r="F603" s="20"/>
      <c r="G603" s="19"/>
      <c r="H603" s="20"/>
    </row>
    <row r="604">
      <c r="E604" s="19"/>
      <c r="F604" s="20"/>
      <c r="G604" s="19"/>
      <c r="H604" s="20"/>
    </row>
    <row r="605">
      <c r="E605" s="19"/>
      <c r="F605" s="20"/>
      <c r="G605" s="19"/>
      <c r="H605" s="20"/>
    </row>
    <row r="606">
      <c r="E606" s="19"/>
      <c r="F606" s="20"/>
      <c r="G606" s="19"/>
      <c r="H606" s="20"/>
    </row>
    <row r="607">
      <c r="E607" s="19"/>
      <c r="F607" s="20"/>
      <c r="G607" s="19"/>
      <c r="H607" s="20"/>
    </row>
    <row r="608">
      <c r="E608" s="19"/>
      <c r="F608" s="20"/>
      <c r="G608" s="19"/>
      <c r="H608" s="20"/>
    </row>
    <row r="609">
      <c r="E609" s="19"/>
      <c r="F609" s="20"/>
      <c r="G609" s="19"/>
      <c r="H609" s="20"/>
    </row>
    <row r="610">
      <c r="E610" s="19"/>
      <c r="F610" s="20"/>
      <c r="G610" s="19"/>
      <c r="H610" s="20"/>
    </row>
    <row r="611">
      <c r="E611" s="19"/>
      <c r="F611" s="20"/>
      <c r="G611" s="19"/>
      <c r="H611" s="20"/>
    </row>
    <row r="612">
      <c r="E612" s="19"/>
      <c r="F612" s="20"/>
      <c r="G612" s="19"/>
      <c r="H612" s="20"/>
    </row>
    <row r="613">
      <c r="E613" s="19"/>
      <c r="F613" s="20"/>
      <c r="G613" s="19"/>
      <c r="H613" s="20"/>
    </row>
    <row r="614">
      <c r="E614" s="19"/>
      <c r="F614" s="20"/>
      <c r="G614" s="19"/>
      <c r="H614" s="20"/>
    </row>
    <row r="615">
      <c r="E615" s="19"/>
      <c r="F615" s="20"/>
      <c r="G615" s="19"/>
      <c r="H615" s="20"/>
    </row>
    <row r="616">
      <c r="E616" s="19"/>
      <c r="F616" s="20"/>
      <c r="G616" s="19"/>
      <c r="H616" s="20"/>
    </row>
    <row r="617">
      <c r="E617" s="19"/>
      <c r="F617" s="20"/>
      <c r="G617" s="19"/>
      <c r="H617" s="20"/>
    </row>
    <row r="618">
      <c r="E618" s="19"/>
      <c r="F618" s="20"/>
      <c r="G618" s="19"/>
      <c r="H618" s="20"/>
    </row>
    <row r="619">
      <c r="E619" s="19"/>
      <c r="F619" s="20"/>
      <c r="G619" s="19"/>
      <c r="H619" s="20"/>
    </row>
    <row r="620">
      <c r="E620" s="19"/>
      <c r="F620" s="20"/>
      <c r="G620" s="19"/>
      <c r="H620" s="20"/>
    </row>
    <row r="621">
      <c r="E621" s="19"/>
      <c r="F621" s="20"/>
      <c r="G621" s="19"/>
      <c r="H621" s="20"/>
    </row>
    <row r="622">
      <c r="E622" s="19"/>
      <c r="F622" s="20"/>
      <c r="G622" s="19"/>
      <c r="H622" s="20"/>
    </row>
    <row r="623">
      <c r="E623" s="19"/>
      <c r="F623" s="20"/>
      <c r="G623" s="19"/>
      <c r="H623" s="20"/>
    </row>
    <row r="624">
      <c r="E624" s="19"/>
      <c r="F624" s="20"/>
      <c r="G624" s="19"/>
      <c r="H624" s="20"/>
    </row>
    <row r="625">
      <c r="E625" s="19"/>
      <c r="F625" s="20"/>
      <c r="G625" s="19"/>
      <c r="H625" s="20"/>
    </row>
    <row r="626">
      <c r="E626" s="19"/>
      <c r="F626" s="20"/>
      <c r="G626" s="19"/>
      <c r="H626" s="20"/>
    </row>
    <row r="627">
      <c r="E627" s="19"/>
      <c r="F627" s="20"/>
      <c r="G627" s="19"/>
      <c r="H627" s="20"/>
    </row>
    <row r="628">
      <c r="E628" s="19"/>
      <c r="F628" s="20"/>
      <c r="G628" s="19"/>
      <c r="H628" s="20"/>
    </row>
    <row r="629">
      <c r="E629" s="19"/>
      <c r="F629" s="20"/>
      <c r="G629" s="19"/>
      <c r="H629" s="20"/>
    </row>
    <row r="630">
      <c r="E630" s="19"/>
      <c r="F630" s="20"/>
      <c r="G630" s="19"/>
      <c r="H630" s="20"/>
    </row>
    <row r="631">
      <c r="E631" s="19"/>
      <c r="F631" s="20"/>
      <c r="G631" s="19"/>
      <c r="H631" s="20"/>
    </row>
    <row r="632">
      <c r="E632" s="19"/>
      <c r="F632" s="20"/>
      <c r="G632" s="19"/>
      <c r="H632" s="20"/>
    </row>
    <row r="633">
      <c r="E633" s="19"/>
      <c r="F633" s="20"/>
      <c r="G633" s="19"/>
      <c r="H633" s="20"/>
    </row>
    <row r="634">
      <c r="E634" s="19"/>
      <c r="F634" s="20"/>
      <c r="G634" s="19"/>
      <c r="H634" s="20"/>
    </row>
    <row r="635">
      <c r="E635" s="19"/>
      <c r="F635" s="20"/>
      <c r="G635" s="19"/>
      <c r="H635" s="20"/>
    </row>
    <row r="636">
      <c r="E636" s="19"/>
      <c r="F636" s="20"/>
      <c r="G636" s="19"/>
      <c r="H636" s="20"/>
    </row>
    <row r="637">
      <c r="E637" s="19"/>
      <c r="F637" s="20"/>
      <c r="G637" s="19"/>
      <c r="H637" s="20"/>
    </row>
    <row r="638">
      <c r="E638" s="19"/>
      <c r="F638" s="20"/>
      <c r="G638" s="19"/>
      <c r="H638" s="20"/>
    </row>
    <row r="639">
      <c r="E639" s="19"/>
      <c r="F639" s="20"/>
      <c r="G639" s="19"/>
      <c r="H639" s="20"/>
    </row>
    <row r="640">
      <c r="E640" s="19"/>
      <c r="F640" s="20"/>
      <c r="G640" s="19"/>
      <c r="H640" s="20"/>
    </row>
    <row r="641">
      <c r="E641" s="19"/>
      <c r="F641" s="20"/>
      <c r="G641" s="19"/>
      <c r="H641" s="20"/>
    </row>
    <row r="642">
      <c r="E642" s="19"/>
      <c r="F642" s="20"/>
      <c r="G642" s="19"/>
      <c r="H642" s="20"/>
    </row>
    <row r="643">
      <c r="E643" s="19"/>
      <c r="F643" s="20"/>
      <c r="G643" s="19"/>
      <c r="H643" s="20"/>
    </row>
    <row r="644">
      <c r="E644" s="19"/>
      <c r="F644" s="20"/>
      <c r="G644" s="19"/>
      <c r="H644" s="20"/>
    </row>
    <row r="645">
      <c r="E645" s="19"/>
      <c r="F645" s="20"/>
      <c r="G645" s="19"/>
      <c r="H645" s="20"/>
    </row>
    <row r="646">
      <c r="E646" s="19"/>
      <c r="F646" s="20"/>
      <c r="G646" s="19"/>
      <c r="H646" s="20"/>
    </row>
    <row r="647">
      <c r="E647" s="19"/>
      <c r="F647" s="20"/>
      <c r="G647" s="19"/>
      <c r="H647" s="20"/>
    </row>
    <row r="648">
      <c r="E648" s="19"/>
      <c r="F648" s="20"/>
      <c r="G648" s="19"/>
      <c r="H648" s="20"/>
    </row>
    <row r="649">
      <c r="E649" s="19"/>
      <c r="F649" s="20"/>
      <c r="G649" s="19"/>
      <c r="H649" s="20"/>
    </row>
    <row r="650">
      <c r="E650" s="19"/>
      <c r="F650" s="20"/>
      <c r="G650" s="19"/>
      <c r="H650" s="20"/>
    </row>
    <row r="651">
      <c r="E651" s="19"/>
      <c r="F651" s="20"/>
      <c r="G651" s="19"/>
      <c r="H651" s="20"/>
    </row>
    <row r="652">
      <c r="E652" s="19"/>
      <c r="F652" s="20"/>
      <c r="G652" s="19"/>
      <c r="H652" s="20"/>
    </row>
    <row r="653">
      <c r="E653" s="19"/>
      <c r="F653" s="20"/>
      <c r="G653" s="19"/>
      <c r="H653" s="20"/>
    </row>
    <row r="654">
      <c r="E654" s="19"/>
      <c r="F654" s="20"/>
      <c r="G654" s="19"/>
      <c r="H654" s="20"/>
    </row>
    <row r="655">
      <c r="E655" s="19"/>
      <c r="F655" s="20"/>
      <c r="G655" s="19"/>
      <c r="H655" s="20"/>
    </row>
    <row r="656">
      <c r="E656" s="19"/>
      <c r="F656" s="20"/>
      <c r="G656" s="19"/>
      <c r="H656" s="20"/>
    </row>
    <row r="657">
      <c r="E657" s="19"/>
      <c r="F657" s="20"/>
      <c r="G657" s="19"/>
      <c r="H657" s="20"/>
    </row>
    <row r="658">
      <c r="E658" s="19"/>
      <c r="F658" s="20"/>
      <c r="G658" s="19"/>
      <c r="H658" s="20"/>
    </row>
    <row r="659">
      <c r="E659" s="19"/>
      <c r="F659" s="20"/>
      <c r="G659" s="19"/>
      <c r="H659" s="20"/>
    </row>
    <row r="660">
      <c r="E660" s="19"/>
      <c r="F660" s="20"/>
      <c r="G660" s="19"/>
      <c r="H660" s="20"/>
    </row>
    <row r="661">
      <c r="E661" s="19"/>
      <c r="F661" s="20"/>
      <c r="G661" s="19"/>
      <c r="H661" s="20"/>
    </row>
    <row r="662">
      <c r="E662" s="19"/>
      <c r="F662" s="20"/>
      <c r="G662" s="19"/>
      <c r="H662" s="20"/>
    </row>
    <row r="663">
      <c r="E663" s="19"/>
      <c r="F663" s="20"/>
      <c r="G663" s="19"/>
      <c r="H663" s="20"/>
    </row>
    <row r="664">
      <c r="E664" s="19"/>
      <c r="F664" s="20"/>
      <c r="G664" s="19"/>
      <c r="H664" s="20"/>
    </row>
    <row r="665">
      <c r="E665" s="19"/>
      <c r="F665" s="20"/>
      <c r="G665" s="19"/>
      <c r="H665" s="20"/>
    </row>
    <row r="666">
      <c r="E666" s="19"/>
      <c r="F666" s="20"/>
      <c r="G666" s="19"/>
      <c r="H666" s="20"/>
    </row>
    <row r="667">
      <c r="E667" s="19"/>
      <c r="F667" s="20"/>
      <c r="G667" s="19"/>
      <c r="H667" s="20"/>
    </row>
    <row r="668">
      <c r="E668" s="19"/>
      <c r="F668" s="20"/>
      <c r="G668" s="19"/>
      <c r="H668" s="20"/>
    </row>
    <row r="669">
      <c r="E669" s="19"/>
      <c r="F669" s="20"/>
      <c r="G669" s="19"/>
      <c r="H669" s="20"/>
    </row>
    <row r="670">
      <c r="E670" s="19"/>
      <c r="F670" s="20"/>
      <c r="G670" s="19"/>
      <c r="H670" s="20"/>
    </row>
    <row r="671">
      <c r="E671" s="19"/>
      <c r="F671" s="20"/>
      <c r="G671" s="19"/>
      <c r="H671" s="20"/>
    </row>
    <row r="672">
      <c r="E672" s="19"/>
      <c r="F672" s="20"/>
      <c r="G672" s="19"/>
      <c r="H672" s="20"/>
    </row>
    <row r="673">
      <c r="E673" s="19"/>
      <c r="F673" s="20"/>
      <c r="G673" s="19"/>
      <c r="H673" s="20"/>
    </row>
    <row r="674">
      <c r="E674" s="19"/>
      <c r="F674" s="20"/>
      <c r="G674" s="19"/>
      <c r="H674" s="20"/>
    </row>
    <row r="675">
      <c r="E675" s="19"/>
      <c r="F675" s="20"/>
      <c r="G675" s="19"/>
      <c r="H675" s="20"/>
    </row>
    <row r="676">
      <c r="E676" s="19"/>
      <c r="F676" s="20"/>
      <c r="G676" s="19"/>
      <c r="H676" s="20"/>
    </row>
    <row r="677">
      <c r="E677" s="19"/>
      <c r="F677" s="20"/>
      <c r="G677" s="19"/>
      <c r="H677" s="20"/>
    </row>
    <row r="678">
      <c r="E678" s="19"/>
      <c r="F678" s="20"/>
      <c r="G678" s="19"/>
      <c r="H678" s="20"/>
    </row>
    <row r="679">
      <c r="E679" s="19"/>
      <c r="F679" s="20"/>
      <c r="G679" s="19"/>
      <c r="H679" s="20"/>
    </row>
    <row r="680">
      <c r="E680" s="19"/>
      <c r="F680" s="20"/>
      <c r="G680" s="19"/>
      <c r="H680" s="20"/>
    </row>
    <row r="681">
      <c r="E681" s="19"/>
      <c r="F681" s="20"/>
      <c r="G681" s="19"/>
      <c r="H681" s="20"/>
    </row>
    <row r="682">
      <c r="E682" s="19"/>
      <c r="F682" s="20"/>
      <c r="G682" s="19"/>
      <c r="H682" s="20"/>
    </row>
    <row r="683">
      <c r="E683" s="19"/>
      <c r="F683" s="20"/>
      <c r="G683" s="19"/>
      <c r="H683" s="20"/>
    </row>
    <row r="684">
      <c r="E684" s="19"/>
      <c r="F684" s="20"/>
      <c r="G684" s="19"/>
      <c r="H684" s="20"/>
    </row>
    <row r="685">
      <c r="E685" s="19"/>
      <c r="F685" s="20"/>
      <c r="G685" s="19"/>
      <c r="H685" s="20"/>
    </row>
    <row r="686">
      <c r="E686" s="19"/>
      <c r="F686" s="20"/>
      <c r="G686" s="19"/>
      <c r="H686" s="20"/>
    </row>
    <row r="687">
      <c r="E687" s="19"/>
      <c r="F687" s="20"/>
      <c r="G687" s="19"/>
      <c r="H687" s="20"/>
    </row>
    <row r="688">
      <c r="E688" s="19"/>
      <c r="F688" s="20"/>
      <c r="G688" s="19"/>
      <c r="H688" s="20"/>
    </row>
    <row r="689">
      <c r="E689" s="19"/>
      <c r="F689" s="20"/>
      <c r="G689" s="19"/>
      <c r="H689" s="20"/>
    </row>
    <row r="690">
      <c r="E690" s="19"/>
      <c r="F690" s="20"/>
      <c r="G690" s="19"/>
      <c r="H690" s="20"/>
    </row>
    <row r="691">
      <c r="E691" s="19"/>
      <c r="F691" s="20"/>
      <c r="G691" s="19"/>
      <c r="H691" s="20"/>
    </row>
    <row r="692">
      <c r="E692" s="19"/>
      <c r="F692" s="20"/>
      <c r="G692" s="19"/>
      <c r="H692" s="20"/>
    </row>
    <row r="693">
      <c r="E693" s="19"/>
      <c r="F693" s="20"/>
      <c r="G693" s="19"/>
      <c r="H693" s="20"/>
    </row>
    <row r="694">
      <c r="E694" s="19"/>
      <c r="F694" s="20"/>
      <c r="G694" s="19"/>
      <c r="H694" s="20"/>
    </row>
    <row r="695">
      <c r="E695" s="19"/>
      <c r="F695" s="20"/>
      <c r="G695" s="19"/>
      <c r="H695" s="20"/>
    </row>
    <row r="696">
      <c r="E696" s="19"/>
      <c r="F696" s="20"/>
      <c r="G696" s="19"/>
      <c r="H696" s="20"/>
    </row>
    <row r="697">
      <c r="E697" s="19"/>
      <c r="F697" s="20"/>
      <c r="G697" s="19"/>
      <c r="H697" s="20"/>
    </row>
    <row r="698">
      <c r="E698" s="19"/>
      <c r="F698" s="20"/>
      <c r="G698" s="19"/>
      <c r="H698" s="20"/>
    </row>
    <row r="699">
      <c r="E699" s="19"/>
      <c r="F699" s="20"/>
      <c r="G699" s="19"/>
      <c r="H699" s="20"/>
    </row>
    <row r="700">
      <c r="E700" s="19"/>
      <c r="F700" s="20"/>
      <c r="G700" s="19"/>
      <c r="H700" s="20"/>
    </row>
    <row r="701">
      <c r="E701" s="19"/>
      <c r="F701" s="20"/>
      <c r="G701" s="19"/>
      <c r="H701" s="20"/>
    </row>
    <row r="702">
      <c r="E702" s="19"/>
      <c r="F702" s="20"/>
      <c r="G702" s="19"/>
      <c r="H702" s="20"/>
    </row>
    <row r="703">
      <c r="E703" s="19"/>
      <c r="F703" s="20"/>
      <c r="G703" s="19"/>
      <c r="H703" s="20"/>
    </row>
    <row r="704">
      <c r="E704" s="19"/>
      <c r="F704" s="20"/>
      <c r="G704" s="19"/>
      <c r="H704" s="20"/>
    </row>
    <row r="705">
      <c r="E705" s="19"/>
      <c r="F705" s="20"/>
      <c r="G705" s="19"/>
      <c r="H705" s="20"/>
    </row>
    <row r="706">
      <c r="E706" s="19"/>
      <c r="F706" s="20"/>
      <c r="G706" s="19"/>
      <c r="H706" s="20"/>
    </row>
    <row r="707">
      <c r="E707" s="19"/>
      <c r="F707" s="20"/>
      <c r="G707" s="19"/>
      <c r="H707" s="20"/>
    </row>
    <row r="708">
      <c r="E708" s="19"/>
      <c r="F708" s="20"/>
      <c r="G708" s="19"/>
      <c r="H708" s="20"/>
    </row>
    <row r="709">
      <c r="E709" s="19"/>
      <c r="F709" s="20"/>
      <c r="G709" s="19"/>
      <c r="H709" s="20"/>
    </row>
    <row r="710">
      <c r="E710" s="19"/>
      <c r="F710" s="20"/>
      <c r="G710" s="19"/>
      <c r="H710" s="20"/>
    </row>
    <row r="711">
      <c r="E711" s="19"/>
      <c r="F711" s="20"/>
      <c r="G711" s="19"/>
      <c r="H711" s="20"/>
    </row>
    <row r="712">
      <c r="E712" s="19"/>
      <c r="F712" s="20"/>
      <c r="G712" s="19"/>
      <c r="H712" s="20"/>
    </row>
    <row r="713">
      <c r="E713" s="19"/>
      <c r="F713" s="20"/>
      <c r="G713" s="19"/>
      <c r="H713" s="20"/>
    </row>
    <row r="714">
      <c r="E714" s="19"/>
      <c r="F714" s="20"/>
      <c r="G714" s="19"/>
      <c r="H714" s="20"/>
    </row>
    <row r="715">
      <c r="E715" s="19"/>
      <c r="F715" s="20"/>
      <c r="G715" s="19"/>
      <c r="H715" s="20"/>
    </row>
    <row r="716">
      <c r="E716" s="19"/>
      <c r="F716" s="20"/>
      <c r="G716" s="19"/>
      <c r="H716" s="20"/>
    </row>
    <row r="717">
      <c r="E717" s="19"/>
      <c r="F717" s="20"/>
      <c r="G717" s="19"/>
      <c r="H717" s="20"/>
    </row>
    <row r="718">
      <c r="E718" s="19"/>
      <c r="F718" s="20"/>
      <c r="G718" s="19"/>
      <c r="H718" s="20"/>
    </row>
    <row r="719">
      <c r="E719" s="19"/>
      <c r="F719" s="20"/>
      <c r="G719" s="19"/>
      <c r="H719" s="20"/>
    </row>
    <row r="720">
      <c r="E720" s="19"/>
      <c r="F720" s="20"/>
      <c r="G720" s="19"/>
      <c r="H720" s="20"/>
    </row>
    <row r="721">
      <c r="E721" s="19"/>
      <c r="F721" s="20"/>
      <c r="G721" s="19"/>
      <c r="H721" s="20"/>
    </row>
    <row r="722">
      <c r="E722" s="19"/>
      <c r="F722" s="20"/>
      <c r="G722" s="19"/>
      <c r="H722" s="20"/>
    </row>
    <row r="723">
      <c r="E723" s="19"/>
      <c r="F723" s="20"/>
      <c r="G723" s="19"/>
      <c r="H723" s="20"/>
    </row>
    <row r="724">
      <c r="E724" s="19"/>
      <c r="F724" s="20"/>
      <c r="G724" s="19"/>
      <c r="H724" s="20"/>
    </row>
    <row r="725">
      <c r="E725" s="19"/>
      <c r="F725" s="20"/>
      <c r="G725" s="19"/>
      <c r="H725" s="20"/>
    </row>
    <row r="726">
      <c r="E726" s="19"/>
      <c r="F726" s="20"/>
      <c r="G726" s="19"/>
      <c r="H726" s="20"/>
    </row>
    <row r="727">
      <c r="E727" s="19"/>
      <c r="F727" s="20"/>
      <c r="G727" s="19"/>
      <c r="H727" s="20"/>
    </row>
    <row r="728">
      <c r="E728" s="19"/>
      <c r="F728" s="20"/>
      <c r="G728" s="19"/>
      <c r="H728" s="20"/>
    </row>
    <row r="729">
      <c r="E729" s="19"/>
      <c r="F729" s="20"/>
      <c r="G729" s="19"/>
      <c r="H729" s="20"/>
    </row>
    <row r="730">
      <c r="E730" s="19"/>
      <c r="F730" s="20"/>
      <c r="G730" s="19"/>
      <c r="H730" s="20"/>
    </row>
    <row r="731">
      <c r="E731" s="19"/>
      <c r="F731" s="20"/>
      <c r="G731" s="19"/>
      <c r="H731" s="20"/>
    </row>
    <row r="732">
      <c r="E732" s="19"/>
      <c r="F732" s="20"/>
      <c r="G732" s="19"/>
      <c r="H732" s="20"/>
    </row>
    <row r="733">
      <c r="E733" s="19"/>
      <c r="F733" s="20"/>
      <c r="G733" s="19"/>
      <c r="H733" s="20"/>
    </row>
    <row r="734">
      <c r="E734" s="19"/>
      <c r="F734" s="20"/>
      <c r="G734" s="19"/>
      <c r="H734" s="20"/>
    </row>
    <row r="735">
      <c r="E735" s="19"/>
      <c r="F735" s="20"/>
      <c r="G735" s="19"/>
      <c r="H735" s="20"/>
    </row>
    <row r="736">
      <c r="E736" s="19"/>
      <c r="F736" s="20"/>
      <c r="G736" s="19"/>
      <c r="H736" s="20"/>
    </row>
    <row r="737">
      <c r="E737" s="19"/>
      <c r="F737" s="20"/>
      <c r="G737" s="19"/>
      <c r="H737" s="20"/>
    </row>
    <row r="738">
      <c r="E738" s="19"/>
      <c r="F738" s="20"/>
      <c r="G738" s="19"/>
      <c r="H738" s="20"/>
    </row>
    <row r="739">
      <c r="E739" s="19"/>
      <c r="F739" s="20"/>
      <c r="G739" s="19"/>
      <c r="H739" s="20"/>
    </row>
    <row r="740">
      <c r="E740" s="19"/>
      <c r="F740" s="20"/>
      <c r="G740" s="19"/>
      <c r="H740" s="20"/>
    </row>
    <row r="741">
      <c r="E741" s="19"/>
      <c r="F741" s="20"/>
      <c r="G741" s="19"/>
      <c r="H741" s="20"/>
    </row>
    <row r="742">
      <c r="E742" s="19"/>
      <c r="F742" s="20"/>
      <c r="G742" s="19"/>
      <c r="H742" s="20"/>
    </row>
    <row r="743">
      <c r="E743" s="19"/>
      <c r="F743" s="20"/>
      <c r="G743" s="19"/>
      <c r="H743" s="20"/>
    </row>
    <row r="744">
      <c r="E744" s="19"/>
      <c r="F744" s="20"/>
      <c r="G744" s="19"/>
      <c r="H744" s="20"/>
    </row>
    <row r="745">
      <c r="E745" s="19"/>
      <c r="F745" s="20"/>
      <c r="G745" s="19"/>
      <c r="H745" s="20"/>
    </row>
    <row r="746">
      <c r="E746" s="19"/>
      <c r="F746" s="20"/>
      <c r="G746" s="19"/>
      <c r="H746" s="20"/>
    </row>
    <row r="747">
      <c r="E747" s="19"/>
      <c r="F747" s="20"/>
      <c r="G747" s="19"/>
      <c r="H747" s="20"/>
    </row>
    <row r="748">
      <c r="E748" s="19"/>
      <c r="F748" s="20"/>
      <c r="G748" s="19"/>
      <c r="H748" s="20"/>
    </row>
    <row r="749">
      <c r="E749" s="19"/>
      <c r="F749" s="20"/>
      <c r="G749" s="19"/>
      <c r="H749" s="20"/>
    </row>
    <row r="750">
      <c r="E750" s="19"/>
      <c r="F750" s="20"/>
      <c r="G750" s="19"/>
      <c r="H750" s="20"/>
    </row>
    <row r="751">
      <c r="E751" s="19"/>
      <c r="F751" s="20"/>
      <c r="G751" s="19"/>
      <c r="H751" s="20"/>
    </row>
    <row r="752">
      <c r="E752" s="19"/>
      <c r="F752" s="20"/>
      <c r="G752" s="19"/>
      <c r="H752" s="20"/>
    </row>
    <row r="753">
      <c r="E753" s="19"/>
      <c r="F753" s="20"/>
      <c r="G753" s="19"/>
      <c r="H753" s="20"/>
    </row>
    <row r="754">
      <c r="E754" s="19"/>
      <c r="F754" s="20"/>
      <c r="G754" s="19"/>
      <c r="H754" s="20"/>
    </row>
    <row r="755">
      <c r="E755" s="19"/>
      <c r="F755" s="20"/>
      <c r="G755" s="19"/>
      <c r="H755" s="20"/>
    </row>
    <row r="756">
      <c r="E756" s="19"/>
      <c r="F756" s="20"/>
      <c r="G756" s="19"/>
      <c r="H756" s="20"/>
    </row>
    <row r="757">
      <c r="E757" s="19"/>
      <c r="F757" s="20"/>
      <c r="G757" s="19"/>
      <c r="H757" s="20"/>
    </row>
    <row r="758">
      <c r="E758" s="19"/>
      <c r="F758" s="20"/>
      <c r="G758" s="19"/>
      <c r="H758" s="20"/>
    </row>
    <row r="759">
      <c r="E759" s="19"/>
      <c r="F759" s="20"/>
      <c r="G759" s="19"/>
      <c r="H759" s="20"/>
    </row>
    <row r="760">
      <c r="E760" s="19"/>
      <c r="F760" s="20"/>
      <c r="G760" s="19"/>
      <c r="H760" s="20"/>
    </row>
    <row r="761">
      <c r="E761" s="19"/>
      <c r="F761" s="20"/>
      <c r="G761" s="19"/>
      <c r="H761" s="20"/>
    </row>
    <row r="762">
      <c r="E762" s="19"/>
      <c r="F762" s="20"/>
      <c r="G762" s="19"/>
      <c r="H762" s="20"/>
    </row>
    <row r="763">
      <c r="E763" s="19"/>
      <c r="F763" s="20"/>
      <c r="G763" s="19"/>
      <c r="H763" s="20"/>
    </row>
    <row r="764">
      <c r="E764" s="19"/>
      <c r="F764" s="20"/>
      <c r="G764" s="19"/>
      <c r="H764" s="20"/>
    </row>
    <row r="765">
      <c r="E765" s="19"/>
      <c r="F765" s="20"/>
      <c r="G765" s="19"/>
      <c r="H765" s="20"/>
    </row>
    <row r="766">
      <c r="E766" s="19"/>
      <c r="F766" s="20"/>
      <c r="G766" s="19"/>
      <c r="H766" s="20"/>
    </row>
    <row r="767">
      <c r="E767" s="19"/>
      <c r="F767" s="20"/>
      <c r="G767" s="19"/>
      <c r="H767" s="20"/>
    </row>
    <row r="768">
      <c r="E768" s="19"/>
      <c r="F768" s="20"/>
      <c r="G768" s="19"/>
      <c r="H768" s="20"/>
    </row>
    <row r="769">
      <c r="E769" s="19"/>
      <c r="F769" s="20"/>
      <c r="G769" s="19"/>
      <c r="H769" s="20"/>
    </row>
    <row r="770">
      <c r="E770" s="19"/>
      <c r="F770" s="20"/>
      <c r="G770" s="19"/>
      <c r="H770" s="20"/>
    </row>
    <row r="771">
      <c r="E771" s="19"/>
      <c r="F771" s="20"/>
      <c r="G771" s="19"/>
      <c r="H771" s="20"/>
    </row>
    <row r="772">
      <c r="E772" s="19"/>
      <c r="F772" s="20"/>
      <c r="G772" s="19"/>
      <c r="H772" s="20"/>
    </row>
    <row r="773">
      <c r="E773" s="19"/>
      <c r="F773" s="20"/>
      <c r="G773" s="19"/>
      <c r="H773" s="20"/>
    </row>
    <row r="774">
      <c r="E774" s="19"/>
      <c r="F774" s="20"/>
      <c r="G774" s="19"/>
      <c r="H774" s="20"/>
    </row>
    <row r="775">
      <c r="E775" s="19"/>
      <c r="F775" s="20"/>
      <c r="G775" s="19"/>
      <c r="H775" s="20"/>
    </row>
    <row r="776">
      <c r="E776" s="19"/>
      <c r="F776" s="20"/>
      <c r="G776" s="19"/>
      <c r="H776" s="20"/>
    </row>
    <row r="777">
      <c r="E777" s="19"/>
      <c r="F777" s="20"/>
      <c r="G777" s="19"/>
      <c r="H777" s="20"/>
    </row>
    <row r="778">
      <c r="E778" s="19"/>
      <c r="F778" s="20"/>
      <c r="G778" s="19"/>
      <c r="H778" s="20"/>
    </row>
    <row r="779">
      <c r="E779" s="19"/>
      <c r="F779" s="20"/>
      <c r="G779" s="19"/>
      <c r="H779" s="20"/>
    </row>
    <row r="780">
      <c r="E780" s="19"/>
      <c r="F780" s="20"/>
      <c r="G780" s="19"/>
      <c r="H780" s="20"/>
    </row>
    <row r="781">
      <c r="E781" s="19"/>
      <c r="F781" s="20"/>
      <c r="G781" s="19"/>
      <c r="H781" s="20"/>
    </row>
    <row r="782">
      <c r="E782" s="19"/>
      <c r="F782" s="20"/>
      <c r="G782" s="19"/>
      <c r="H782" s="20"/>
    </row>
    <row r="783">
      <c r="E783" s="19"/>
      <c r="F783" s="20"/>
      <c r="G783" s="19"/>
      <c r="H783" s="20"/>
    </row>
    <row r="784">
      <c r="E784" s="19"/>
      <c r="F784" s="20"/>
      <c r="G784" s="19"/>
      <c r="H784" s="20"/>
    </row>
    <row r="785">
      <c r="E785" s="19"/>
      <c r="F785" s="20"/>
      <c r="G785" s="19"/>
      <c r="H785" s="20"/>
    </row>
    <row r="786">
      <c r="E786" s="19"/>
      <c r="F786" s="20"/>
      <c r="G786" s="19"/>
      <c r="H786" s="20"/>
    </row>
    <row r="787">
      <c r="E787" s="19"/>
      <c r="F787" s="20"/>
      <c r="G787" s="19"/>
      <c r="H787" s="20"/>
    </row>
    <row r="788">
      <c r="E788" s="19"/>
      <c r="F788" s="20"/>
      <c r="G788" s="19"/>
      <c r="H788" s="20"/>
    </row>
    <row r="789">
      <c r="E789" s="19"/>
      <c r="F789" s="20"/>
      <c r="G789" s="19"/>
      <c r="H789" s="20"/>
    </row>
    <row r="790">
      <c r="E790" s="19"/>
      <c r="F790" s="20"/>
      <c r="G790" s="19"/>
      <c r="H790" s="20"/>
    </row>
    <row r="791">
      <c r="E791" s="19"/>
      <c r="F791" s="20"/>
      <c r="G791" s="19"/>
      <c r="H791" s="20"/>
    </row>
    <row r="792">
      <c r="E792" s="19"/>
      <c r="F792" s="20"/>
      <c r="G792" s="19"/>
      <c r="H792" s="20"/>
    </row>
    <row r="793">
      <c r="E793" s="19"/>
      <c r="F793" s="20"/>
      <c r="G793" s="19"/>
      <c r="H793" s="20"/>
    </row>
    <row r="794">
      <c r="E794" s="19"/>
      <c r="F794" s="20"/>
      <c r="G794" s="19"/>
      <c r="H794" s="20"/>
    </row>
    <row r="795">
      <c r="E795" s="19"/>
      <c r="F795" s="20"/>
      <c r="G795" s="19"/>
      <c r="H795" s="20"/>
    </row>
    <row r="796">
      <c r="E796" s="19"/>
      <c r="F796" s="20"/>
      <c r="G796" s="19"/>
      <c r="H796" s="20"/>
    </row>
    <row r="797">
      <c r="E797" s="19"/>
      <c r="F797" s="20"/>
      <c r="G797" s="19"/>
      <c r="H797" s="20"/>
    </row>
    <row r="798">
      <c r="E798" s="19"/>
      <c r="F798" s="20"/>
      <c r="G798" s="19"/>
      <c r="H798" s="20"/>
    </row>
    <row r="799">
      <c r="E799" s="19"/>
      <c r="F799" s="20"/>
      <c r="G799" s="19"/>
      <c r="H799" s="20"/>
    </row>
    <row r="800">
      <c r="E800" s="19"/>
      <c r="F800" s="20"/>
      <c r="G800" s="19"/>
      <c r="H800" s="20"/>
    </row>
    <row r="801">
      <c r="E801" s="19"/>
      <c r="F801" s="20"/>
      <c r="G801" s="19"/>
      <c r="H801" s="20"/>
    </row>
    <row r="802">
      <c r="E802" s="19"/>
      <c r="F802" s="20"/>
      <c r="G802" s="19"/>
      <c r="H802" s="20"/>
    </row>
    <row r="803">
      <c r="E803" s="19"/>
      <c r="F803" s="20"/>
      <c r="G803" s="19"/>
      <c r="H803" s="20"/>
    </row>
    <row r="804">
      <c r="E804" s="19"/>
      <c r="F804" s="20"/>
      <c r="G804" s="19"/>
      <c r="H804" s="20"/>
    </row>
    <row r="805">
      <c r="E805" s="19"/>
      <c r="F805" s="20"/>
      <c r="G805" s="19"/>
      <c r="H805" s="20"/>
    </row>
    <row r="806">
      <c r="E806" s="19"/>
      <c r="F806" s="20"/>
      <c r="G806" s="19"/>
      <c r="H806" s="20"/>
    </row>
    <row r="807">
      <c r="E807" s="19"/>
      <c r="F807" s="20"/>
      <c r="G807" s="19"/>
      <c r="H807" s="20"/>
    </row>
    <row r="808">
      <c r="E808" s="19"/>
      <c r="F808" s="20"/>
      <c r="G808" s="19"/>
      <c r="H808" s="20"/>
    </row>
    <row r="809">
      <c r="E809" s="19"/>
      <c r="F809" s="20"/>
      <c r="G809" s="19"/>
      <c r="H809" s="20"/>
    </row>
    <row r="810">
      <c r="E810" s="19"/>
      <c r="F810" s="20"/>
      <c r="G810" s="19"/>
      <c r="H810" s="20"/>
    </row>
    <row r="811">
      <c r="E811" s="19"/>
      <c r="F811" s="20"/>
      <c r="G811" s="19"/>
      <c r="H811" s="20"/>
    </row>
    <row r="812">
      <c r="E812" s="19"/>
      <c r="F812" s="20"/>
      <c r="G812" s="19"/>
      <c r="H812" s="20"/>
    </row>
    <row r="813">
      <c r="E813" s="19"/>
      <c r="F813" s="20"/>
      <c r="G813" s="19"/>
      <c r="H813" s="20"/>
    </row>
    <row r="814">
      <c r="E814" s="19"/>
      <c r="F814" s="20"/>
      <c r="G814" s="19"/>
      <c r="H814" s="20"/>
    </row>
    <row r="815">
      <c r="E815" s="19"/>
      <c r="F815" s="20"/>
      <c r="G815" s="19"/>
      <c r="H815" s="20"/>
    </row>
    <row r="816">
      <c r="E816" s="19"/>
      <c r="F816" s="20"/>
      <c r="G816" s="19"/>
      <c r="H816" s="20"/>
    </row>
    <row r="817">
      <c r="E817" s="19"/>
      <c r="F817" s="20"/>
      <c r="G817" s="19"/>
      <c r="H817" s="20"/>
    </row>
    <row r="818">
      <c r="E818" s="19"/>
      <c r="F818" s="20"/>
      <c r="G818" s="19"/>
      <c r="H818" s="20"/>
    </row>
    <row r="819">
      <c r="E819" s="19"/>
      <c r="F819" s="20"/>
      <c r="G819" s="19"/>
      <c r="H819" s="20"/>
    </row>
    <row r="820">
      <c r="E820" s="19"/>
      <c r="F820" s="20"/>
      <c r="G820" s="19"/>
      <c r="H820" s="20"/>
    </row>
    <row r="821">
      <c r="E821" s="19"/>
      <c r="F821" s="20"/>
      <c r="G821" s="19"/>
      <c r="H821" s="20"/>
    </row>
    <row r="822">
      <c r="E822" s="19"/>
      <c r="F822" s="20"/>
      <c r="G822" s="19"/>
      <c r="H822" s="20"/>
    </row>
    <row r="823">
      <c r="E823" s="19"/>
      <c r="F823" s="20"/>
      <c r="G823" s="19"/>
      <c r="H823" s="20"/>
    </row>
    <row r="824">
      <c r="E824" s="19"/>
      <c r="F824" s="20"/>
      <c r="G824" s="19"/>
      <c r="H824" s="20"/>
    </row>
    <row r="825">
      <c r="E825" s="19"/>
      <c r="F825" s="20"/>
      <c r="G825" s="19"/>
      <c r="H825" s="20"/>
    </row>
    <row r="826">
      <c r="E826" s="19"/>
      <c r="F826" s="20"/>
      <c r="G826" s="19"/>
      <c r="H826" s="20"/>
    </row>
    <row r="827">
      <c r="E827" s="19"/>
      <c r="F827" s="20"/>
      <c r="G827" s="19"/>
      <c r="H827" s="20"/>
    </row>
    <row r="828">
      <c r="E828" s="19"/>
      <c r="F828" s="20"/>
      <c r="G828" s="19"/>
      <c r="H828" s="20"/>
    </row>
    <row r="829">
      <c r="E829" s="19"/>
      <c r="F829" s="20"/>
      <c r="G829" s="19"/>
      <c r="H829" s="20"/>
    </row>
    <row r="830">
      <c r="E830" s="19"/>
      <c r="F830" s="20"/>
      <c r="G830" s="19"/>
      <c r="H830" s="20"/>
    </row>
    <row r="831">
      <c r="E831" s="19"/>
      <c r="F831" s="20"/>
      <c r="G831" s="19"/>
      <c r="H831" s="20"/>
    </row>
    <row r="832">
      <c r="E832" s="19"/>
      <c r="F832" s="20"/>
      <c r="G832" s="19"/>
      <c r="H832" s="20"/>
    </row>
    <row r="833">
      <c r="E833" s="19"/>
      <c r="F833" s="20"/>
      <c r="G833" s="19"/>
      <c r="H833" s="20"/>
    </row>
    <row r="834">
      <c r="E834" s="19"/>
      <c r="F834" s="20"/>
      <c r="G834" s="19"/>
      <c r="H834" s="20"/>
    </row>
    <row r="835">
      <c r="E835" s="19"/>
      <c r="F835" s="20"/>
      <c r="G835" s="19"/>
      <c r="H835" s="20"/>
    </row>
    <row r="836">
      <c r="E836" s="19"/>
      <c r="F836" s="20"/>
      <c r="G836" s="19"/>
      <c r="H836" s="20"/>
    </row>
    <row r="837">
      <c r="E837" s="19"/>
      <c r="F837" s="20"/>
      <c r="G837" s="19"/>
      <c r="H837" s="20"/>
    </row>
    <row r="838">
      <c r="E838" s="19"/>
      <c r="F838" s="20"/>
      <c r="G838" s="19"/>
      <c r="H838" s="20"/>
    </row>
    <row r="839">
      <c r="E839" s="19"/>
      <c r="F839" s="20"/>
      <c r="G839" s="19"/>
      <c r="H839" s="20"/>
    </row>
    <row r="840">
      <c r="E840" s="19"/>
      <c r="F840" s="20"/>
      <c r="G840" s="19"/>
      <c r="H840" s="20"/>
    </row>
    <row r="841">
      <c r="E841" s="19"/>
      <c r="F841" s="20"/>
      <c r="G841" s="19"/>
      <c r="H841" s="20"/>
    </row>
    <row r="842">
      <c r="E842" s="19"/>
      <c r="F842" s="20"/>
      <c r="G842" s="19"/>
      <c r="H842" s="20"/>
    </row>
    <row r="843">
      <c r="E843" s="19"/>
      <c r="F843" s="20"/>
      <c r="G843" s="19"/>
      <c r="H843" s="20"/>
    </row>
    <row r="844">
      <c r="E844" s="19"/>
      <c r="F844" s="20"/>
      <c r="G844" s="19"/>
      <c r="H844" s="20"/>
    </row>
    <row r="845">
      <c r="E845" s="19"/>
      <c r="F845" s="20"/>
      <c r="G845" s="19"/>
      <c r="H845" s="20"/>
    </row>
    <row r="846">
      <c r="E846" s="19"/>
      <c r="F846" s="20"/>
      <c r="G846" s="19"/>
      <c r="H846" s="20"/>
    </row>
    <row r="847">
      <c r="E847" s="19"/>
      <c r="F847" s="20"/>
      <c r="G847" s="19"/>
      <c r="H847" s="20"/>
    </row>
    <row r="848">
      <c r="E848" s="19"/>
      <c r="F848" s="20"/>
      <c r="G848" s="19"/>
      <c r="H848" s="20"/>
    </row>
    <row r="849">
      <c r="E849" s="19"/>
      <c r="F849" s="20"/>
      <c r="G849" s="19"/>
      <c r="H849" s="20"/>
    </row>
    <row r="850">
      <c r="E850" s="19"/>
      <c r="F850" s="20"/>
      <c r="G850" s="19"/>
      <c r="H850" s="20"/>
    </row>
    <row r="851">
      <c r="E851" s="19"/>
      <c r="F851" s="20"/>
      <c r="G851" s="19"/>
      <c r="H851" s="20"/>
    </row>
    <row r="852">
      <c r="E852" s="19"/>
      <c r="F852" s="20"/>
      <c r="G852" s="19"/>
      <c r="H852" s="20"/>
    </row>
    <row r="853">
      <c r="E853" s="19"/>
      <c r="F853" s="20"/>
      <c r="G853" s="19"/>
      <c r="H853" s="20"/>
    </row>
    <row r="854">
      <c r="E854" s="19"/>
      <c r="F854" s="20"/>
      <c r="G854" s="19"/>
      <c r="H854" s="20"/>
    </row>
    <row r="855">
      <c r="E855" s="19"/>
      <c r="F855" s="20"/>
      <c r="G855" s="19"/>
      <c r="H855" s="20"/>
    </row>
    <row r="856">
      <c r="E856" s="19"/>
      <c r="F856" s="20"/>
      <c r="G856" s="19"/>
      <c r="H856" s="20"/>
    </row>
    <row r="857">
      <c r="E857" s="19"/>
      <c r="F857" s="20"/>
      <c r="G857" s="19"/>
      <c r="H857" s="20"/>
    </row>
    <row r="858">
      <c r="E858" s="19"/>
      <c r="F858" s="20"/>
      <c r="G858" s="19"/>
      <c r="H858" s="20"/>
    </row>
    <row r="859">
      <c r="E859" s="19"/>
      <c r="F859" s="20"/>
      <c r="G859" s="19"/>
      <c r="H859" s="20"/>
    </row>
    <row r="860">
      <c r="E860" s="19"/>
      <c r="F860" s="20"/>
      <c r="G860" s="19"/>
      <c r="H860" s="20"/>
    </row>
    <row r="861">
      <c r="E861" s="19"/>
      <c r="F861" s="20"/>
      <c r="G861" s="19"/>
      <c r="H861" s="20"/>
    </row>
    <row r="862">
      <c r="E862" s="19"/>
      <c r="F862" s="20"/>
      <c r="G862" s="19"/>
      <c r="H862" s="20"/>
    </row>
    <row r="863">
      <c r="E863" s="19"/>
      <c r="F863" s="20"/>
      <c r="G863" s="19"/>
      <c r="H863" s="20"/>
    </row>
    <row r="864">
      <c r="E864" s="19"/>
      <c r="F864" s="20"/>
      <c r="G864" s="19"/>
      <c r="H864" s="20"/>
    </row>
    <row r="865">
      <c r="E865" s="19"/>
      <c r="F865" s="20"/>
      <c r="G865" s="19"/>
      <c r="H865" s="20"/>
    </row>
    <row r="866">
      <c r="E866" s="19"/>
      <c r="F866" s="20"/>
      <c r="G866" s="19"/>
      <c r="H866" s="20"/>
    </row>
    <row r="867">
      <c r="E867" s="19"/>
      <c r="F867" s="20"/>
      <c r="G867" s="19"/>
      <c r="H867" s="20"/>
    </row>
    <row r="868">
      <c r="E868" s="19"/>
      <c r="F868" s="20"/>
      <c r="G868" s="19"/>
      <c r="H868" s="20"/>
    </row>
    <row r="869">
      <c r="E869" s="19"/>
      <c r="F869" s="20"/>
      <c r="G869" s="19"/>
      <c r="H869" s="20"/>
    </row>
    <row r="870">
      <c r="E870" s="19"/>
      <c r="F870" s="20"/>
      <c r="G870" s="19"/>
      <c r="H870" s="20"/>
    </row>
    <row r="871">
      <c r="E871" s="19"/>
      <c r="F871" s="20"/>
      <c r="G871" s="19"/>
      <c r="H871" s="20"/>
    </row>
    <row r="872">
      <c r="E872" s="19"/>
      <c r="F872" s="20"/>
      <c r="G872" s="19"/>
      <c r="H872" s="20"/>
    </row>
    <row r="873">
      <c r="E873" s="19"/>
      <c r="F873" s="20"/>
      <c r="G873" s="19"/>
      <c r="H873" s="20"/>
    </row>
    <row r="874">
      <c r="E874" s="19"/>
      <c r="F874" s="20"/>
      <c r="G874" s="19"/>
      <c r="H874" s="20"/>
    </row>
    <row r="875">
      <c r="E875" s="19"/>
      <c r="F875" s="20"/>
      <c r="G875" s="19"/>
      <c r="H875" s="20"/>
    </row>
    <row r="876">
      <c r="E876" s="19"/>
      <c r="F876" s="20"/>
      <c r="G876" s="19"/>
      <c r="H876" s="20"/>
    </row>
    <row r="877">
      <c r="E877" s="19"/>
      <c r="F877" s="20"/>
      <c r="G877" s="19"/>
      <c r="H877" s="20"/>
    </row>
    <row r="878">
      <c r="E878" s="19"/>
      <c r="F878" s="20"/>
      <c r="G878" s="19"/>
      <c r="H878" s="20"/>
    </row>
    <row r="879">
      <c r="E879" s="19"/>
      <c r="F879" s="20"/>
      <c r="G879" s="19"/>
      <c r="H879" s="20"/>
    </row>
    <row r="880">
      <c r="E880" s="19"/>
      <c r="F880" s="20"/>
      <c r="G880" s="19"/>
      <c r="H880" s="20"/>
    </row>
    <row r="881">
      <c r="E881" s="19"/>
      <c r="F881" s="20"/>
      <c r="G881" s="19"/>
      <c r="H881" s="20"/>
    </row>
    <row r="882">
      <c r="E882" s="19"/>
      <c r="F882" s="20"/>
      <c r="G882" s="19"/>
      <c r="H882" s="20"/>
    </row>
    <row r="883">
      <c r="E883" s="19"/>
      <c r="F883" s="20"/>
      <c r="G883" s="19"/>
      <c r="H883" s="20"/>
    </row>
    <row r="884">
      <c r="E884" s="19"/>
      <c r="F884" s="20"/>
      <c r="G884" s="19"/>
      <c r="H884" s="20"/>
    </row>
    <row r="885">
      <c r="E885" s="19"/>
      <c r="F885" s="20"/>
      <c r="G885" s="19"/>
      <c r="H885" s="20"/>
    </row>
    <row r="886">
      <c r="E886" s="19"/>
      <c r="F886" s="20"/>
      <c r="G886" s="19"/>
      <c r="H886" s="20"/>
    </row>
    <row r="887">
      <c r="E887" s="19"/>
      <c r="F887" s="20"/>
      <c r="G887" s="19"/>
      <c r="H887" s="20"/>
    </row>
    <row r="888">
      <c r="E888" s="19"/>
      <c r="F888" s="20"/>
      <c r="G888" s="19"/>
      <c r="H888" s="20"/>
    </row>
    <row r="889">
      <c r="E889" s="19"/>
      <c r="F889" s="20"/>
      <c r="G889" s="19"/>
      <c r="H889" s="20"/>
    </row>
    <row r="890">
      <c r="E890" s="19"/>
      <c r="F890" s="20"/>
      <c r="G890" s="19"/>
      <c r="H890" s="20"/>
    </row>
    <row r="891">
      <c r="E891" s="19"/>
      <c r="F891" s="20"/>
      <c r="G891" s="19"/>
      <c r="H891" s="20"/>
    </row>
    <row r="892">
      <c r="E892" s="19"/>
      <c r="F892" s="20"/>
      <c r="G892" s="19"/>
      <c r="H892" s="20"/>
    </row>
    <row r="893">
      <c r="E893" s="19"/>
      <c r="F893" s="20"/>
      <c r="G893" s="19"/>
      <c r="H893" s="20"/>
    </row>
    <row r="894">
      <c r="E894" s="19"/>
      <c r="F894" s="20"/>
      <c r="G894" s="19"/>
      <c r="H894" s="20"/>
    </row>
    <row r="895">
      <c r="E895" s="19"/>
      <c r="F895" s="20"/>
      <c r="G895" s="19"/>
      <c r="H895" s="20"/>
    </row>
    <row r="896">
      <c r="E896" s="19"/>
      <c r="F896" s="20"/>
      <c r="G896" s="19"/>
      <c r="H896" s="20"/>
    </row>
    <row r="897">
      <c r="E897" s="19"/>
      <c r="F897" s="20"/>
      <c r="G897" s="19"/>
      <c r="H897" s="20"/>
    </row>
    <row r="898">
      <c r="E898" s="19"/>
      <c r="F898" s="20"/>
      <c r="G898" s="19"/>
      <c r="H898" s="20"/>
    </row>
    <row r="899">
      <c r="E899" s="19"/>
      <c r="F899" s="20"/>
      <c r="G899" s="19"/>
      <c r="H899" s="20"/>
    </row>
    <row r="900">
      <c r="E900" s="19"/>
      <c r="F900" s="20"/>
      <c r="G900" s="19"/>
      <c r="H900" s="20"/>
    </row>
    <row r="901">
      <c r="E901" s="19"/>
      <c r="F901" s="20"/>
      <c r="G901" s="19"/>
      <c r="H901" s="20"/>
    </row>
    <row r="902">
      <c r="E902" s="19"/>
      <c r="F902" s="20"/>
      <c r="G902" s="19"/>
      <c r="H902" s="20"/>
    </row>
    <row r="903">
      <c r="E903" s="19"/>
      <c r="F903" s="20"/>
      <c r="G903" s="19"/>
      <c r="H903" s="20"/>
    </row>
    <row r="904">
      <c r="E904" s="19"/>
      <c r="F904" s="20"/>
      <c r="G904" s="19"/>
      <c r="H904" s="20"/>
    </row>
    <row r="905">
      <c r="E905" s="19"/>
      <c r="F905" s="20"/>
      <c r="G905" s="19"/>
      <c r="H905" s="20"/>
    </row>
    <row r="906">
      <c r="E906" s="19"/>
      <c r="F906" s="20"/>
      <c r="G906" s="19"/>
      <c r="H906" s="20"/>
    </row>
    <row r="907">
      <c r="E907" s="19"/>
      <c r="F907" s="20"/>
      <c r="G907" s="19"/>
      <c r="H907" s="20"/>
    </row>
    <row r="908">
      <c r="E908" s="19"/>
      <c r="F908" s="20"/>
      <c r="G908" s="19"/>
      <c r="H908" s="20"/>
    </row>
    <row r="909">
      <c r="E909" s="19"/>
      <c r="F909" s="20"/>
      <c r="G909" s="19"/>
      <c r="H909" s="20"/>
    </row>
    <row r="910">
      <c r="E910" s="19"/>
      <c r="F910" s="20"/>
      <c r="G910" s="19"/>
      <c r="H910" s="20"/>
    </row>
    <row r="911">
      <c r="E911" s="19"/>
      <c r="F911" s="20"/>
      <c r="G911" s="19"/>
      <c r="H911" s="20"/>
    </row>
    <row r="912">
      <c r="E912" s="19"/>
      <c r="F912" s="20"/>
      <c r="G912" s="19"/>
      <c r="H912" s="20"/>
    </row>
    <row r="913">
      <c r="E913" s="19"/>
      <c r="F913" s="20"/>
      <c r="G913" s="19"/>
      <c r="H913" s="20"/>
    </row>
    <row r="914">
      <c r="E914" s="19"/>
      <c r="F914" s="20"/>
      <c r="G914" s="19"/>
      <c r="H914" s="20"/>
    </row>
    <row r="915">
      <c r="E915" s="19"/>
      <c r="F915" s="20"/>
      <c r="G915" s="19"/>
      <c r="H915" s="20"/>
    </row>
    <row r="916">
      <c r="E916" s="19"/>
      <c r="F916" s="20"/>
      <c r="G916" s="19"/>
      <c r="H916" s="20"/>
    </row>
    <row r="917">
      <c r="E917" s="19"/>
      <c r="F917" s="20"/>
      <c r="G917" s="19"/>
      <c r="H917" s="20"/>
    </row>
    <row r="918">
      <c r="E918" s="19"/>
      <c r="F918" s="20"/>
      <c r="G918" s="19"/>
      <c r="H918" s="20"/>
    </row>
    <row r="919">
      <c r="E919" s="19"/>
      <c r="F919" s="20"/>
      <c r="G919" s="19"/>
      <c r="H919" s="20"/>
    </row>
    <row r="920">
      <c r="E920" s="19"/>
      <c r="F920" s="20"/>
      <c r="G920" s="19"/>
      <c r="H920" s="20"/>
    </row>
    <row r="921">
      <c r="E921" s="19"/>
      <c r="F921" s="20"/>
      <c r="G921" s="19"/>
      <c r="H921" s="20"/>
    </row>
    <row r="922">
      <c r="E922" s="19"/>
      <c r="F922" s="20"/>
      <c r="G922" s="19"/>
      <c r="H922" s="20"/>
    </row>
    <row r="923">
      <c r="E923" s="19"/>
      <c r="F923" s="20"/>
      <c r="G923" s="19"/>
      <c r="H923" s="20"/>
    </row>
    <row r="924">
      <c r="E924" s="19"/>
      <c r="F924" s="20"/>
      <c r="G924" s="19"/>
      <c r="H924" s="20"/>
    </row>
    <row r="925">
      <c r="E925" s="19"/>
      <c r="F925" s="20"/>
      <c r="G925" s="19"/>
      <c r="H925" s="20"/>
    </row>
    <row r="926">
      <c r="E926" s="19"/>
      <c r="F926" s="20"/>
      <c r="G926" s="19"/>
      <c r="H926" s="20"/>
    </row>
    <row r="927">
      <c r="E927" s="19"/>
      <c r="F927" s="20"/>
      <c r="G927" s="19"/>
      <c r="H927" s="20"/>
    </row>
    <row r="928">
      <c r="E928" s="19"/>
      <c r="F928" s="20"/>
      <c r="G928" s="19"/>
      <c r="H928" s="20"/>
    </row>
    <row r="929">
      <c r="E929" s="19"/>
      <c r="F929" s="20"/>
      <c r="G929" s="19"/>
      <c r="H929" s="20"/>
    </row>
    <row r="930">
      <c r="E930" s="19"/>
      <c r="F930" s="20"/>
      <c r="G930" s="19"/>
      <c r="H930" s="20"/>
    </row>
    <row r="931">
      <c r="E931" s="19"/>
      <c r="F931" s="20"/>
      <c r="G931" s="19"/>
      <c r="H931" s="20"/>
    </row>
    <row r="932">
      <c r="E932" s="19"/>
      <c r="F932" s="20"/>
      <c r="G932" s="19"/>
      <c r="H932" s="20"/>
    </row>
    <row r="933">
      <c r="E933" s="19"/>
      <c r="F933" s="20"/>
      <c r="G933" s="19"/>
      <c r="H933" s="20"/>
    </row>
    <row r="934">
      <c r="E934" s="19"/>
      <c r="F934" s="20"/>
      <c r="G934" s="19"/>
      <c r="H934" s="20"/>
    </row>
    <row r="935">
      <c r="E935" s="19"/>
      <c r="F935" s="20"/>
      <c r="G935" s="19"/>
      <c r="H935" s="20"/>
    </row>
    <row r="936">
      <c r="E936" s="19"/>
      <c r="F936" s="20"/>
      <c r="G936" s="19"/>
      <c r="H936" s="20"/>
    </row>
    <row r="937">
      <c r="E937" s="19"/>
      <c r="F937" s="20"/>
      <c r="G937" s="19"/>
      <c r="H937" s="20"/>
    </row>
    <row r="938">
      <c r="E938" s="19"/>
      <c r="F938" s="20"/>
      <c r="G938" s="19"/>
      <c r="H938" s="20"/>
    </row>
    <row r="939">
      <c r="E939" s="19"/>
      <c r="F939" s="20"/>
      <c r="G939" s="19"/>
      <c r="H939" s="20"/>
    </row>
    <row r="940">
      <c r="E940" s="19"/>
      <c r="F940" s="20"/>
      <c r="G940" s="19"/>
      <c r="H940" s="20"/>
    </row>
    <row r="941">
      <c r="E941" s="19"/>
      <c r="F941" s="20"/>
      <c r="G941" s="19"/>
      <c r="H941" s="20"/>
    </row>
    <row r="942">
      <c r="E942" s="19"/>
      <c r="F942" s="20"/>
      <c r="G942" s="19"/>
      <c r="H942" s="20"/>
    </row>
    <row r="943">
      <c r="E943" s="19"/>
      <c r="F943" s="20"/>
      <c r="G943" s="19"/>
      <c r="H943" s="20"/>
    </row>
    <row r="944">
      <c r="E944" s="19"/>
      <c r="F944" s="20"/>
      <c r="G944" s="19"/>
      <c r="H944" s="20"/>
    </row>
    <row r="945">
      <c r="E945" s="19"/>
      <c r="F945" s="20"/>
      <c r="G945" s="19"/>
      <c r="H945" s="20"/>
    </row>
    <row r="946">
      <c r="E946" s="19"/>
      <c r="F946" s="20"/>
      <c r="G946" s="19"/>
      <c r="H946" s="20"/>
    </row>
    <row r="947">
      <c r="E947" s="19"/>
      <c r="F947" s="20"/>
      <c r="G947" s="19"/>
      <c r="H947" s="20"/>
    </row>
    <row r="948">
      <c r="E948" s="19"/>
      <c r="F948" s="20"/>
      <c r="G948" s="19"/>
      <c r="H948" s="20"/>
    </row>
    <row r="949">
      <c r="E949" s="19"/>
      <c r="F949" s="20"/>
      <c r="G949" s="19"/>
      <c r="H949" s="20"/>
    </row>
    <row r="950">
      <c r="E950" s="19"/>
      <c r="F950" s="20"/>
      <c r="G950" s="19"/>
      <c r="H950" s="20"/>
    </row>
    <row r="951">
      <c r="E951" s="19"/>
      <c r="F951" s="20"/>
      <c r="G951" s="19"/>
      <c r="H951" s="20"/>
    </row>
    <row r="952">
      <c r="E952" s="19"/>
      <c r="F952" s="20"/>
      <c r="G952" s="19"/>
      <c r="H952" s="20"/>
    </row>
    <row r="953">
      <c r="E953" s="19"/>
      <c r="F953" s="20"/>
      <c r="G953" s="19"/>
      <c r="H953" s="20"/>
    </row>
    <row r="954">
      <c r="E954" s="19"/>
      <c r="F954" s="20"/>
      <c r="G954" s="19"/>
      <c r="H954" s="20"/>
    </row>
    <row r="955">
      <c r="E955" s="19"/>
      <c r="F955" s="20"/>
      <c r="G955" s="19"/>
      <c r="H955" s="20"/>
    </row>
    <row r="956">
      <c r="E956" s="19"/>
      <c r="F956" s="20"/>
      <c r="G956" s="19"/>
      <c r="H956" s="20"/>
    </row>
    <row r="957">
      <c r="E957" s="19"/>
      <c r="F957" s="20"/>
      <c r="G957" s="19"/>
      <c r="H957" s="20"/>
    </row>
    <row r="958">
      <c r="E958" s="19"/>
      <c r="F958" s="20"/>
      <c r="G958" s="19"/>
      <c r="H958" s="20"/>
    </row>
    <row r="959">
      <c r="E959" s="19"/>
      <c r="F959" s="20"/>
      <c r="G959" s="19"/>
      <c r="H959" s="20"/>
    </row>
    <row r="960">
      <c r="E960" s="19"/>
      <c r="F960" s="20"/>
      <c r="G960" s="19"/>
      <c r="H960" s="20"/>
    </row>
    <row r="961">
      <c r="E961" s="19"/>
      <c r="F961" s="20"/>
      <c r="G961" s="19"/>
      <c r="H961" s="20"/>
    </row>
    <row r="962">
      <c r="E962" s="19"/>
      <c r="F962" s="20"/>
      <c r="G962" s="19"/>
      <c r="H962" s="20"/>
    </row>
    <row r="963">
      <c r="E963" s="19"/>
      <c r="F963" s="20"/>
      <c r="G963" s="19"/>
      <c r="H963" s="20"/>
    </row>
    <row r="964">
      <c r="E964" s="19"/>
      <c r="F964" s="20"/>
      <c r="G964" s="19"/>
      <c r="H964" s="20"/>
    </row>
    <row r="965">
      <c r="E965" s="19"/>
      <c r="F965" s="20"/>
      <c r="G965" s="19"/>
      <c r="H965" s="20"/>
    </row>
    <row r="966">
      <c r="E966" s="19"/>
      <c r="F966" s="20"/>
      <c r="G966" s="19"/>
      <c r="H966" s="20"/>
    </row>
    <row r="967">
      <c r="E967" s="19"/>
      <c r="F967" s="20"/>
      <c r="G967" s="19"/>
      <c r="H967" s="20"/>
    </row>
    <row r="968">
      <c r="E968" s="19"/>
      <c r="F968" s="20"/>
      <c r="G968" s="19"/>
      <c r="H968" s="20"/>
    </row>
    <row r="969">
      <c r="E969" s="19"/>
      <c r="F969" s="20"/>
      <c r="G969" s="19"/>
      <c r="H969" s="20"/>
    </row>
    <row r="970">
      <c r="E970" s="19"/>
      <c r="F970" s="20"/>
      <c r="G970" s="19"/>
      <c r="H970" s="20"/>
    </row>
    <row r="971">
      <c r="E971" s="19"/>
      <c r="F971" s="20"/>
      <c r="G971" s="19"/>
      <c r="H971" s="20"/>
    </row>
    <row r="972">
      <c r="E972" s="19"/>
      <c r="F972" s="20"/>
      <c r="G972" s="19"/>
      <c r="H972" s="20"/>
    </row>
    <row r="973">
      <c r="E973" s="19"/>
      <c r="F973" s="20"/>
      <c r="G973" s="19"/>
      <c r="H973" s="20"/>
    </row>
    <row r="974">
      <c r="E974" s="19"/>
      <c r="F974" s="20"/>
      <c r="G974" s="19"/>
      <c r="H974" s="20"/>
    </row>
    <row r="975">
      <c r="E975" s="19"/>
      <c r="F975" s="20"/>
      <c r="G975" s="19"/>
      <c r="H975" s="20"/>
    </row>
    <row r="976">
      <c r="E976" s="19"/>
      <c r="F976" s="20"/>
      <c r="G976" s="19"/>
      <c r="H976" s="20"/>
    </row>
    <row r="977">
      <c r="E977" s="19"/>
      <c r="F977" s="20"/>
      <c r="G977" s="19"/>
      <c r="H977" s="20"/>
    </row>
    <row r="978">
      <c r="E978" s="19"/>
      <c r="F978" s="20"/>
      <c r="G978" s="19"/>
      <c r="H978" s="20"/>
    </row>
    <row r="979">
      <c r="E979" s="19"/>
      <c r="F979" s="20"/>
      <c r="G979" s="19"/>
      <c r="H979" s="20"/>
    </row>
    <row r="980">
      <c r="E980" s="19"/>
      <c r="F980" s="20"/>
      <c r="G980" s="19"/>
      <c r="H980" s="20"/>
    </row>
    <row r="981">
      <c r="E981" s="19"/>
      <c r="F981" s="20"/>
      <c r="G981" s="19"/>
      <c r="H981" s="20"/>
    </row>
    <row r="982">
      <c r="E982" s="19"/>
      <c r="F982" s="20"/>
      <c r="G982" s="19"/>
      <c r="H982" s="20"/>
    </row>
    <row r="983">
      <c r="E983" s="19"/>
      <c r="F983" s="20"/>
      <c r="G983" s="19"/>
      <c r="H983" s="20"/>
    </row>
    <row r="984">
      <c r="E984" s="19"/>
      <c r="F984" s="20"/>
      <c r="G984" s="19"/>
      <c r="H984" s="20"/>
    </row>
    <row r="985">
      <c r="E985" s="19"/>
      <c r="F985" s="20"/>
      <c r="G985" s="19"/>
      <c r="H985" s="20"/>
    </row>
    <row r="986">
      <c r="E986" s="19"/>
      <c r="F986" s="20"/>
      <c r="G986" s="19"/>
      <c r="H986" s="20"/>
    </row>
    <row r="987">
      <c r="E987" s="19"/>
      <c r="F987" s="20"/>
      <c r="G987" s="19"/>
      <c r="H987" s="20"/>
    </row>
    <row r="988">
      <c r="E988" s="19"/>
      <c r="F988" s="20"/>
      <c r="G988" s="19"/>
      <c r="H988" s="20"/>
    </row>
    <row r="989">
      <c r="E989" s="19"/>
      <c r="F989" s="20"/>
      <c r="G989" s="19"/>
      <c r="H989" s="20"/>
    </row>
    <row r="990">
      <c r="E990" s="19"/>
      <c r="F990" s="20"/>
      <c r="G990" s="19"/>
      <c r="H990" s="20"/>
    </row>
    <row r="991">
      <c r="E991" s="19"/>
      <c r="F991" s="20"/>
      <c r="G991" s="19"/>
      <c r="H991" s="20"/>
    </row>
    <row r="992">
      <c r="E992" s="19"/>
      <c r="F992" s="20"/>
      <c r="G992" s="19"/>
      <c r="H992" s="20"/>
    </row>
    <row r="993">
      <c r="E993" s="19"/>
      <c r="F993" s="20"/>
      <c r="G993" s="19"/>
      <c r="H993" s="20"/>
    </row>
    <row r="994">
      <c r="E994" s="19"/>
      <c r="F994" s="20"/>
      <c r="G994" s="19"/>
      <c r="H994" s="20"/>
    </row>
    <row r="995">
      <c r="E995" s="19"/>
      <c r="F995" s="20"/>
      <c r="G995" s="19"/>
      <c r="H995" s="20"/>
    </row>
    <row r="996">
      <c r="E996" s="19"/>
      <c r="F996" s="20"/>
      <c r="G996" s="19"/>
      <c r="H996" s="20"/>
    </row>
    <row r="997">
      <c r="E997" s="19"/>
      <c r="F997" s="20"/>
      <c r="G997" s="19"/>
      <c r="H997" s="20"/>
    </row>
    <row r="998">
      <c r="E998" s="19"/>
      <c r="F998" s="20"/>
      <c r="G998" s="19"/>
      <c r="H998" s="20"/>
    </row>
    <row r="999">
      <c r="E999" s="19"/>
      <c r="F999" s="20"/>
      <c r="G999" s="19"/>
      <c r="H999" s="20"/>
    </row>
    <row r="1000">
      <c r="E1000" s="19"/>
      <c r="F1000" s="20"/>
      <c r="G1000" s="19"/>
      <c r="H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</cols>
  <sheetData>
    <row r="1">
      <c r="A1" s="21" t="s">
        <v>14</v>
      </c>
      <c r="F1" s="22" t="s">
        <v>274</v>
      </c>
      <c r="J1" s="14"/>
    </row>
    <row r="2">
      <c r="F2" s="11">
        <f>'Estimates-on-the-use-of-water-('!D2*('Estimates-on-the-use-of-water-('!E2/100)</f>
        <v>0</v>
      </c>
    </row>
    <row r="3">
      <c r="F3" s="11">
        <f>'Estimates-on-the-use-of-water-('!D3*('Estimates-on-the-use-of-water-('!E3/100)</f>
        <v>0</v>
      </c>
    </row>
    <row r="4">
      <c r="F4" s="11">
        <f>'Estimates-on-the-use-of-water-('!D4*('Estimates-on-the-use-of-water-('!E4/100)</f>
        <v>0.3173013036</v>
      </c>
    </row>
    <row r="5">
      <c r="A5" s="23" t="s">
        <v>275</v>
      </c>
      <c r="B5" s="24">
        <v>7.821E9</v>
      </c>
      <c r="F5" s="11">
        <f>'Estimates-on-the-use-of-water-('!D5*('Estimates-on-the-use-of-water-('!E5/100)</f>
        <v>0.6673665096</v>
      </c>
    </row>
    <row r="6">
      <c r="A6" s="23" t="s">
        <v>276</v>
      </c>
      <c r="B6" s="11">
        <f>sum('Estimates-on-the-use-of-water-('!D2:D214)*1000</f>
        <v>7786695108</v>
      </c>
      <c r="F6" s="11">
        <f>'Estimates-on-the-use-of-water-('!D6*('Estimates-on-the-use-of-water-('!E6/100)</f>
        <v>0.7944945104</v>
      </c>
    </row>
    <row r="7">
      <c r="F7" s="11">
        <f>'Estimates-on-the-use-of-water-('!D7*('Estimates-on-the-use-of-water-('!E7/100)</f>
        <v>0.8754382143</v>
      </c>
    </row>
    <row r="8">
      <c r="F8" s="11">
        <f>'Estimates-on-the-use-of-water-('!D8*('Estimates-on-the-use-of-water-('!E8/100)</f>
        <v>1.6438755</v>
      </c>
    </row>
    <row r="9">
      <c r="A9" s="25" t="s">
        <v>277</v>
      </c>
      <c r="B9" s="11">
        <f>B5*B13</f>
        <v>4301550000</v>
      </c>
      <c r="F9" s="11">
        <f>'Estimates-on-the-use-of-water-('!D9*('Estimates-on-the-use-of-water-('!E9/100)</f>
        <v>1.888366136</v>
      </c>
    </row>
    <row r="10">
      <c r="A10" s="26" t="s">
        <v>278</v>
      </c>
      <c r="B10" s="27">
        <f>sum(F2:F214)*1000</f>
        <v>7337654448</v>
      </c>
      <c r="F10" s="11">
        <f>'Estimates-on-the-use-of-water-('!D10*('Estimates-on-the-use-of-water-('!E10/100)</f>
        <v>1.960177851</v>
      </c>
    </row>
    <row r="11">
      <c r="F11" s="11">
        <f>'Estimates-on-the-use-of-water-('!D11*('Estimates-on-the-use-of-water-('!E11/100)</f>
        <v>2.109588768</v>
      </c>
    </row>
    <row r="12">
      <c r="A12" s="28" t="s">
        <v>279</v>
      </c>
      <c r="B12" s="11">
        <f>B10/B6</f>
        <v>0.9423323177</v>
      </c>
      <c r="F12" s="11">
        <f>'Estimates-on-the-use-of-water-('!D12*('Estimates-on-the-use-of-water-('!E12/100)</f>
        <v>3.286224247</v>
      </c>
    </row>
    <row r="13">
      <c r="A13" s="28" t="s">
        <v>280</v>
      </c>
      <c r="B13" s="29">
        <v>0.55</v>
      </c>
      <c r="F13" s="11">
        <f>'Estimates-on-the-use-of-water-('!D13*('Estimates-on-the-use-of-water-('!E13/100)</f>
        <v>3.408532621</v>
      </c>
    </row>
    <row r="14">
      <c r="F14" s="11">
        <f>'Estimates-on-the-use-of-water-('!D14*('Estimates-on-the-use-of-water-('!E14/100)</f>
        <v>6.107873901</v>
      </c>
    </row>
    <row r="15">
      <c r="A15" s="14"/>
      <c r="F15" s="11">
        <f>'Estimates-on-the-use-of-water-('!D15*('Estimates-on-the-use-of-water-('!E15/100)</f>
        <v>6.933608189</v>
      </c>
    </row>
    <row r="16">
      <c r="A16" s="30" t="s">
        <v>281</v>
      </c>
      <c r="B16" s="31">
        <f>ABS((B5-B6)/((B5+B6)/2))*100</f>
        <v>0.4395894719</v>
      </c>
      <c r="F16" s="11">
        <f>'Estimates-on-the-use-of-water-('!D16*('Estimates-on-the-use-of-water-('!E16/100)</f>
        <v>7.361152141</v>
      </c>
    </row>
    <row r="17">
      <c r="A17" s="30" t="s">
        <v>282</v>
      </c>
      <c r="B17" s="11">
        <f>ABS((B9-B10)/((B9+B10)/2))*100</f>
        <v>52.17030875</v>
      </c>
      <c r="F17" s="11">
        <f>'Estimates-on-the-use-of-water-('!D17*('Estimates-on-the-use-of-water-('!E17/100)</f>
        <v>8.80964724</v>
      </c>
    </row>
    <row r="18">
      <c r="A18" s="30" t="s">
        <v>283</v>
      </c>
      <c r="B18" s="11">
        <f>ABS((B12-B13)/((B12+B13)/2))*100</f>
        <v>52.57975225</v>
      </c>
      <c r="F18" s="11">
        <f>'Estimates-on-the-use-of-water-('!D18*('Estimates-on-the-use-of-water-('!E18/100)</f>
        <v>9.0925968</v>
      </c>
    </row>
    <row r="19">
      <c r="F19" s="11">
        <f>'Estimates-on-the-use-of-water-('!D19*('Estimates-on-the-use-of-water-('!E19/100)</f>
        <v>9.485274674</v>
      </c>
    </row>
    <row r="20">
      <c r="F20" s="11">
        <f>'Estimates-on-the-use-of-water-('!D20*('Estimates-on-the-use-of-water-('!E20/100)</f>
        <v>11.83998991</v>
      </c>
    </row>
    <row r="21">
      <c r="F21" s="11">
        <f>'Estimates-on-the-use-of-water-('!D21*('Estimates-on-the-use-of-water-('!E21/100)</f>
        <v>13.61709955</v>
      </c>
    </row>
    <row r="22">
      <c r="F22" s="11">
        <f>'Estimates-on-the-use-of-water-('!D22*('Estimates-on-the-use-of-water-('!E22/100)</f>
        <v>14.16461384</v>
      </c>
    </row>
    <row r="23">
      <c r="F23" s="11">
        <f>'Estimates-on-the-use-of-water-('!D23*('Estimates-on-the-use-of-water-('!E23/100)</f>
        <v>14.6943019</v>
      </c>
    </row>
    <row r="24">
      <c r="F24" s="11">
        <f>'Estimates-on-the-use-of-water-('!D24*('Estimates-on-the-use-of-water-('!E24/100)</f>
        <v>15.40819826</v>
      </c>
    </row>
    <row r="25">
      <c r="F25" s="11">
        <f>'Estimates-on-the-use-of-water-('!D25*('Estimates-on-the-use-of-water-('!E25/100)</f>
        <v>16.68293638</v>
      </c>
    </row>
    <row r="26">
      <c r="F26" s="11">
        <f>'Estimates-on-the-use-of-water-('!D26*('Estimates-on-the-use-of-water-('!E26/100)</f>
        <v>21.25560133</v>
      </c>
    </row>
    <row r="27">
      <c r="F27" s="11">
        <f>'Estimates-on-the-use-of-water-('!D27*('Estimates-on-the-use-of-water-('!E27/100)</f>
        <v>23.80045615</v>
      </c>
    </row>
    <row r="28">
      <c r="F28" s="11">
        <f>'Estimates-on-the-use-of-water-('!D28*('Estimates-on-the-use-of-water-('!E28/100)</f>
        <v>30.31399588</v>
      </c>
    </row>
    <row r="29">
      <c r="F29" s="11">
        <f>'Estimates-on-the-use-of-water-('!D29*('Estimates-on-the-use-of-water-('!E29/100)</f>
        <v>32.35385127</v>
      </c>
    </row>
    <row r="30">
      <c r="F30" s="11">
        <f>'Estimates-on-the-use-of-water-('!D30*('Estimates-on-the-use-of-water-('!E30/100)</f>
        <v>37.19548412</v>
      </c>
    </row>
    <row r="31">
      <c r="F31" s="11">
        <f>'Estimates-on-the-use-of-water-('!D31*('Estimates-on-the-use-of-water-('!E31/100)</f>
        <v>52.6434192</v>
      </c>
    </row>
    <row r="32">
      <c r="F32" s="11">
        <f>'Estimates-on-the-use-of-water-('!D32*('Estimates-on-the-use-of-water-('!E32/100)</f>
        <v>57.51260211</v>
      </c>
    </row>
    <row r="33">
      <c r="F33" s="11">
        <f>'Estimates-on-the-use-of-water-('!D33*('Estimates-on-the-use-of-water-('!E33/100)</f>
        <v>63.96738519</v>
      </c>
    </row>
    <row r="34">
      <c r="F34" s="11">
        <f>'Estimates-on-the-use-of-water-('!D34*('Estimates-on-the-use-of-water-('!E34/100)</f>
        <v>76.55293573</v>
      </c>
    </row>
    <row r="35">
      <c r="F35" s="11">
        <f>'Estimates-on-the-use-of-water-('!D35*('Estimates-on-the-use-of-water-('!E35/100)</f>
        <v>96.11201578</v>
      </c>
    </row>
    <row r="36">
      <c r="F36" s="11">
        <f>'Estimates-on-the-use-of-water-('!D36*('Estimates-on-the-use-of-water-('!E36/100)</f>
        <v>99.01865707</v>
      </c>
    </row>
    <row r="37">
      <c r="F37" s="11">
        <f>'Estimates-on-the-use-of-water-('!D37*('Estimates-on-the-use-of-water-('!E37/100)</f>
        <v>103.6046829</v>
      </c>
    </row>
    <row r="38">
      <c r="F38" s="11">
        <f>'Estimates-on-the-use-of-water-('!D38*('Estimates-on-the-use-of-water-('!E38/100)</f>
        <v>105.9249514</v>
      </c>
    </row>
    <row r="39">
      <c r="F39" s="11">
        <f>'Estimates-on-the-use-of-water-('!D39*('Estimates-on-the-use-of-water-('!E39/100)</f>
        <v>110.1539241</v>
      </c>
    </row>
    <row r="40">
      <c r="F40" s="11">
        <f>'Estimates-on-the-use-of-water-('!D40*('Estimates-on-the-use-of-water-('!E40/100)</f>
        <v>113.8605027</v>
      </c>
    </row>
    <row r="41">
      <c r="F41" s="11">
        <f>'Estimates-on-the-use-of-water-('!D41*('Estimates-on-the-use-of-water-('!E41/100)</f>
        <v>126.842625</v>
      </c>
    </row>
    <row r="42">
      <c r="F42" s="11">
        <f>'Estimates-on-the-use-of-water-('!D42*('Estimates-on-the-use-of-water-('!E42/100)</f>
        <v>140.1239565</v>
      </c>
    </row>
    <row r="43">
      <c r="F43" s="11">
        <f>'Estimates-on-the-use-of-water-('!D43*('Estimates-on-the-use-of-water-('!E43/100)</f>
        <v>150.7381219</v>
      </c>
    </row>
    <row r="44">
      <c r="F44" s="11">
        <f>'Estimates-on-the-use-of-water-('!D44*('Estimates-on-the-use-of-water-('!E44/100)</f>
        <v>152.768494</v>
      </c>
    </row>
    <row r="45">
      <c r="F45" s="11">
        <f>'Estimates-on-the-use-of-water-('!D45*('Estimates-on-the-use-of-water-('!E45/100)</f>
        <v>168.5622006</v>
      </c>
    </row>
    <row r="46">
      <c r="F46" s="11">
        <f>'Estimates-on-the-use-of-water-('!D46*('Estimates-on-the-use-of-water-('!E46/100)</f>
        <v>176.9688318</v>
      </c>
    </row>
    <row r="47">
      <c r="F47" s="11">
        <f>'Estimates-on-the-use-of-water-('!D47*('Estimates-on-the-use-of-water-('!E47/100)</f>
        <v>219.8384282</v>
      </c>
    </row>
    <row r="48">
      <c r="F48" s="11">
        <f>'Estimates-on-the-use-of-water-('!D48*('Estimates-on-the-use-of-water-('!E48/100)</f>
        <v>226.6206991</v>
      </c>
    </row>
    <row r="49">
      <c r="F49" s="11">
        <f>'Estimates-on-the-use-of-water-('!D49*('Estimates-on-the-use-of-water-('!E49/100)</f>
        <v>247.5595363</v>
      </c>
    </row>
    <row r="50">
      <c r="F50" s="11">
        <f>'Estimates-on-the-use-of-water-('!D50*('Estimates-on-the-use-of-water-('!E50/100)</f>
        <v>264.9130488</v>
      </c>
    </row>
    <row r="51">
      <c r="F51" s="11">
        <f>'Estimates-on-the-use-of-water-('!D51*('Estimates-on-the-use-of-water-('!E51/100)</f>
        <v>266.298293</v>
      </c>
    </row>
    <row r="52">
      <c r="F52" s="11">
        <f>'Estimates-on-the-use-of-water-('!D52*('Estimates-on-the-use-of-water-('!E52/100)</f>
        <v>277.788499</v>
      </c>
    </row>
    <row r="53">
      <c r="F53" s="11">
        <f>'Estimates-on-the-use-of-water-('!D53*('Estimates-on-the-use-of-water-('!E53/100)</f>
        <v>293.98378</v>
      </c>
    </row>
    <row r="54">
      <c r="F54" s="11">
        <f>'Estimates-on-the-use-of-water-('!D54*('Estimates-on-the-use-of-water-('!E54/100)</f>
        <v>330.6357418</v>
      </c>
    </row>
    <row r="55">
      <c r="F55" s="11">
        <f>'Estimates-on-the-use-of-water-('!D55*('Estimates-on-the-use-of-water-('!E55/100)</f>
        <v>337.5911318</v>
      </c>
    </row>
    <row r="56">
      <c r="F56" s="11">
        <f>'Estimates-on-the-use-of-water-('!D56*('Estimates-on-the-use-of-water-('!E56/100)</f>
        <v>393.1297355</v>
      </c>
    </row>
    <row r="57">
      <c r="F57" s="11">
        <f>'Estimates-on-the-use-of-water-('!D57*('Estimates-on-the-use-of-water-('!E57/100)</f>
        <v>396.2282346</v>
      </c>
    </row>
    <row r="58">
      <c r="F58" s="11">
        <f>'Estimates-on-the-use-of-water-('!D58*('Estimates-on-the-use-of-water-('!E58/100)</f>
        <v>440.9452989</v>
      </c>
    </row>
    <row r="59">
      <c r="F59" s="11">
        <f>'Estimates-on-the-use-of-water-('!D59*('Estimates-on-the-use-of-water-('!E59/100)</f>
        <v>529.4988222</v>
      </c>
    </row>
    <row r="60">
      <c r="F60" s="11">
        <f>'Estimates-on-the-use-of-water-('!D60*('Estimates-on-the-use-of-water-('!E60/100)</f>
        <v>552.3676401</v>
      </c>
    </row>
    <row r="61">
      <c r="F61" s="11">
        <f>'Estimates-on-the-use-of-water-('!D61*('Estimates-on-the-use-of-water-('!E61/100)</f>
        <v>585.3943354</v>
      </c>
    </row>
    <row r="62">
      <c r="F62" s="11">
        <f>'Estimates-on-the-use-of-water-('!D62*('Estimates-on-the-use-of-water-('!E62/100)</f>
        <v>608.3291466</v>
      </c>
    </row>
    <row r="63">
      <c r="F63" s="11">
        <f>'Estimates-on-the-use-of-water-('!D63*('Estimates-on-the-use-of-water-('!E63/100)</f>
        <v>612.8609903</v>
      </c>
    </row>
    <row r="64">
      <c r="F64" s="11">
        <f>'Estimates-on-the-use-of-water-('!D64*('Estimates-on-the-use-of-water-('!E64/100)</f>
        <v>663.4986675</v>
      </c>
    </row>
    <row r="65">
      <c r="F65" s="11">
        <f>'Estimates-on-the-use-of-water-('!D65*('Estimates-on-the-use-of-water-('!E65/100)</f>
        <v>818.8017434</v>
      </c>
    </row>
    <row r="66">
      <c r="F66" s="11">
        <f>'Estimates-on-the-use-of-water-('!D66*('Estimates-on-the-use-of-water-('!E66/100)</f>
        <v>913.1104008</v>
      </c>
    </row>
    <row r="67">
      <c r="F67" s="11">
        <f>'Estimates-on-the-use-of-water-('!D67*('Estimates-on-the-use-of-water-('!E67/100)</f>
        <v>954.6758526</v>
      </c>
    </row>
    <row r="68">
      <c r="F68" s="11">
        <f>'Estimates-on-the-use-of-water-('!D68*('Estimates-on-the-use-of-water-('!E68/100)</f>
        <v>1019.09241</v>
      </c>
    </row>
    <row r="69">
      <c r="F69" s="11">
        <f>'Estimates-on-the-use-of-water-('!D69*('Estimates-on-the-use-of-water-('!E69/100)</f>
        <v>1050.440137</v>
      </c>
    </row>
    <row r="70">
      <c r="F70" s="11">
        <f>'Estimates-on-the-use-of-water-('!D70*('Estimates-on-the-use-of-water-('!E70/100)</f>
        <v>1101.760179</v>
      </c>
    </row>
    <row r="71">
      <c r="F71" s="11">
        <f>'Estimates-on-the-use-of-water-('!D71*('Estimates-on-the-use-of-water-('!E71/100)</f>
        <v>1150.923963</v>
      </c>
    </row>
    <row r="72">
      <c r="F72" s="11">
        <f>'Estimates-on-the-use-of-water-('!D72*('Estimates-on-the-use-of-water-('!E72/100)</f>
        <v>1219.0824</v>
      </c>
    </row>
    <row r="73">
      <c r="F73" s="11">
        <f>'Estimates-on-the-use-of-water-('!D73*('Estimates-on-the-use-of-water-('!E73/100)</f>
        <v>1255.698647</v>
      </c>
    </row>
    <row r="74">
      <c r="F74" s="11">
        <f>'Estimates-on-the-use-of-water-('!D74*('Estimates-on-the-use-of-water-('!E74/100)</f>
        <v>1322.038603</v>
      </c>
    </row>
    <row r="75">
      <c r="F75" s="11">
        <f>'Estimates-on-the-use-of-water-('!D75*('Estimates-on-the-use-of-water-('!E75/100)</f>
        <v>1418.04139</v>
      </c>
    </row>
    <row r="76">
      <c r="F76" s="11">
        <f>'Estimates-on-the-use-of-water-('!D76*('Estimates-on-the-use-of-water-('!E76/100)</f>
        <v>1502.513214</v>
      </c>
    </row>
    <row r="77">
      <c r="F77" s="11">
        <f>'Estimates-on-the-use-of-water-('!D77*('Estimates-on-the-use-of-water-('!E77/100)</f>
        <v>1522.356226</v>
      </c>
    </row>
    <row r="78">
      <c r="F78" s="11">
        <f>'Estimates-on-the-use-of-water-('!D78*('Estimates-on-the-use-of-water-('!E78/100)</f>
        <v>1533.012057</v>
      </c>
    </row>
    <row r="79">
      <c r="F79" s="11">
        <f>'Estimates-on-the-use-of-water-('!D79*('Estimates-on-the-use-of-water-('!E79/100)</f>
        <v>1591.920094</v>
      </c>
    </row>
    <row r="80">
      <c r="F80" s="11">
        <f>'Estimates-on-the-use-of-water-('!D80*('Estimates-on-the-use-of-water-('!E80/100)</f>
        <v>1605.776443</v>
      </c>
    </row>
    <row r="81">
      <c r="F81" s="11">
        <f>'Estimates-on-the-use-of-water-('!D81*('Estimates-on-the-use-of-water-('!E81/100)</f>
        <v>1806.994546</v>
      </c>
    </row>
    <row r="82">
      <c r="F82" s="11">
        <f>'Estimates-on-the-use-of-water-('!D82*('Estimates-on-the-use-of-water-('!E82/100)</f>
        <v>1815.274907</v>
      </c>
    </row>
    <row r="83">
      <c r="F83" s="11">
        <f>'Estimates-on-the-use-of-water-('!D83*('Estimates-on-the-use-of-water-('!E83/100)</f>
        <v>1927.223768</v>
      </c>
    </row>
    <row r="84">
      <c r="F84" s="11">
        <f>'Estimates-on-the-use-of-water-('!D84*('Estimates-on-the-use-of-water-('!E84/100)</f>
        <v>2217.58241</v>
      </c>
    </row>
    <row r="85">
      <c r="F85" s="11">
        <f>'Estimates-on-the-use-of-water-('!D85*('Estimates-on-the-use-of-water-('!E85/100)</f>
        <v>2271.524504</v>
      </c>
    </row>
    <row r="86">
      <c r="F86" s="11">
        <f>'Estimates-on-the-use-of-water-('!D86*('Estimates-on-the-use-of-water-('!E86/100)</f>
        <v>2315.371189</v>
      </c>
    </row>
    <row r="87">
      <c r="F87" s="11">
        <f>'Estimates-on-the-use-of-water-('!D87*('Estimates-on-the-use-of-water-('!E87/100)</f>
        <v>2410.732807</v>
      </c>
    </row>
    <row r="88">
      <c r="F88" s="11">
        <f>'Estimates-on-the-use-of-water-('!D88*('Estimates-on-the-use-of-water-('!E88/100)</f>
        <v>2443.884633</v>
      </c>
    </row>
    <row r="89">
      <c r="F89" s="11">
        <f>'Estimates-on-the-use-of-water-('!D89*('Estimates-on-the-use-of-water-('!E89/100)</f>
        <v>2654.490983</v>
      </c>
    </row>
    <row r="90">
      <c r="F90" s="11">
        <f>'Estimates-on-the-use-of-water-('!D90*('Estimates-on-the-use-of-water-('!E90/100)</f>
        <v>2760.728341</v>
      </c>
    </row>
    <row r="91">
      <c r="F91" s="11">
        <f>'Estimates-on-the-use-of-water-('!D91*('Estimates-on-the-use-of-water-('!E91/100)</f>
        <v>2769.869746</v>
      </c>
    </row>
    <row r="92">
      <c r="F92" s="11">
        <f>'Estimates-on-the-use-of-water-('!D92*('Estimates-on-the-use-of-water-('!E92/100)</f>
        <v>2841.701539</v>
      </c>
    </row>
    <row r="93">
      <c r="F93" s="11">
        <f>'Estimates-on-the-use-of-water-('!D93*('Estimates-on-the-use-of-water-('!E93/100)</f>
        <v>2911.198742</v>
      </c>
    </row>
    <row r="94">
      <c r="F94" s="11">
        <f>'Estimates-on-the-use-of-water-('!D94*('Estimates-on-the-use-of-water-('!E94/100)</f>
        <v>2937.775411</v>
      </c>
    </row>
    <row r="95">
      <c r="F95" s="11">
        <f>'Estimates-on-the-use-of-water-('!D95*('Estimates-on-the-use-of-water-('!E95/100)</f>
        <v>2977.186387</v>
      </c>
    </row>
    <row r="96">
      <c r="F96" s="11">
        <f>'Estimates-on-the-use-of-water-('!D96*('Estimates-on-the-use-of-water-('!E96/100)</f>
        <v>2986.352587</v>
      </c>
    </row>
    <row r="97">
      <c r="F97" s="11">
        <f>'Estimates-on-the-use-of-water-('!D97*('Estimates-on-the-use-of-water-('!E97/100)</f>
        <v>3184.979785</v>
      </c>
    </row>
    <row r="98">
      <c r="F98" s="11">
        <f>'Estimates-on-the-use-of-water-('!D98*('Estimates-on-the-use-of-water-('!E98/100)</f>
        <v>3221.735373</v>
      </c>
    </row>
    <row r="99">
      <c r="F99" s="11">
        <f>'Estimates-on-the-use-of-water-('!D99*('Estimates-on-the-use-of-water-('!E99/100)</f>
        <v>3280.505573</v>
      </c>
    </row>
    <row r="100">
      <c r="F100" s="11">
        <f>'Estimates-on-the-use-of-water-('!D100*('Estimates-on-the-use-of-water-('!E100/100)</f>
        <v>3326.646951</v>
      </c>
    </row>
    <row r="101">
      <c r="F101" s="11">
        <f>'Estimates-on-the-use-of-water-('!D101*('Estimates-on-the-use-of-water-('!E101/100)</f>
        <v>3574.368548</v>
      </c>
    </row>
    <row r="102">
      <c r="F102" s="11">
        <f>'Estimates-on-the-use-of-water-('!D102*('Estimates-on-the-use-of-water-('!E102/100)</f>
        <v>3626.042451</v>
      </c>
    </row>
    <row r="103">
      <c r="F103" s="11">
        <f>'Estimates-on-the-use-of-water-('!D103*('Estimates-on-the-use-of-water-('!E103/100)</f>
        <v>3745.970253</v>
      </c>
    </row>
    <row r="104">
      <c r="F104" s="11">
        <f>'Estimates-on-the-use-of-water-('!D104*('Estimates-on-the-use-of-water-('!E104/100)</f>
        <v>4033.119889</v>
      </c>
    </row>
    <row r="105">
      <c r="F105" s="11">
        <f>'Estimates-on-the-use-of-water-('!D105*('Estimates-on-the-use-of-water-('!E105/100)</f>
        <v>4069.790295</v>
      </c>
    </row>
    <row r="106">
      <c r="F106" s="11">
        <f>'Estimates-on-the-use-of-water-('!D106*('Estimates-on-the-use-of-water-('!E106/100)</f>
        <v>4145.646018</v>
      </c>
    </row>
    <row r="107">
      <c r="F107" s="11">
        <f>'Estimates-on-the-use-of-water-('!D107*('Estimates-on-the-use-of-water-('!E107/100)</f>
        <v>4321.187264</v>
      </c>
    </row>
    <row r="108">
      <c r="F108" s="11">
        <f>'Estimates-on-the-use-of-water-('!D108*('Estimates-on-the-use-of-water-('!E108/100)</f>
        <v>4365.3287</v>
      </c>
    </row>
    <row r="109">
      <c r="F109" s="11">
        <f>'Estimates-on-the-use-of-water-('!D109*('Estimates-on-the-use-of-water-('!E109/100)</f>
        <v>4422.68513</v>
      </c>
    </row>
    <row r="110">
      <c r="F110" s="11">
        <f>'Estimates-on-the-use-of-water-('!D110*('Estimates-on-the-use-of-water-('!E110/100)</f>
        <v>4565.532315</v>
      </c>
    </row>
    <row r="111">
      <c r="F111" s="11">
        <f>'Estimates-on-the-use-of-water-('!D111*('Estimates-on-the-use-of-water-('!E111/100)</f>
        <v>4668.724383</v>
      </c>
    </row>
    <row r="112">
      <c r="F112" s="11">
        <f>'Estimates-on-the-use-of-water-('!D112*('Estimates-on-the-use-of-water-('!E112/100)</f>
        <v>4959.257425</v>
      </c>
    </row>
    <row r="113">
      <c r="F113" s="11">
        <f>'Estimates-on-the-use-of-water-('!D113*('Estimates-on-the-use-of-water-('!E113/100)</f>
        <v>5289.538663</v>
      </c>
    </row>
    <row r="114">
      <c r="F114" s="11">
        <f>'Estimates-on-the-use-of-water-('!D114*('Estimates-on-the-use-of-water-('!E114/100)</f>
        <v>5517.778414</v>
      </c>
    </row>
    <row r="115">
      <c r="F115" s="11">
        <f>'Estimates-on-the-use-of-water-('!D115*('Estimates-on-the-use-of-water-('!E115/100)</f>
        <v>5783.015857</v>
      </c>
    </row>
    <row r="116">
      <c r="F116" s="11">
        <f>'Estimates-on-the-use-of-water-('!D116*('Estimates-on-the-use-of-water-('!E116/100)</f>
        <v>5783.632507</v>
      </c>
    </row>
    <row r="117">
      <c r="F117" s="11">
        <f>'Estimates-on-the-use-of-water-('!D117*('Estimates-on-the-use-of-water-('!E117/100)</f>
        <v>5884.618774</v>
      </c>
    </row>
    <row r="118">
      <c r="F118" s="11">
        <f>'Estimates-on-the-use-of-water-('!D118*('Estimates-on-the-use-of-water-('!E118/100)</f>
        <v>6038.348754</v>
      </c>
    </row>
    <row r="119">
      <c r="A119" s="5" t="s">
        <v>17</v>
      </c>
      <c r="F119" s="11">
        <f>'Estimates-on-the-use-of-water-('!D119*('Estimates-on-the-use-of-water-('!E119/100)</f>
        <v>6109.041385</v>
      </c>
    </row>
    <row r="120">
      <c r="F120" s="11">
        <f>'Estimates-on-the-use-of-water-('!D120*('Estimates-on-the-use-of-water-('!E120/100)</f>
        <v>6430.263137</v>
      </c>
    </row>
    <row r="121">
      <c r="A121" s="4" t="s">
        <v>284</v>
      </c>
      <c r="F121" s="11">
        <f>'Estimates-on-the-use-of-water-('!D121*('Estimates-on-the-use-of-water-('!E121/100)</f>
        <v>6516.116742</v>
      </c>
    </row>
    <row r="122">
      <c r="A122" s="32" t="s">
        <v>285</v>
      </c>
      <c r="B122" s="11">
        <f>MAX('Estimates-on-the-use-of-water-('!J2:J214)</f>
        <v>100</v>
      </c>
      <c r="F122" s="11">
        <f>'Estimates-on-the-use-of-water-('!D122*('Estimates-on-the-use-of-water-('!E122/100)</f>
        <v>6608.645168</v>
      </c>
    </row>
    <row r="123">
      <c r="A123" s="32" t="s">
        <v>286</v>
      </c>
      <c r="B123" s="11">
        <f>max('Estimates-on-the-use-of-water-('!K2:K214)</f>
        <v>37.42696287</v>
      </c>
      <c r="F123" s="11">
        <f>'Estimates-on-the-use-of-water-('!D123*('Estimates-on-the-use-of-water-('!E123/100)</f>
        <v>6790.748908</v>
      </c>
    </row>
    <row r="124">
      <c r="A124" s="32" t="s">
        <v>287</v>
      </c>
      <c r="B124" s="11">
        <f>max('Estimates-on-the-use-of-water-('!L2:L214)</f>
        <v>33.53911377</v>
      </c>
      <c r="F124" s="11">
        <f>'Estimates-on-the-use-of-water-('!D124*('Estimates-on-the-use-of-water-('!E124/100)</f>
        <v>6856.960394</v>
      </c>
    </row>
    <row r="125">
      <c r="A125" s="32" t="s">
        <v>288</v>
      </c>
      <c r="B125" s="11">
        <f>max('Estimates-on-the-use-of-water-('!M2:M214)</f>
        <v>30.36979308</v>
      </c>
      <c r="F125" s="11">
        <f>'Estimates-on-the-use-of-water-('!D125*('Estimates-on-the-use-of-water-('!E125/100)</f>
        <v>7026.061812</v>
      </c>
    </row>
    <row r="126">
      <c r="F126" s="11">
        <f>'Estimates-on-the-use-of-water-('!D126*('Estimates-on-the-use-of-water-('!E126/100)</f>
        <v>7057.879578</v>
      </c>
    </row>
    <row r="127">
      <c r="A127" s="33" t="s">
        <v>289</v>
      </c>
      <c r="B127" s="11">
        <f>Min('Estimates-on-the-use-of-water-('!I2:I214)</f>
        <v>37.20240205</v>
      </c>
      <c r="F127" s="11">
        <f>'Estimates-on-the-use-of-water-('!D127*('Estimates-on-the-use-of-water-('!E127/100)</f>
        <v>7149.930969</v>
      </c>
    </row>
    <row r="128">
      <c r="A128" s="33" t="s">
        <v>290</v>
      </c>
      <c r="B128" s="11">
        <f>min('Estimates-on-the-use-of-water-('!K7:K219)</f>
        <v>0</v>
      </c>
      <c r="F128" s="11">
        <f>'Estimates-on-the-use-of-water-('!D128*('Estimates-on-the-use-of-water-('!E128/100)</f>
        <v>7231.985384</v>
      </c>
    </row>
    <row r="129">
      <c r="A129" s="33" t="s">
        <v>291</v>
      </c>
      <c r="B129" s="11">
        <f>min('Estimates-on-the-use-of-water-('!L7:L219)</f>
        <v>0</v>
      </c>
      <c r="F129" s="11">
        <f>'Estimates-on-the-use-of-water-('!D129*('Estimates-on-the-use-of-water-('!E129/100)</f>
        <v>7388.904157</v>
      </c>
    </row>
    <row r="130">
      <c r="A130" s="33" t="s">
        <v>292</v>
      </c>
      <c r="B130" s="11">
        <f>min('Estimates-on-the-use-of-water-('!M7:M219)</f>
        <v>0</v>
      </c>
      <c r="F130" s="11">
        <f>'Estimates-on-the-use-of-water-('!D130*('Estimates-on-the-use-of-water-('!E130/100)</f>
        <v>7607.661111</v>
      </c>
    </row>
    <row r="131">
      <c r="F131" s="11">
        <f>'Estimates-on-the-use-of-water-('!D131*('Estimates-on-the-use-of-water-('!E131/100)</f>
        <v>7758.421155</v>
      </c>
    </row>
    <row r="132">
      <c r="F132" s="11">
        <f>'Estimates-on-the-use-of-water-('!D132*('Estimates-on-the-use-of-water-('!E132/100)</f>
        <v>8052.768297</v>
      </c>
    </row>
    <row r="133">
      <c r="A133" s="34" t="s">
        <v>293</v>
      </c>
      <c r="B133" s="35">
        <f>AVERAGE('Estimates-on-the-use-of-water-('!I2:I214)</f>
        <v>89.86478253</v>
      </c>
      <c r="F133" s="11">
        <f>'Estimates-on-the-use-of-water-('!D133*('Estimates-on-the-use-of-water-('!E133/100)</f>
        <v>8318.266945</v>
      </c>
    </row>
    <row r="134">
      <c r="A134" s="36" t="s">
        <v>294</v>
      </c>
      <c r="B134" s="37">
        <f>AVERAGE('Estimates-on-the-use-of-water-('!K13:K225)</f>
        <v>4.077854939</v>
      </c>
      <c r="F134" s="11">
        <f>'Estimates-on-the-use-of-water-('!D134*('Estimates-on-the-use-of-water-('!E134/100)</f>
        <v>8407.087728</v>
      </c>
    </row>
    <row r="135">
      <c r="A135" s="36" t="s">
        <v>295</v>
      </c>
      <c r="B135" s="37">
        <f>average('Estimates-on-the-use-of-water-('!L13:L225)</f>
        <v>4.559600542</v>
      </c>
      <c r="F135" s="11">
        <f>'Estimates-on-the-use-of-water-('!D135*('Estimates-on-the-use-of-water-('!E135/100)</f>
        <v>8567.044302</v>
      </c>
    </row>
    <row r="136">
      <c r="A136" s="36" t="s">
        <v>296</v>
      </c>
      <c r="B136" s="37">
        <f>AVERAGE('Estimates-on-the-use-of-water-('!M13:M225)</f>
        <v>2.024661508</v>
      </c>
      <c r="F136" s="11">
        <f>'Estimates-on-the-use-of-water-('!D136*('Estimates-on-the-use-of-water-('!E136/100)</f>
        <v>8645.0455</v>
      </c>
    </row>
    <row r="137">
      <c r="F137" s="11">
        <f>'Estimates-on-the-use-of-water-('!D137*('Estimates-on-the-use-of-water-('!E137/100)</f>
        <v>8787.142602</v>
      </c>
    </row>
    <row r="138">
      <c r="F138" s="11">
        <f>'Estimates-on-the-use-of-water-('!D138*('Estimates-on-the-use-of-water-('!E138/100)</f>
        <v>8888.358984</v>
      </c>
    </row>
    <row r="139">
      <c r="A139" s="38" t="s">
        <v>297</v>
      </c>
      <c r="B139" s="35">
        <f>MEDIAN('Estimates-on-the-use-of-water-('!I2:I214)</f>
        <v>97.3481397</v>
      </c>
      <c r="F139" s="11">
        <f>'Estimates-on-the-use-of-water-('!D139*('Estimates-on-the-use-of-water-('!E139/100)</f>
        <v>9153.014671</v>
      </c>
    </row>
    <row r="140">
      <c r="A140" s="39" t="s">
        <v>298</v>
      </c>
      <c r="B140" s="37">
        <f>median('Estimates-on-the-use-of-water-('!K19:K231)</f>
        <v>0.8525169923</v>
      </c>
      <c r="F140" s="11">
        <f>'Estimates-on-the-use-of-water-('!D140*('Estimates-on-the-use-of-water-('!E140/100)</f>
        <v>9803.526977</v>
      </c>
    </row>
    <row r="141">
      <c r="A141" s="39" t="s">
        <v>299</v>
      </c>
      <c r="B141" s="37">
        <f>median('Estimates-on-the-use-of-water-('!L19:L231)</f>
        <v>0.9393081114</v>
      </c>
      <c r="F141" s="11">
        <f>'Estimates-on-the-use-of-water-('!D141*('Estimates-on-the-use-of-water-('!E141/100)</f>
        <v>9963.849283</v>
      </c>
    </row>
    <row r="142">
      <c r="A142" s="39" t="s">
        <v>300</v>
      </c>
      <c r="B142" s="37">
        <f>median('Estimates-on-the-use-of-water-('!M19:M231)</f>
        <v>0</v>
      </c>
      <c r="F142" s="11">
        <f>'Estimates-on-the-use-of-water-('!D142*('Estimates-on-the-use-of-water-('!E142/100)</f>
        <v>11312.17356</v>
      </c>
    </row>
    <row r="143">
      <c r="F143" s="11">
        <f>'Estimates-on-the-use-of-water-('!D143*('Estimates-on-the-use-of-water-('!E143/100)</f>
        <v>12193.27743</v>
      </c>
    </row>
    <row r="144">
      <c r="F144" s="11">
        <f>'Estimates-on-the-use-of-water-('!D144*('Estimates-on-the-use-of-water-('!E144/100)</f>
        <v>12674.1931</v>
      </c>
    </row>
    <row r="145">
      <c r="A145" s="40" t="s">
        <v>301</v>
      </c>
      <c r="B145" s="35">
        <f>MODE('Estimates-on-the-use-of-water-('!I2:I214)</f>
        <v>100</v>
      </c>
      <c r="D145" s="4"/>
      <c r="F145" s="11">
        <f>'Estimates-on-the-use-of-water-('!D145*('Estimates-on-the-use-of-water-('!E145/100)</f>
        <v>12905.37348</v>
      </c>
    </row>
    <row r="146">
      <c r="A146" s="41" t="s">
        <v>302</v>
      </c>
      <c r="B146" s="37">
        <f>MODE('Estimates-on-the-use-of-water-('!K25:K237)</f>
        <v>0</v>
      </c>
      <c r="F146" s="11">
        <f>'Estimates-on-the-use-of-water-('!D146*('Estimates-on-the-use-of-water-('!E146/100)</f>
        <v>12968.17354</v>
      </c>
    </row>
    <row r="147">
      <c r="A147" s="41" t="s">
        <v>303</v>
      </c>
      <c r="B147" s="37">
        <f>mode('Estimates-on-the-use-of-water-('!L25:L237)</f>
        <v>0</v>
      </c>
      <c r="F147" s="11">
        <f>'Estimates-on-the-use-of-water-('!D147*('Estimates-on-the-use-of-water-('!E147/100)</f>
        <v>13329.21775</v>
      </c>
    </row>
    <row r="148">
      <c r="A148" s="41" t="s">
        <v>304</v>
      </c>
      <c r="B148" s="37">
        <f>mode('Estimates-on-the-use-of-water-('!M25:M237)</f>
        <v>0</v>
      </c>
      <c r="F148" s="11">
        <f>'Estimates-on-the-use-of-water-('!D148*('Estimates-on-the-use-of-water-('!E148/100)</f>
        <v>13661.01227</v>
      </c>
    </row>
    <row r="149">
      <c r="F149" s="11">
        <f>'Estimates-on-the-use-of-water-('!D149*('Estimates-on-the-use-of-water-('!E149/100)</f>
        <v>13805.69488</v>
      </c>
    </row>
    <row r="150">
      <c r="F150" s="11">
        <f>'Estimates-on-the-use-of-water-('!D150*('Estimates-on-the-use-of-water-('!E150/100)</f>
        <v>14027.8885</v>
      </c>
    </row>
    <row r="151">
      <c r="A151" s="42" t="s">
        <v>305</v>
      </c>
      <c r="B151" s="35">
        <f>QUARTILE('Estimates-on-the-use-of-water-('!I2:I214,1)</f>
        <v>85.64331096</v>
      </c>
      <c r="F151" s="11">
        <f>'Estimates-on-the-use-of-water-('!D151*('Estimates-on-the-use-of-water-('!E151/100)</f>
        <v>14433.24313</v>
      </c>
    </row>
    <row r="152">
      <c r="A152" s="43" t="s">
        <v>306</v>
      </c>
      <c r="B152" s="37">
        <f>QUARTILE('Estimates-on-the-use-of-water-('!K31:K243,1)</f>
        <v>0</v>
      </c>
      <c r="F152" s="11">
        <f>'Estimates-on-the-use-of-water-('!D152*('Estimates-on-the-use-of-water-('!E152/100)</f>
        <v>14923.72675</v>
      </c>
    </row>
    <row r="153">
      <c r="A153" s="43" t="s">
        <v>307</v>
      </c>
      <c r="B153" s="37">
        <f>QUARTILE('Estimates-on-the-use-of-water-('!L31:L243,1)</f>
        <v>0.08422602786</v>
      </c>
      <c r="F153" s="11">
        <f>'Estimates-on-the-use-of-water-('!D153*('Estimates-on-the-use-of-water-('!E153/100)</f>
        <v>15239.4418</v>
      </c>
    </row>
    <row r="154">
      <c r="A154" s="43" t="s">
        <v>308</v>
      </c>
      <c r="B154" s="37">
        <f>QUARTILE('Estimates-on-the-use-of-water-('!M31:M243,1)</f>
        <v>0</v>
      </c>
      <c r="F154" s="11">
        <f>'Estimates-on-the-use-of-water-('!D154*('Estimates-on-the-use-of-water-('!E154/100)</f>
        <v>15435.96075</v>
      </c>
    </row>
    <row r="155">
      <c r="F155" s="11">
        <f>'Estimates-on-the-use-of-water-('!D155*('Estimates-on-the-use-of-water-('!E155/100)</f>
        <v>15530.58039</v>
      </c>
    </row>
    <row r="156">
      <c r="F156" s="11">
        <f>'Estimates-on-the-use-of-water-('!D156*('Estimates-on-the-use-of-water-('!E156/100)</f>
        <v>16356.59861</v>
      </c>
    </row>
    <row r="157">
      <c r="A157" s="42" t="s">
        <v>309</v>
      </c>
      <c r="B157" s="35">
        <f>QUARTILE('Estimates-on-the-use-of-water-('!I2:I214,3)</f>
        <v>99.88752524</v>
      </c>
      <c r="F157" s="11">
        <f>'Estimates-on-the-use-of-water-('!D157*('Estimates-on-the-use-of-water-('!E157/100)</f>
        <v>16891.93842</v>
      </c>
    </row>
    <row r="158">
      <c r="A158" s="43" t="s">
        <v>310</v>
      </c>
      <c r="B158" s="37">
        <f>QUARTILE('Estimates-on-the-use-of-water-('!K37:K249,3)</f>
        <v>5.702853615</v>
      </c>
      <c r="F158" s="11">
        <f>'Estimates-on-the-use-of-water-('!D158*('Estimates-on-the-use-of-water-('!E158/100)</f>
        <v>17338.30853</v>
      </c>
    </row>
    <row r="159">
      <c r="A159" s="43" t="s">
        <v>311</v>
      </c>
      <c r="B159" s="37">
        <f>QUARTILE('Estimates-on-the-use-of-water-('!L37:L249,3)</f>
        <v>6.380431233</v>
      </c>
      <c r="F159" s="11">
        <f>'Estimates-on-the-use-of-water-('!D159*('Estimates-on-the-use-of-water-('!E159/100)</f>
        <v>19604.95508</v>
      </c>
    </row>
    <row r="160">
      <c r="A160" s="43" t="s">
        <v>312</v>
      </c>
      <c r="B160" s="37">
        <f>QUARTILE('Estimates-on-the-use-of-water-('!M37:M249,3)</f>
        <v>2.547322701</v>
      </c>
      <c r="F160" s="11">
        <f>'Estimates-on-the-use-of-water-('!D160*('Estimates-on-the-use-of-water-('!E160/100)</f>
        <v>20759.45301</v>
      </c>
    </row>
    <row r="161">
      <c r="F161" s="11">
        <f>'Estimates-on-the-use-of-water-('!D161*('Estimates-on-the-use-of-water-('!E161/100)</f>
        <v>20989.11073</v>
      </c>
    </row>
    <row r="162">
      <c r="F162" s="11">
        <f>'Estimates-on-the-use-of-water-('!D162*('Estimates-on-the-use-of-water-('!E162/100)</f>
        <v>21514.12141</v>
      </c>
    </row>
    <row r="163">
      <c r="A163" s="42" t="s">
        <v>313</v>
      </c>
      <c r="B163" s="35">
        <f t="shared" ref="B163:B166" si="1">B157-B151</f>
        <v>14.24421428</v>
      </c>
      <c r="F163" s="11">
        <f>'Estimates-on-the-use-of-water-('!D163*('Estimates-on-the-use-of-water-('!E163/100)</f>
        <v>21910.95555</v>
      </c>
    </row>
    <row r="164">
      <c r="A164" s="43" t="s">
        <v>314</v>
      </c>
      <c r="B164" s="37">
        <f t="shared" si="1"/>
        <v>5.702853615</v>
      </c>
      <c r="F164" s="11">
        <f>'Estimates-on-the-use-of-water-('!D164*('Estimates-on-the-use-of-water-('!E164/100)</f>
        <v>22889.39674</v>
      </c>
    </row>
    <row r="165">
      <c r="A165" s="43" t="s">
        <v>315</v>
      </c>
      <c r="B165" s="37">
        <f t="shared" si="1"/>
        <v>6.296205205</v>
      </c>
      <c r="F165" s="11">
        <f>'Estimates-on-the-use-of-water-('!D165*('Estimates-on-the-use-of-water-('!E165/100)</f>
        <v>23593.30221</v>
      </c>
    </row>
    <row r="166">
      <c r="A166" s="43" t="s">
        <v>316</v>
      </c>
      <c r="B166" s="37">
        <f t="shared" si="1"/>
        <v>2.547322701</v>
      </c>
      <c r="F166" s="11">
        <f>'Estimates-on-the-use-of-water-('!D166*('Estimates-on-the-use-of-water-('!E166/100)</f>
        <v>24445.78241</v>
      </c>
    </row>
    <row r="167">
      <c r="F167" s="11">
        <f>'Estimates-on-the-use-of-water-('!D167*('Estimates-on-the-use-of-water-('!E167/100)</f>
        <v>25140.30906</v>
      </c>
    </row>
    <row r="168">
      <c r="A168" s="4" t="s">
        <v>317</v>
      </c>
      <c r="F168" s="11">
        <f>'Estimates-on-the-use-of-water-('!D168*('Estimates-on-the-use-of-water-('!E168/100)</f>
        <v>26573.58283</v>
      </c>
    </row>
    <row r="169">
      <c r="A169" s="32" t="s">
        <v>318</v>
      </c>
      <c r="B169" s="11">
        <f>MAX('Estimates-on-the-use-of-water-('!N2:N214)</f>
        <v>100</v>
      </c>
      <c r="F169" s="11">
        <f>'Estimates-on-the-use-of-water-('!D169*('Estimates-on-the-use-of-water-('!E169/100)</f>
        <v>26823.41479</v>
      </c>
    </row>
    <row r="170">
      <c r="A170" s="32" t="s">
        <v>319</v>
      </c>
      <c r="B170" s="11">
        <f>max('Estimates-on-the-use-of-water-('!O2:O214)</f>
        <v>42.16438068</v>
      </c>
      <c r="F170" s="11">
        <f>'Estimates-on-the-use-of-water-('!D170*('Estimates-on-the-use-of-water-('!E170/100)</f>
        <v>27912.43672</v>
      </c>
    </row>
    <row r="171">
      <c r="A171" s="32" t="s">
        <v>320</v>
      </c>
      <c r="B171" s="11">
        <f>max('Estimates-on-the-use-of-water-('!P2:P214)</f>
        <v>51.21598167</v>
      </c>
      <c r="F171" s="11">
        <f>'Estimates-on-the-use-of-water-('!D171*('Estimates-on-the-use-of-water-('!E171/100)</f>
        <v>28357.01735</v>
      </c>
    </row>
    <row r="172">
      <c r="A172" s="32" t="s">
        <v>321</v>
      </c>
      <c r="B172" s="11">
        <f>max('Estimates-on-the-use-of-water-('!Q2:Q214)</f>
        <v>40.51813242</v>
      </c>
      <c r="F172" s="11">
        <f>'Estimates-on-the-use-of-water-('!D172*('Estimates-on-the-use-of-water-('!E172/100)</f>
        <v>28586.59192</v>
      </c>
    </row>
    <row r="173">
      <c r="F173" s="11">
        <f>'Estimates-on-the-use-of-water-('!D173*('Estimates-on-the-use-of-water-('!E173/100)</f>
        <v>29134.93792</v>
      </c>
    </row>
    <row r="174">
      <c r="A174" s="33" t="s">
        <v>322</v>
      </c>
      <c r="B174" s="11">
        <f>Min('Estimates-on-the-use-of-water-('!N2:N214)</f>
        <v>21.98279234</v>
      </c>
      <c r="F174" s="11">
        <f>'Estimates-on-the-use-of-water-('!D174*('Estimates-on-the-use-of-water-('!E174/100)</f>
        <v>30312.43416</v>
      </c>
    </row>
    <row r="175">
      <c r="A175" s="33" t="s">
        <v>323</v>
      </c>
      <c r="B175" s="11">
        <f>min('Estimates-on-the-use-of-water-('!O2:O214)</f>
        <v>0</v>
      </c>
      <c r="F175" s="11">
        <f>'Estimates-on-the-use-of-water-('!D175*('Estimates-on-the-use-of-water-('!E175/100)</f>
        <v>32167.55181</v>
      </c>
    </row>
    <row r="176">
      <c r="A176" s="33" t="s">
        <v>324</v>
      </c>
      <c r="B176" s="11">
        <f>min('Estimates-on-the-use-of-water-('!P2:P214)</f>
        <v>0</v>
      </c>
      <c r="F176" s="11">
        <f>'Estimates-on-the-use-of-water-('!D176*('Estimates-on-the-use-of-water-('!E176/100)</f>
        <v>32941.35398</v>
      </c>
    </row>
    <row r="177">
      <c r="A177" s="33" t="s">
        <v>325</v>
      </c>
      <c r="B177" s="11">
        <f>min('Estimates-on-the-use-of-water-('!Q2:Q214)</f>
        <v>0</v>
      </c>
      <c r="F177" s="11">
        <f>'Estimates-on-the-use-of-water-('!D177*('Estimates-on-the-use-of-water-('!E177/100)</f>
        <v>33202.82698</v>
      </c>
    </row>
    <row r="178">
      <c r="F178" s="11">
        <f>'Estimates-on-the-use-of-water-('!D178*('Estimates-on-the-use-of-water-('!E178/100)</f>
        <v>34225.79639</v>
      </c>
    </row>
    <row r="179">
      <c r="F179" s="11">
        <f>'Estimates-on-the-use-of-water-('!D179*('Estimates-on-the-use-of-water-('!E179/100)</f>
        <v>35387.75894</v>
      </c>
    </row>
    <row r="180">
      <c r="A180" s="34" t="s">
        <v>326</v>
      </c>
      <c r="B180" s="35">
        <f>AVERAGE('Estimates-on-the-use-of-water-('!N2:N214)</f>
        <v>81.33591803</v>
      </c>
      <c r="F180" s="11">
        <f>'Estimates-on-the-use-of-water-('!D180*('Estimates-on-the-use-of-water-('!E180/100)</f>
        <v>38538.18738</v>
      </c>
    </row>
    <row r="181">
      <c r="A181" s="36" t="s">
        <v>327</v>
      </c>
      <c r="B181" s="37">
        <f>AVERAGE('Estimates-on-the-use-of-water-('!O2:O214)</f>
        <v>5.836562548</v>
      </c>
      <c r="F181" s="11">
        <f>'Estimates-on-the-use-of-water-('!D181*('Estimates-on-the-use-of-water-('!E181/100)</f>
        <v>38710.13514</v>
      </c>
    </row>
    <row r="182">
      <c r="A182" s="36" t="s">
        <v>328</v>
      </c>
      <c r="B182" s="37">
        <f>average('Estimates-on-the-use-of-water-('!P2:P214)</f>
        <v>8.732261484</v>
      </c>
      <c r="F182" s="11">
        <f>'Estimates-on-the-use-of-water-('!D182*('Estimates-on-the-use-of-water-('!E182/100)</f>
        <v>38992.34741</v>
      </c>
    </row>
    <row r="183">
      <c r="A183" s="36" t="s">
        <v>329</v>
      </c>
      <c r="B183" s="37">
        <f>AVERAGE('Estimates-on-the-use-of-water-('!Q2:Q214)</f>
        <v>4.224039638</v>
      </c>
      <c r="F183" s="11">
        <f>'Estimates-on-the-use-of-water-('!D183*('Estimates-on-the-use-of-water-('!E183/100)</f>
        <v>40287.51592</v>
      </c>
    </row>
    <row r="184">
      <c r="F184" s="11">
        <f>'Estimates-on-the-use-of-water-('!D184*('Estimates-on-the-use-of-water-('!E184/100)</f>
        <v>40942.7691</v>
      </c>
    </row>
    <row r="185">
      <c r="F185" s="11">
        <f>'Estimates-on-the-use-of-water-('!D185*('Estimates-on-the-use-of-water-('!E185/100)</f>
        <v>42060.60121</v>
      </c>
    </row>
    <row r="186">
      <c r="A186" s="38" t="s">
        <v>330</v>
      </c>
      <c r="B186" s="35">
        <f>MEDIAN('Estimates-on-the-use-of-water-('!N2:N214)</f>
        <v>90.73161683</v>
      </c>
      <c r="F186" s="11">
        <f>'Estimates-on-the-use-of-water-('!D186*('Estimates-on-the-use-of-water-('!E186/100)</f>
        <v>45840.38912</v>
      </c>
    </row>
    <row r="187">
      <c r="A187" s="39" t="s">
        <v>331</v>
      </c>
      <c r="B187" s="37">
        <f>median('Estimates-on-the-use-of-water-('!O2:O214)</f>
        <v>1.812330835</v>
      </c>
      <c r="F187" s="11">
        <f>'Estimates-on-the-use-of-water-('!D187*('Estimates-on-the-use-of-water-('!E187/100)</f>
        <v>46870.28764</v>
      </c>
    </row>
    <row r="188">
      <c r="A188" s="39" t="s">
        <v>332</v>
      </c>
      <c r="B188" s="37">
        <f>median('Estimates-on-the-use-of-water-('!P2:P214)</f>
        <v>3.229749713</v>
      </c>
      <c r="F188" s="11">
        <f>'Estimates-on-the-use-of-water-('!D188*('Estimates-on-the-use-of-water-('!E188/100)</f>
        <v>49173.85456</v>
      </c>
    </row>
    <row r="189">
      <c r="A189" s="39" t="s">
        <v>333</v>
      </c>
      <c r="B189" s="37">
        <f>median('Estimates-on-the-use-of-water-('!Q2:Q214)</f>
        <v>0.2196897375</v>
      </c>
      <c r="F189" s="11">
        <f>'Estimates-on-the-use-of-water-('!D189*('Estimates-on-the-use-of-water-('!E189/100)</f>
        <v>49937.30799</v>
      </c>
    </row>
    <row r="190">
      <c r="F190" s="11">
        <f>'Estimates-on-the-use-of-water-('!D190*('Estimates-on-the-use-of-water-('!E190/100)</f>
        <v>54445.37871</v>
      </c>
    </row>
    <row r="191">
      <c r="F191" s="11">
        <f>'Estimates-on-the-use-of-water-('!D191*('Estimates-on-the-use-of-water-('!E191/100)</f>
        <v>55021.18529</v>
      </c>
    </row>
    <row r="192">
      <c r="A192" s="40" t="s">
        <v>334</v>
      </c>
      <c r="B192" s="35">
        <f>MODE('Estimates-on-the-use-of-water-('!N2:N214)</f>
        <v>100</v>
      </c>
      <c r="F192" s="11">
        <f>'Estimates-on-the-use-of-water-('!D192*('Estimates-on-the-use-of-water-('!E192/100)</f>
        <v>55769.99027</v>
      </c>
    </row>
    <row r="193">
      <c r="A193" s="41" t="s">
        <v>335</v>
      </c>
      <c r="B193" s="37">
        <f>MODE('Estimates-on-the-use-of-water-('!O2:O214)</f>
        <v>0</v>
      </c>
      <c r="F193" s="11">
        <f>'Estimates-on-the-use-of-water-('!D193*('Estimates-on-the-use-of-water-('!E193/100)</f>
        <v>60436.7445</v>
      </c>
    </row>
    <row r="194">
      <c r="A194" s="41" t="s">
        <v>336</v>
      </c>
      <c r="B194" s="37">
        <f>mode('Estimates-on-the-use-of-water-('!P2:P214)</f>
        <v>0</v>
      </c>
      <c r="F194" s="11">
        <f>'Estimates-on-the-use-of-water-('!D194*('Estimates-on-the-use-of-water-('!E194/100)</f>
        <v>63527.72611</v>
      </c>
    </row>
    <row r="195">
      <c r="A195" s="41" t="s">
        <v>337</v>
      </c>
      <c r="B195" s="37">
        <f>mode('Estimates-on-the-use-of-water-('!Q2:Q214)</f>
        <v>0</v>
      </c>
      <c r="F195" s="11">
        <f>'Estimates-on-the-use-of-water-('!D195*('Estimates-on-the-use-of-water-('!E195/100)</f>
        <v>65542.17799</v>
      </c>
    </row>
    <row r="196">
      <c r="F196" s="11">
        <f>'Estimates-on-the-use-of-water-('!D196*('Estimates-on-the-use-of-water-('!E196/100)</f>
        <v>79376.90979</v>
      </c>
    </row>
    <row r="197">
      <c r="F197" s="11">
        <f>'Estimates-on-the-use-of-water-('!D197*('Estimates-on-the-use-of-water-('!E197/100)</f>
        <v>79742.9097</v>
      </c>
    </row>
    <row r="198">
      <c r="A198" s="42" t="s">
        <v>338</v>
      </c>
      <c r="B198" s="35">
        <f>QUARTILE('Estimates-on-the-use-of-water-('!N2:N214,1)</f>
        <v>64.8254211</v>
      </c>
      <c r="F198" s="11">
        <f>'Estimates-on-the-use-of-water-('!D198*('Estimates-on-the-use-of-water-('!E198/100)</f>
        <v>80552.24605</v>
      </c>
    </row>
    <row r="199">
      <c r="A199" s="43" t="s">
        <v>339</v>
      </c>
      <c r="B199" s="37">
        <f>QUARTILE('Estimates-on-the-use-of-water-('!O2:O214,1)</f>
        <v>0</v>
      </c>
      <c r="F199" s="11">
        <f>'Estimates-on-the-use-of-water-('!D199*('Estimates-on-the-use-of-water-('!E199/100)</f>
        <v>85925.21316</v>
      </c>
    </row>
    <row r="200">
      <c r="A200" s="43" t="s">
        <v>340</v>
      </c>
      <c r="B200" s="37">
        <f>QUARTILE('Estimates-on-the-use-of-water-('!P2:P214,1)</f>
        <v>0.1584109169</v>
      </c>
      <c r="F200" s="11">
        <f>'Estimates-on-the-use-of-water-('!D200*('Estimates-on-the-use-of-water-('!E200/100)</f>
        <v>94905.12129</v>
      </c>
    </row>
    <row r="201">
      <c r="A201" s="43" t="s">
        <v>341</v>
      </c>
      <c r="B201" s="37">
        <f>QUARTILE('Estimates-on-the-use-of-water-('!Q2:Q214,1)</f>
        <v>0</v>
      </c>
      <c r="F201" s="11">
        <f>'Estimates-on-the-use-of-water-('!D201*('Estimates-on-the-use-of-water-('!E201/100)</f>
        <v>100369.5857</v>
      </c>
    </row>
    <row r="202">
      <c r="F202" s="11">
        <f>'Estimates-on-the-use-of-water-('!D202*('Estimates-on-the-use-of-water-('!E202/100)</f>
        <v>107937.3696</v>
      </c>
    </row>
    <row r="203">
      <c r="F203" s="11">
        <f>'Estimates-on-the-use-of-water-('!D203*('Estimates-on-the-use-of-water-('!E203/100)</f>
        <v>114089.8626</v>
      </c>
    </row>
    <row r="204">
      <c r="A204" s="42" t="s">
        <v>342</v>
      </c>
      <c r="B204" s="35">
        <f>QUARTILE('Estimates-on-the-use-of-water-('!N2:N214,3)</f>
        <v>99.11924249</v>
      </c>
      <c r="F204" s="11">
        <f>'Estimates-on-the-use-of-water-('!D204*('Estimates-on-the-use-of-water-('!E204/100)</f>
        <v>126046.4409</v>
      </c>
    </row>
    <row r="205">
      <c r="A205" s="43" t="s">
        <v>343</v>
      </c>
      <c r="B205" s="37">
        <f>QUARTILE('Estimates-on-the-use-of-water-('!O2:O214,3)</f>
        <v>8.553175126</v>
      </c>
      <c r="F205" s="11">
        <f>'Estimates-on-the-use-of-water-('!D205*('Estimates-on-the-use-of-water-('!E205/100)</f>
        <v>128932.75</v>
      </c>
    </row>
    <row r="206">
      <c r="A206" s="43" t="s">
        <v>344</v>
      </c>
      <c r="B206" s="37">
        <f>QUARTILE('Estimates-on-the-use-of-water-('!P2:P214,3)</f>
        <v>13.2663393</v>
      </c>
      <c r="F206" s="11">
        <f>'Estimates-on-the-use-of-water-('!D206*('Estimates-on-the-use-of-water-('!E206/100)</f>
        <v>145934.4531</v>
      </c>
    </row>
    <row r="207">
      <c r="A207" s="43" t="s">
        <v>345</v>
      </c>
      <c r="B207" s="37">
        <f>QUARTILE('Estimates-on-the-use-of-water-('!Q2:Q214,3)</f>
        <v>6.157471481</v>
      </c>
      <c r="F207" s="11">
        <f>'Estimates-on-the-use-of-water-('!D207*('Estimates-on-the-use-of-water-('!E207/100)</f>
        <v>164689.3906</v>
      </c>
    </row>
    <row r="208">
      <c r="F208" s="11">
        <f>'Estimates-on-the-use-of-water-('!D208*('Estimates-on-the-use-of-water-('!E208/100)</f>
        <v>206139.5938</v>
      </c>
    </row>
    <row r="209">
      <c r="F209" s="11">
        <f>'Estimates-on-the-use-of-water-('!D209*('Estimates-on-the-use-of-water-('!E209/100)</f>
        <v>212559.4063</v>
      </c>
    </row>
    <row r="210">
      <c r="A210" s="42" t="s">
        <v>346</v>
      </c>
      <c r="B210" s="35">
        <f t="shared" ref="B210:B213" si="2">B204-B198</f>
        <v>34.29382139</v>
      </c>
      <c r="F210" s="11">
        <f>'Estimates-on-the-use-of-water-('!D210*('Estimates-on-the-use-of-water-('!E210/100)</f>
        <v>220892.3281</v>
      </c>
    </row>
    <row r="211">
      <c r="A211" s="43" t="s">
        <v>347</v>
      </c>
      <c r="B211" s="37">
        <f t="shared" si="2"/>
        <v>8.553175126</v>
      </c>
      <c r="F211" s="11">
        <f>'Estimates-on-the-use-of-water-('!D211*('Estimates-on-the-use-of-water-('!E211/100)</f>
        <v>273523.625</v>
      </c>
    </row>
    <row r="212">
      <c r="A212" s="43" t="s">
        <v>348</v>
      </c>
      <c r="B212" s="37">
        <f t="shared" si="2"/>
        <v>13.10792838</v>
      </c>
      <c r="F212" s="11">
        <f>'Estimates-on-the-use-of-water-('!D212*('Estimates-on-the-use-of-water-('!E212/100)</f>
        <v>331002.6563</v>
      </c>
    </row>
    <row r="213">
      <c r="A213" s="43" t="s">
        <v>349</v>
      </c>
      <c r="B213" s="37">
        <f t="shared" si="2"/>
        <v>6.157471481</v>
      </c>
      <c r="F213" s="11">
        <f>'Estimates-on-the-use-of-water-('!D213*('Estimates-on-the-use-of-water-('!E213/100)</f>
        <v>1380004.375</v>
      </c>
    </row>
    <row r="214">
      <c r="F214" s="11">
        <f>'Estimates-on-the-use-of-water-('!D214*('Estimates-on-the-use-of-water-('!E214/100)</f>
        <v>1463140.5</v>
      </c>
    </row>
    <row r="216">
      <c r="A216" s="4"/>
    </row>
    <row r="217">
      <c r="A217" s="4" t="s">
        <v>350</v>
      </c>
    </row>
    <row r="218">
      <c r="A218" s="32" t="s">
        <v>351</v>
      </c>
      <c r="B218" s="11">
        <f>MAX('Estimates-on-the-use-of-water-('!R2:R214)</f>
        <v>100</v>
      </c>
    </row>
    <row r="219">
      <c r="A219" s="32" t="s">
        <v>352</v>
      </c>
      <c r="B219" s="11">
        <f>max('Estimates-on-the-use-of-water-('!S2:S214)</f>
        <v>34.27978009</v>
      </c>
    </row>
    <row r="220">
      <c r="A220" s="32" t="s">
        <v>353</v>
      </c>
      <c r="B220" s="11">
        <f>max('Estimates-on-the-use-of-water-('!T2:T214)</f>
        <v>19.83580681</v>
      </c>
    </row>
    <row r="221">
      <c r="A221" s="32" t="s">
        <v>354</v>
      </c>
      <c r="B221" s="11">
        <f>max('Estimates-on-the-use-of-water-('!U2:U214)</f>
        <v>6.362160532</v>
      </c>
    </row>
    <row r="223">
      <c r="A223" s="33" t="s">
        <v>355</v>
      </c>
      <c r="B223" s="11">
        <f>Min('Estimates-on-the-use-of-water-('!R2:R214)</f>
        <v>49.66166495</v>
      </c>
    </row>
    <row r="224">
      <c r="A224" s="33" t="s">
        <v>356</v>
      </c>
      <c r="B224" s="11">
        <f>min('Estimates-on-the-use-of-water-('!S2:S214)</f>
        <v>0</v>
      </c>
    </row>
    <row r="225">
      <c r="A225" s="33" t="s">
        <v>357</v>
      </c>
      <c r="B225" s="11">
        <f>min('Estimates-on-the-use-of-water-('!T2:T214)</f>
        <v>0</v>
      </c>
    </row>
    <row r="226">
      <c r="A226" s="33" t="s">
        <v>358</v>
      </c>
      <c r="B226" s="11">
        <f>min('Estimates-on-the-use-of-water-('!U2:U214)</f>
        <v>0</v>
      </c>
    </row>
    <row r="229">
      <c r="A229" s="34" t="s">
        <v>359</v>
      </c>
      <c r="B229" s="35">
        <f>AVERAGE('Estimates-on-the-use-of-water-('!R2:R214)</f>
        <v>94.68983975</v>
      </c>
    </row>
    <row r="230">
      <c r="A230" s="36" t="s">
        <v>360</v>
      </c>
      <c r="B230" s="37">
        <f>AVERAGE('Estimates-on-the-use-of-water-('!S2:S214)</f>
        <v>3.281838654</v>
      </c>
    </row>
    <row r="231">
      <c r="A231" s="36" t="s">
        <v>361</v>
      </c>
      <c r="B231" s="37">
        <f>average('Estimates-on-the-use-of-water-('!T2:T214)</f>
        <v>1.71878521</v>
      </c>
    </row>
    <row r="232">
      <c r="A232" s="36" t="s">
        <v>362</v>
      </c>
      <c r="B232" s="37">
        <f>AVERAGE('Estimates-on-the-use-of-water-('!U2:U214)</f>
        <v>0.3131148443</v>
      </c>
    </row>
    <row r="235">
      <c r="A235" s="38" t="s">
        <v>363</v>
      </c>
      <c r="B235" s="35">
        <f>MEDIAN('Estimates-on-the-use-of-water-('!R2:R214)</f>
        <v>98.10662849</v>
      </c>
    </row>
    <row r="236">
      <c r="A236" s="39" t="s">
        <v>364</v>
      </c>
      <c r="B236" s="37">
        <f>median('Estimates-on-the-use-of-water-('!S2:S214)</f>
        <v>0.5</v>
      </c>
    </row>
    <row r="237">
      <c r="A237" s="39" t="s">
        <v>365</v>
      </c>
      <c r="B237" s="37">
        <f>median('Estimates-on-the-use-of-water-('!T2:T214)</f>
        <v>0.3498740029</v>
      </c>
    </row>
    <row r="238">
      <c r="A238" s="39" t="s">
        <v>366</v>
      </c>
      <c r="B238" s="37">
        <f>median('Estimates-on-the-use-of-water-('!U2:U214)</f>
        <v>0</v>
      </c>
    </row>
    <row r="241">
      <c r="A241" s="40" t="s">
        <v>367</v>
      </c>
      <c r="B241" s="35">
        <f>MODE('Estimates-on-the-use-of-water-('!R2:R214)</f>
        <v>100</v>
      </c>
    </row>
    <row r="242">
      <c r="A242" s="41" t="s">
        <v>368</v>
      </c>
      <c r="B242" s="37">
        <f>MODE('Estimates-on-the-use-of-water-('!S2:S214)</f>
        <v>0</v>
      </c>
    </row>
    <row r="243">
      <c r="A243" s="41" t="s">
        <v>369</v>
      </c>
      <c r="B243" s="37">
        <f>mode('Estimates-on-the-use-of-water-('!T2:T214)</f>
        <v>0</v>
      </c>
    </row>
    <row r="244">
      <c r="A244" s="41" t="s">
        <v>370</v>
      </c>
      <c r="B244" s="37">
        <f>mode('Estimates-on-the-use-of-water-('!U2:U214)</f>
        <v>0</v>
      </c>
    </row>
    <row r="247">
      <c r="A247" s="42" t="s">
        <v>371</v>
      </c>
      <c r="B247" s="35">
        <f>QUARTILE('Estimates-on-the-use-of-water-('!R2:R214,1)</f>
        <v>92.56287752</v>
      </c>
    </row>
    <row r="248">
      <c r="A248" s="43" t="s">
        <v>372</v>
      </c>
      <c r="B248" s="37">
        <f>QUARTILE('Estimates-on-the-use-of-water-('!S2:S214,1)</f>
        <v>0</v>
      </c>
    </row>
    <row r="249">
      <c r="A249" s="43" t="s">
        <v>373</v>
      </c>
      <c r="B249" s="37">
        <f>QUARTILE('Estimates-on-the-use-of-water-('!T2:T214,1)</f>
        <v>0</v>
      </c>
    </row>
    <row r="250">
      <c r="A250" s="43" t="s">
        <v>374</v>
      </c>
      <c r="B250" s="37">
        <f>QUARTILE('Estimates-on-the-use-of-water-('!U2:U214,1)</f>
        <v>0</v>
      </c>
    </row>
    <row r="253">
      <c r="A253" s="42" t="s">
        <v>375</v>
      </c>
      <c r="B253" s="35">
        <f>QUARTILE('Estimates-on-the-use-of-water-('!R2:R214,3)</f>
        <v>99.94941803</v>
      </c>
    </row>
    <row r="254">
      <c r="A254" s="43" t="s">
        <v>376</v>
      </c>
      <c r="B254" s="37">
        <f>QUARTILE('Estimates-on-the-use-of-water-('!S2:S214,3)</f>
        <v>3.966347184</v>
      </c>
    </row>
    <row r="255">
      <c r="A255" s="43" t="s">
        <v>377</v>
      </c>
      <c r="B255" s="37">
        <f>QUARTILE('Estimates-on-the-use-of-water-('!T2:T214,3)</f>
        <v>2.059001302</v>
      </c>
    </row>
    <row r="256">
      <c r="A256" s="43" t="s">
        <v>378</v>
      </c>
      <c r="B256" s="37">
        <f>QUARTILE('Estimates-on-the-use-of-water-('!U2:U214,3)</f>
        <v>0.1597056849</v>
      </c>
    </row>
    <row r="259">
      <c r="A259" s="42" t="s">
        <v>379</v>
      </c>
      <c r="B259" s="35">
        <f t="shared" ref="B259:B262" si="3">B253-B247</f>
        <v>7.38654051</v>
      </c>
    </row>
    <row r="260">
      <c r="A260" s="43" t="s">
        <v>380</v>
      </c>
      <c r="B260" s="37">
        <f t="shared" si="3"/>
        <v>3.966347184</v>
      </c>
    </row>
    <row r="261">
      <c r="A261" s="43" t="s">
        <v>381</v>
      </c>
      <c r="B261" s="37">
        <f t="shared" si="3"/>
        <v>2.059001302</v>
      </c>
    </row>
    <row r="262">
      <c r="A262" s="43" t="s">
        <v>382</v>
      </c>
      <c r="B262" s="37">
        <f t="shared" si="3"/>
        <v>0.1597056849</v>
      </c>
    </row>
    <row r="265">
      <c r="A265" s="4" t="s">
        <v>18</v>
      </c>
    </row>
    <row r="266">
      <c r="A266" s="4" t="s">
        <v>19</v>
      </c>
      <c r="B266" s="9" t="s">
        <v>20</v>
      </c>
      <c r="C266" s="9" t="s">
        <v>21</v>
      </c>
      <c r="D266" s="9" t="s">
        <v>22</v>
      </c>
      <c r="E266" s="9" t="s">
        <v>23</v>
      </c>
    </row>
    <row r="267">
      <c r="A267" s="10" t="s">
        <v>24</v>
      </c>
      <c r="B267" s="11">
        <v>37.20240205</v>
      </c>
      <c r="C267" s="11">
        <v>85.64331096000001</v>
      </c>
      <c r="D267" s="11">
        <v>99.88752524</v>
      </c>
      <c r="E267" s="11">
        <v>100.0</v>
      </c>
    </row>
    <row r="268">
      <c r="A268" s="10" t="s">
        <v>25</v>
      </c>
      <c r="B268" s="11">
        <v>0.0</v>
      </c>
      <c r="C268" s="11">
        <v>0.0</v>
      </c>
      <c r="D268" s="11">
        <v>5.70285361525</v>
      </c>
      <c r="E268" s="11">
        <v>37.42696287</v>
      </c>
    </row>
    <row r="269">
      <c r="A269" s="10" t="s">
        <v>26</v>
      </c>
      <c r="B269" s="11">
        <v>0.0</v>
      </c>
      <c r="C269" s="11">
        <v>0.084226027855</v>
      </c>
      <c r="D269" s="11">
        <v>6.3804312329999995</v>
      </c>
      <c r="E269" s="11">
        <v>33.53911377</v>
      </c>
    </row>
    <row r="270">
      <c r="A270" s="10" t="s">
        <v>27</v>
      </c>
      <c r="B270" s="11">
        <v>0.0</v>
      </c>
      <c r="C270" s="11">
        <v>0.0</v>
      </c>
      <c r="D270" s="11">
        <v>2.54732270075</v>
      </c>
      <c r="E270" s="11">
        <v>30.36979308</v>
      </c>
    </row>
    <row r="271">
      <c r="A271" s="12" t="s">
        <v>28</v>
      </c>
      <c r="B271" s="11">
        <v>21.98279234</v>
      </c>
      <c r="C271" s="11">
        <v>64.825421095</v>
      </c>
      <c r="D271" s="11">
        <v>99.1192424875</v>
      </c>
      <c r="E271" s="11">
        <v>100.0</v>
      </c>
    </row>
    <row r="272">
      <c r="A272" s="12" t="s">
        <v>29</v>
      </c>
      <c r="B272" s="11">
        <v>0.0</v>
      </c>
      <c r="C272" s="11">
        <v>0.0</v>
      </c>
      <c r="D272" s="11">
        <v>8.5531751255</v>
      </c>
      <c r="E272" s="11">
        <v>42.16438068</v>
      </c>
    </row>
    <row r="273">
      <c r="A273" s="12" t="s">
        <v>30</v>
      </c>
      <c r="B273" s="11">
        <v>0.0</v>
      </c>
      <c r="C273" s="11">
        <v>0.158410916925</v>
      </c>
      <c r="D273" s="11">
        <v>13.2663392975</v>
      </c>
      <c r="E273" s="11">
        <v>51.21598167</v>
      </c>
    </row>
    <row r="274">
      <c r="A274" s="12" t="s">
        <v>31</v>
      </c>
      <c r="B274" s="11">
        <v>0.0</v>
      </c>
      <c r="C274" s="11">
        <v>0.0</v>
      </c>
      <c r="D274" s="11">
        <v>6.157471481</v>
      </c>
      <c r="E274" s="11">
        <v>40.51813242</v>
      </c>
    </row>
    <row r="275">
      <c r="A275" s="13" t="s">
        <v>32</v>
      </c>
      <c r="B275" s="11">
        <v>49.66166495</v>
      </c>
      <c r="C275" s="11">
        <v>92.56287752</v>
      </c>
      <c r="D275" s="11">
        <v>99.94941803</v>
      </c>
      <c r="E275" s="11">
        <v>100.0</v>
      </c>
    </row>
    <row r="276">
      <c r="A276" s="13" t="s">
        <v>33</v>
      </c>
      <c r="B276" s="11">
        <v>0.0</v>
      </c>
      <c r="C276" s="11">
        <v>0.0</v>
      </c>
      <c r="D276" s="11">
        <v>3.9663471835</v>
      </c>
      <c r="E276" s="11">
        <v>34.27978009</v>
      </c>
    </row>
    <row r="277">
      <c r="A277" s="13" t="s">
        <v>34</v>
      </c>
      <c r="B277" s="11">
        <v>0.0</v>
      </c>
      <c r="C277" s="11">
        <v>0.0</v>
      </c>
      <c r="D277" s="11">
        <v>2.0590013015</v>
      </c>
      <c r="E277" s="11">
        <v>19.83580681</v>
      </c>
    </row>
    <row r="278">
      <c r="A278" s="13" t="s">
        <v>35</v>
      </c>
      <c r="B278" s="11">
        <v>0.0</v>
      </c>
      <c r="C278" s="11">
        <v>0.0</v>
      </c>
      <c r="D278" s="11">
        <v>0.1597056849</v>
      </c>
      <c r="E278" s="11">
        <v>6.362160532</v>
      </c>
    </row>
    <row r="281">
      <c r="A281" s="44"/>
    </row>
    <row r="371">
      <c r="A371" s="44"/>
    </row>
  </sheetData>
  <drawing r:id="rId1"/>
</worksheet>
</file>