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ed cost and sale" sheetId="1" r:id="rId4"/>
    <sheet state="visible" name="5 Lots" sheetId="2" r:id="rId5"/>
  </sheets>
  <definedNames/>
  <calcPr/>
  <extLst>
    <ext uri="GoogleSheetsCustomDataVersion2">
      <go:sheetsCustomData xmlns:go="http://customooxmlschemas.google.com/" r:id="rId6" roundtripDataChecksum="hKB+id/xSBO7QghjewVOVhidWkoyRz2UeHIbbrLa5Mo="/>
    </ext>
  </extLst>
</workbook>
</file>

<file path=xl/sharedStrings.xml><?xml version="1.0" encoding="utf-8"?>
<sst xmlns="http://schemas.openxmlformats.org/spreadsheetml/2006/main" count="327" uniqueCount="104">
  <si>
    <t>5 Land Owners</t>
  </si>
  <si>
    <t>2829 NIAGARA</t>
  </si>
  <si>
    <t>2827 NIAGARA</t>
  </si>
  <si>
    <t>2823 NIAGARA</t>
  </si>
  <si>
    <t>2815 NIAGARA</t>
  </si>
  <si>
    <t>21 ROSWELL</t>
  </si>
  <si>
    <t>25 ROSEWELL</t>
  </si>
  <si>
    <t>26 HUETTER</t>
  </si>
  <si>
    <t>Total SF</t>
  </si>
  <si>
    <t>Total Acreage</t>
  </si>
  <si>
    <t xml:space="preserve">Total SF 3 floors </t>
  </si>
  <si>
    <t>Minus 16% = Net Sf</t>
  </si>
  <si>
    <t>Hard Cost NSF</t>
  </si>
  <si>
    <t>Sale NSF</t>
  </si>
  <si>
    <t>Hard Cost</t>
  </si>
  <si>
    <t>Soft Cost</t>
  </si>
  <si>
    <t>Total Cost</t>
  </si>
  <si>
    <t>Total Sale</t>
  </si>
  <si>
    <t>Gross Profit</t>
  </si>
  <si>
    <t>Net Profit % Sale</t>
  </si>
  <si>
    <t>SF</t>
  </si>
  <si>
    <t>Sale Price</t>
  </si>
  <si>
    <t>Avg unit size</t>
  </si>
  <si>
    <t>Qty of units</t>
  </si>
  <si>
    <t>Sell Price</t>
  </si>
  <si>
    <t>Rental / sf</t>
  </si>
  <si>
    <t>Gross Monthly Rent</t>
  </si>
  <si>
    <t>Net Income</t>
  </si>
  <si>
    <t>8% Cap Rate Value</t>
  </si>
  <si>
    <t>Residential SF</t>
  </si>
  <si>
    <t>Retail SF</t>
  </si>
  <si>
    <t>Hospitality STR Suites</t>
  </si>
  <si>
    <t>Parking</t>
  </si>
  <si>
    <t>Totals</t>
  </si>
  <si>
    <t>https://gis1.tonawanda.ny.us/portal/apps/webappviewer/index.html?id=4b5d2e29889542e38e01c7992a57ecfb</t>
  </si>
  <si>
    <t>PrintKey (SBL)</t>
  </si>
  <si>
    <t>77.39-2-18</t>
  </si>
  <si>
    <t>77.39-2-17</t>
  </si>
  <si>
    <t>77.39-2-16</t>
  </si>
  <si>
    <t>77.39-2-15</t>
  </si>
  <si>
    <t>77.39-2-19</t>
  </si>
  <si>
    <t>77.39-2-20.1</t>
  </si>
  <si>
    <t>77.39-2-13</t>
  </si>
  <si>
    <t>Parcel Identification Number</t>
  </si>
  <si>
    <t>1464890773900002018000</t>
  </si>
  <si>
    <t>1464890773900002017000</t>
  </si>
  <si>
    <t>1464890773900002016000</t>
  </si>
  <si>
    <t>1464890773900002015000</t>
  </si>
  <si>
    <t>1464890773900002019000</t>
  </si>
  <si>
    <t>1464890773900002020100</t>
  </si>
  <si>
    <t>1464890773900002013000</t>
  </si>
  <si>
    <t>School District Description</t>
  </si>
  <si>
    <t>Property Class Description</t>
  </si>
  <si>
    <t>Diners and Luncheonettes</t>
  </si>
  <si>
    <t>Residential Vacant Land</t>
  </si>
  <si>
    <t>Converted Residence</t>
  </si>
  <si>
    <t>Two Family Year-Round Residence</t>
  </si>
  <si>
    <t>Benevolent and Moral Associations</t>
  </si>
  <si>
    <t>One Family Year-Round Residence</t>
  </si>
  <si>
    <t>Site Address</t>
  </si>
  <si>
    <t>2829 Niagara St</t>
  </si>
  <si>
    <t>2827 Niagara St</t>
  </si>
  <si>
    <t>2823 Niagara St</t>
  </si>
  <si>
    <t>2815 Niagara St</t>
  </si>
  <si>
    <t>21 Roswell Ave</t>
  </si>
  <si>
    <t>25 Roswell Ave</t>
  </si>
  <si>
    <t>26 Huetter Ave</t>
  </si>
  <si>
    <t>Postal Address</t>
  </si>
  <si>
    <t>Postal City</t>
  </si>
  <si>
    <t>Postal State</t>
  </si>
  <si>
    <t>Postal Zip 5</t>
  </si>
  <si>
    <t>Residential Year Built</t>
  </si>
  <si>
    <t>Current Assessed Value</t>
  </si>
  <si>
    <t>Municipality</t>
  </si>
  <si>
    <t>Tonawanda</t>
  </si>
  <si>
    <t>Perimeter</t>
  </si>
  <si>
    <t>Street Name</t>
  </si>
  <si>
    <t>Niagara St</t>
  </si>
  <si>
    <t>Roswell Ave</t>
  </si>
  <si>
    <t>Huetter Ave</t>
  </si>
  <si>
    <t>Parcel Number</t>
  </si>
  <si>
    <t>SaleDate</t>
  </si>
  <si>
    <t>SalePrice</t>
  </si>
  <si>
    <t>Book</t>
  </si>
  <si>
    <t>Page</t>
  </si>
  <si>
    <t>FullMktVal</t>
  </si>
  <si>
    <t>Calculated Acres</t>
  </si>
  <si>
    <t xml:space="preserve">Owner: </t>
  </si>
  <si>
    <t>549 INDIAN CHURCH LLC</t>
  </si>
  <si>
    <t>TOWN OF TONA POLICE CLUB INC</t>
  </si>
  <si>
    <t>OAKGROVE CONSTRUCTION INC</t>
  </si>
  <si>
    <t>AHMAD SHAHID</t>
  </si>
  <si>
    <t>SCALZI DAVID</t>
  </si>
  <si>
    <t>Owner Asddress</t>
  </si>
  <si>
    <t>6900 SENECA ST., ELMA  NY 14059</t>
  </si>
  <si>
    <t>136 BUCYRUS DR., AMHERST  NY 14228</t>
  </si>
  <si>
    <t>30 HUETTER AVE., Buffalo, NY 14207</t>
  </si>
  <si>
    <t>FRONT</t>
  </si>
  <si>
    <t>DEPTH</t>
  </si>
  <si>
    <t>Acreage</t>
  </si>
  <si>
    <t>Niagara - North to South</t>
  </si>
  <si>
    <t>Roswell to Huetter - North to South</t>
  </si>
  <si>
    <t>Roswell - West to East</t>
  </si>
  <si>
    <t>Huetter - West to 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</si>
</sst>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"/>
    <numFmt numFmtId="165" formatCode="&quot;$&quot;#,##0"/>
    <numFmt numFmtId="166" formatCode="yyyy/mm/dd"/>
    <numFmt numFmtId="167" formatCode="#,##0.0"/>
  </numFmts>
  <fonts count="13">
    <font>
      <sz val="10.0"/>
      <color rgb="FF000000"/>
      <name val="Arial"/>
      <scheme val="minor"/>
    </font>
    <font>
      <b/>
      <color theme="1"/>
      <name val="Arial"/>
    </font>
    <font>
      <b/>
      <color rgb="FF000000"/>
      <name val="Arial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u/>
      <sz val="9.0"/>
      <color rgb="FF000000"/>
      <name val="Avenir"/>
    </font>
    <font>
      <color rgb="FF000000"/>
      <name val="Arial"/>
    </font>
    <font>
      <b/>
      <sz val="9.0"/>
      <color rgb="FF000000"/>
      <name val="Avenir"/>
    </font>
    <font>
      <sz val="9.0"/>
      <color rgb="FF000000"/>
      <name val="Avenir"/>
    </font>
    <font>
      <b/>
      <sz val="9.0"/>
      <color rgb="FF000000"/>
      <name val="Arial"/>
    </font>
    <font>
      <sz val="9.0"/>
      <color theme="1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  <xf borderId="0" fillId="0" fontId="1" numFmtId="3" xfId="0" applyFont="1" applyNumberForma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3" numFmtId="165" xfId="0" applyAlignment="1" applyFont="1" applyNumberFormat="1">
      <alignment readingOrder="0"/>
    </xf>
    <xf borderId="0" fillId="0" fontId="3" numFmtId="165" xfId="0" applyFont="1" applyNumberFormat="1"/>
    <xf borderId="0" fillId="0" fontId="1" numFmtId="165" xfId="0" applyFont="1" applyNumberFormat="1"/>
    <xf borderId="0" fillId="0" fontId="1" numFmtId="9" xfId="0" applyFont="1" applyNumberFormat="1"/>
    <xf borderId="0" fillId="0" fontId="2" numFmtId="0" xfId="0" applyAlignment="1" applyFont="1">
      <alignment horizontal="center" readingOrder="0"/>
    </xf>
    <xf borderId="0" fillId="0" fontId="1" numFmtId="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1" numFmtId="3" xfId="0" applyAlignment="1" applyFont="1" applyNumberForma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shrinkToFit="0" wrapText="1"/>
    </xf>
    <xf borderId="0" fillId="0" fontId="4" numFmtId="165" xfId="0" applyAlignment="1" applyFont="1" applyNumberFormat="1">
      <alignment readingOrder="0"/>
    </xf>
    <xf borderId="0" fillId="0" fontId="4" numFmtId="3" xfId="0" applyAlignment="1" applyFont="1" applyNumberFormat="1">
      <alignment readingOrder="0"/>
    </xf>
    <xf borderId="0" fillId="0" fontId="4" numFmtId="1" xfId="0" applyFont="1" applyNumberFormat="1"/>
    <xf borderId="0" fillId="0" fontId="4" numFmtId="165" xfId="0" applyFont="1" applyNumberFormat="1"/>
    <xf borderId="0" fillId="0" fontId="5" numFmtId="165" xfId="0" applyFont="1" applyNumberFormat="1"/>
    <xf borderId="0" fillId="2" fontId="6" numFmtId="0" xfId="0" applyFill="1" applyFont="1"/>
    <xf borderId="0" fillId="2" fontId="2" numFmtId="0" xfId="0" applyFont="1"/>
    <xf borderId="0" fillId="2" fontId="7" numFmtId="0" xfId="0" applyFont="1"/>
    <xf borderId="0" fillId="2" fontId="8" numFmtId="0" xfId="0" applyAlignment="1" applyFont="1">
      <alignment vertical="top"/>
    </xf>
    <xf borderId="0" fillId="2" fontId="9" numFmtId="0" xfId="0" applyAlignment="1" applyFont="1">
      <alignment vertical="top"/>
    </xf>
    <xf borderId="0" fillId="2" fontId="8" numFmtId="0" xfId="0" applyAlignment="1" applyFont="1">
      <alignment shrinkToFit="0" vertical="top" wrapText="1"/>
    </xf>
    <xf borderId="0" fillId="2" fontId="9" numFmtId="0" xfId="0" applyAlignment="1" applyFont="1">
      <alignment shrinkToFit="0" vertical="top" wrapText="1"/>
    </xf>
    <xf borderId="0" fillId="0" fontId="3" numFmtId="0" xfId="0" applyAlignment="1" applyFont="1">
      <alignment shrinkToFit="0" wrapText="1"/>
    </xf>
    <xf borderId="0" fillId="2" fontId="9" numFmtId="3" xfId="0" applyAlignment="1" applyFont="1" applyNumberFormat="1">
      <alignment vertical="top"/>
    </xf>
    <xf borderId="0" fillId="2" fontId="9" numFmtId="166" xfId="0" applyAlignment="1" applyFont="1" applyNumberFormat="1">
      <alignment vertical="top"/>
    </xf>
    <xf borderId="0" fillId="0" fontId="10" numFmtId="0" xfId="0" applyAlignment="1" applyFont="1">
      <alignment horizontal="center" shrinkToFit="0" wrapText="1"/>
    </xf>
    <xf borderId="0" fillId="2" fontId="10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0" fillId="0" fontId="12" numFmtId="0" xfId="0" applyFont="1"/>
    <xf borderId="0" fillId="0" fontId="3" numFmtId="0" xfId="0" applyFont="1"/>
    <xf borderId="0" fillId="2" fontId="2" numFmtId="0" xfId="0" applyAlignment="1" applyFont="1">
      <alignment horizontal="left"/>
    </xf>
    <xf borderId="0" fillId="0" fontId="12" numFmtId="164" xfId="0" applyFont="1" applyNumberFormat="1"/>
    <xf borderId="0" fillId="0" fontId="1" numFmtId="3" xfId="0" applyAlignment="1" applyFont="1" applyNumberFormat="1">
      <alignment horizontal="left"/>
    </xf>
    <xf borderId="0" fillId="0" fontId="10" numFmtId="0" xfId="0" applyFont="1"/>
    <xf borderId="0" fillId="0" fontId="1" numFmtId="167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s1.tonawanda.ny.us/portal/apps/webappviewer/index.html?id=4b5d2e29889542e38e01c7992a57ecfb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s1.tonawanda.ny.us/portal/apps/webappviewer/index.html?id=4b5d2e29889542e38e01c7992a57ecfb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19.38"/>
    <col customWidth="1" min="3" max="3" width="20.38"/>
    <col customWidth="1" min="4" max="4" width="19.38"/>
    <col customWidth="1" min="5" max="5" width="19.5"/>
    <col customWidth="1" min="6" max="6" width="16.38"/>
    <col customWidth="1" min="7" max="7" width="19.88"/>
    <col customWidth="1" min="8" max="8" width="19.25"/>
    <col customWidth="1" min="9" max="9" width="19.63"/>
    <col customWidth="1" min="10" max="10" width="10.0"/>
    <col customWidth="1" min="11" max="11" width="11.1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3" t="s">
        <v>8</v>
      </c>
      <c r="B9" s="4">
        <v>57141.6139</v>
      </c>
    </row>
    <row r="10" ht="15.75" customHeight="1">
      <c r="A10" s="3" t="s">
        <v>9</v>
      </c>
      <c r="B10" s="5">
        <f>B9/43560</f>
        <v>1.311790953</v>
      </c>
    </row>
    <row r="11" ht="15.75" customHeight="1">
      <c r="A11" s="3" t="s">
        <v>10</v>
      </c>
      <c r="B11" s="4">
        <f>$B$9*3</f>
        <v>171424.8417</v>
      </c>
    </row>
    <row r="12" ht="15.75" customHeight="1">
      <c r="A12" s="6" t="s">
        <v>11</v>
      </c>
      <c r="B12" s="4">
        <f>B11*0.84</f>
        <v>143996.867</v>
      </c>
      <c r="C12" s="4"/>
    </row>
    <row r="13" ht="15.75" customHeight="1">
      <c r="A13" s="6" t="s">
        <v>12</v>
      </c>
      <c r="B13" s="7">
        <v>125.0</v>
      </c>
    </row>
    <row r="14" ht="15.75" customHeight="1">
      <c r="A14" s="6" t="s">
        <v>13</v>
      </c>
      <c r="B14" s="7">
        <v>300.0</v>
      </c>
    </row>
    <row r="15" ht="15.75" customHeight="1">
      <c r="A15" s="6" t="s">
        <v>14</v>
      </c>
      <c r="B15" s="8">
        <f>B13*B11</f>
        <v>21428105.21</v>
      </c>
    </row>
    <row r="16" ht="15.75" customHeight="1">
      <c r="A16" s="6" t="s">
        <v>15</v>
      </c>
      <c r="B16" s="8">
        <f>B15*0.2</f>
        <v>4285621.043</v>
      </c>
    </row>
    <row r="17" ht="15.75" customHeight="1">
      <c r="A17" s="6" t="s">
        <v>16</v>
      </c>
      <c r="B17" s="9">
        <f>SUM(B15:B16)</f>
        <v>25713726.26</v>
      </c>
    </row>
    <row r="18" ht="15.75" customHeight="1">
      <c r="A18" s="6"/>
      <c r="B18" s="9"/>
    </row>
    <row r="19" ht="15.75" customHeight="1">
      <c r="A19" s="6" t="s">
        <v>17</v>
      </c>
      <c r="B19" s="9">
        <f>G28</f>
        <v>37439185.43</v>
      </c>
    </row>
    <row r="20" ht="15.75" customHeight="1">
      <c r="A20" s="3" t="s">
        <v>18</v>
      </c>
      <c r="B20" s="9">
        <f>B19-B17</f>
        <v>11725459.17</v>
      </c>
    </row>
    <row r="21" ht="15.75" customHeight="1">
      <c r="A21" s="3" t="s">
        <v>19</v>
      </c>
      <c r="B21" s="10">
        <f>B20/B19</f>
        <v>0.3131868132</v>
      </c>
    </row>
    <row r="22" ht="15.75" customHeight="1">
      <c r="A22" s="11"/>
      <c r="B22" s="12"/>
      <c r="C22" s="13"/>
      <c r="D22" s="13"/>
      <c r="E22" s="13"/>
      <c r="F22" s="13"/>
      <c r="G22" s="13"/>
      <c r="H22" s="13"/>
      <c r="I22" s="13"/>
      <c r="J22" s="14"/>
      <c r="K22" s="13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ht="15.75" customHeight="1">
      <c r="A23" s="16"/>
      <c r="B23" s="17" t="s">
        <v>20</v>
      </c>
      <c r="C23" s="18" t="s">
        <v>21</v>
      </c>
      <c r="D23" s="18" t="s">
        <v>22</v>
      </c>
      <c r="E23" s="18" t="s">
        <v>23</v>
      </c>
      <c r="F23" s="18" t="s">
        <v>24</v>
      </c>
      <c r="G23" s="18" t="s">
        <v>17</v>
      </c>
      <c r="H23" s="18" t="s">
        <v>25</v>
      </c>
      <c r="I23" s="18" t="s">
        <v>26</v>
      </c>
      <c r="J23" s="19" t="s">
        <v>27</v>
      </c>
      <c r="K23" s="18" t="s">
        <v>28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ht="15.75" customHeight="1">
      <c r="A24" s="6" t="s">
        <v>29</v>
      </c>
      <c r="B24" s="4">
        <f>B12*0.4</f>
        <v>57598.74681</v>
      </c>
      <c r="C24" s="21">
        <v>275.0</v>
      </c>
      <c r="D24" s="22">
        <v>880.0</v>
      </c>
      <c r="E24" s="23">
        <f t="shared" ref="E24:E27" si="1">B24/D24</f>
        <v>65.45312138</v>
      </c>
      <c r="F24" s="24">
        <f t="shared" ref="F24:F26" si="2">D24*C24</f>
        <v>242000</v>
      </c>
      <c r="G24" s="21">
        <f t="shared" ref="G24:G26" si="3">F24*E24</f>
        <v>15839655.37</v>
      </c>
      <c r="H24" s="21">
        <v>29.0</v>
      </c>
      <c r="I24" s="24">
        <f t="shared" ref="I24:I26" si="4">H24*D24/12</f>
        <v>2126.666667</v>
      </c>
      <c r="J24" s="25">
        <f>I24*0.8</f>
        <v>1701.333333</v>
      </c>
      <c r="K24" s="24">
        <f t="shared" ref="K24:K26" si="5">J24*12/0.08</f>
        <v>255200</v>
      </c>
    </row>
    <row r="25" ht="15.75" customHeight="1">
      <c r="A25" s="6" t="s">
        <v>30</v>
      </c>
      <c r="B25" s="4">
        <f>B12*0.15</f>
        <v>21599.53005</v>
      </c>
      <c r="C25" s="21">
        <v>300.0</v>
      </c>
      <c r="D25" s="22">
        <v>1700.0</v>
      </c>
      <c r="E25" s="23">
        <f t="shared" si="1"/>
        <v>12.70560591</v>
      </c>
      <c r="F25" s="24">
        <f t="shared" si="2"/>
        <v>510000</v>
      </c>
      <c r="G25" s="21">
        <f t="shared" si="3"/>
        <v>6479859.016</v>
      </c>
      <c r="H25" s="21">
        <v>30.0</v>
      </c>
      <c r="I25" s="24">
        <f t="shared" si="4"/>
        <v>4250</v>
      </c>
      <c r="J25" s="25">
        <f>I25</f>
        <v>4250</v>
      </c>
      <c r="K25" s="24">
        <f t="shared" si="5"/>
        <v>637500</v>
      </c>
    </row>
    <row r="26" ht="15.75" customHeight="1">
      <c r="A26" s="6" t="s">
        <v>31</v>
      </c>
      <c r="B26" s="4">
        <f>B12*0.3</f>
        <v>43199.06011</v>
      </c>
      <c r="C26" s="21">
        <v>350.0</v>
      </c>
      <c r="D26" s="22">
        <v>600.0</v>
      </c>
      <c r="E26" s="23">
        <f t="shared" si="1"/>
        <v>71.99843351</v>
      </c>
      <c r="F26" s="24">
        <f t="shared" si="2"/>
        <v>210000</v>
      </c>
      <c r="G26" s="21">
        <f t="shared" si="3"/>
        <v>15119671.04</v>
      </c>
      <c r="H26" s="21">
        <v>60.0</v>
      </c>
      <c r="I26" s="24">
        <f t="shared" si="4"/>
        <v>3000</v>
      </c>
      <c r="J26" s="25">
        <f>I26*0.8</f>
        <v>2400</v>
      </c>
      <c r="K26" s="24">
        <f t="shared" si="5"/>
        <v>360000</v>
      </c>
    </row>
    <row r="27" ht="15.75" customHeight="1">
      <c r="A27" s="6" t="s">
        <v>32</v>
      </c>
      <c r="B27" s="4">
        <f>B12*0.15</f>
        <v>21599.53005</v>
      </c>
      <c r="C27" s="22"/>
      <c r="D27" s="22">
        <v>200.0</v>
      </c>
      <c r="E27" s="23">
        <f t="shared" si="1"/>
        <v>107.9976503</v>
      </c>
    </row>
    <row r="28" ht="15.75" customHeight="1">
      <c r="A28" s="6" t="s">
        <v>33</v>
      </c>
      <c r="B28" s="4">
        <f>SUM(B24:B27)</f>
        <v>143996.867</v>
      </c>
      <c r="C28" s="4"/>
      <c r="D28" s="4"/>
      <c r="E28" s="4">
        <f>SUM(E24:E26)</f>
        <v>150.1571608</v>
      </c>
      <c r="F28" s="24">
        <f>G28/E28</f>
        <v>249333.3333</v>
      </c>
      <c r="G28" s="21">
        <f>SUM(G24:G26)</f>
        <v>37439185.43</v>
      </c>
    </row>
    <row r="29" ht="15.75" customHeight="1">
      <c r="A29" s="3"/>
    </row>
    <row r="30" ht="15.75" customHeight="1">
      <c r="A30" s="3"/>
    </row>
    <row r="31" ht="15.75" customHeight="1">
      <c r="A31" s="3"/>
    </row>
    <row r="32" ht="15.75" customHeight="1">
      <c r="A32" s="26" t="s">
        <v>34</v>
      </c>
      <c r="B32" s="27" t="s">
        <v>1</v>
      </c>
      <c r="C32" s="27" t="s">
        <v>2</v>
      </c>
      <c r="D32" s="27" t="s">
        <v>3</v>
      </c>
      <c r="E32" s="27" t="s">
        <v>4</v>
      </c>
      <c r="F32" s="27" t="s">
        <v>5</v>
      </c>
      <c r="G32" s="27" t="s">
        <v>6</v>
      </c>
      <c r="H32" s="27" t="s">
        <v>6</v>
      </c>
      <c r="I32" s="27" t="s">
        <v>7</v>
      </c>
      <c r="J32" s="28"/>
      <c r="K32" s="27"/>
      <c r="L32" s="27"/>
      <c r="M32" s="27"/>
      <c r="N32" s="27"/>
      <c r="O32" s="27"/>
      <c r="P32" s="27"/>
      <c r="Q32" s="27"/>
      <c r="R32" s="27"/>
      <c r="S32" s="27"/>
      <c r="T32" s="27"/>
    </row>
    <row r="33" ht="15.75" customHeight="1">
      <c r="A33" s="29" t="s">
        <v>35</v>
      </c>
      <c r="B33" s="30" t="s">
        <v>36</v>
      </c>
      <c r="C33" s="30" t="s">
        <v>37</v>
      </c>
      <c r="D33" s="30" t="s">
        <v>38</v>
      </c>
      <c r="E33" s="30" t="s">
        <v>39</v>
      </c>
      <c r="F33" s="30" t="s">
        <v>40</v>
      </c>
      <c r="G33" s="30" t="s">
        <v>41</v>
      </c>
      <c r="H33" s="30" t="s">
        <v>41</v>
      </c>
      <c r="I33" s="30" t="s">
        <v>42</v>
      </c>
    </row>
    <row r="34" ht="15.75" customHeight="1">
      <c r="A34" s="29" t="s">
        <v>43</v>
      </c>
      <c r="B34" s="30" t="s">
        <v>44</v>
      </c>
      <c r="C34" s="30" t="s">
        <v>45</v>
      </c>
      <c r="D34" s="30" t="s">
        <v>46</v>
      </c>
      <c r="E34" s="30" t="s">
        <v>47</v>
      </c>
      <c r="F34" s="30" t="s">
        <v>48</v>
      </c>
      <c r="G34" s="30" t="s">
        <v>49</v>
      </c>
      <c r="H34" s="30" t="s">
        <v>49</v>
      </c>
      <c r="I34" s="30" t="s">
        <v>50</v>
      </c>
    </row>
    <row r="35" ht="15.75" customHeight="1">
      <c r="A35" s="29" t="s">
        <v>51</v>
      </c>
      <c r="B35" s="30"/>
      <c r="C35" s="30"/>
      <c r="D35" s="30"/>
      <c r="E35" s="30"/>
      <c r="F35" s="30"/>
      <c r="G35" s="30"/>
      <c r="H35" s="30"/>
      <c r="I35" s="30"/>
    </row>
    <row r="36" ht="15.75" customHeight="1">
      <c r="A36" s="31" t="s">
        <v>52</v>
      </c>
      <c r="B36" s="32" t="s">
        <v>53</v>
      </c>
      <c r="C36" s="32" t="s">
        <v>54</v>
      </c>
      <c r="D36" s="32" t="s">
        <v>54</v>
      </c>
      <c r="E36" s="32" t="s">
        <v>55</v>
      </c>
      <c r="F36" s="32" t="s">
        <v>56</v>
      </c>
      <c r="G36" s="32" t="s">
        <v>57</v>
      </c>
      <c r="H36" s="32" t="s">
        <v>57</v>
      </c>
      <c r="I36" s="32" t="s">
        <v>58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ht="15.75" customHeight="1">
      <c r="A37" s="29" t="s">
        <v>59</v>
      </c>
      <c r="B37" s="30" t="s">
        <v>60</v>
      </c>
      <c r="C37" s="30" t="s">
        <v>61</v>
      </c>
      <c r="D37" s="30" t="s">
        <v>62</v>
      </c>
      <c r="E37" s="30" t="s">
        <v>63</v>
      </c>
      <c r="F37" s="30" t="s">
        <v>64</v>
      </c>
      <c r="G37" s="30" t="s">
        <v>65</v>
      </c>
      <c r="H37" s="30" t="s">
        <v>65</v>
      </c>
      <c r="I37" s="30" t="s">
        <v>66</v>
      </c>
    </row>
    <row r="38" ht="15.75" customHeight="1">
      <c r="A38" s="29" t="s">
        <v>67</v>
      </c>
      <c r="B38" s="30"/>
      <c r="C38" s="30"/>
      <c r="D38" s="30"/>
      <c r="E38" s="30"/>
      <c r="F38" s="30"/>
      <c r="G38" s="30"/>
      <c r="H38" s="30"/>
      <c r="I38" s="30"/>
    </row>
    <row r="39" ht="15.75" customHeight="1">
      <c r="A39" s="29" t="s">
        <v>68</v>
      </c>
      <c r="B39" s="30"/>
      <c r="C39" s="30"/>
      <c r="D39" s="30"/>
      <c r="E39" s="30"/>
      <c r="F39" s="30"/>
      <c r="G39" s="30"/>
      <c r="H39" s="30"/>
      <c r="I39" s="30"/>
    </row>
    <row r="40" ht="15.75" customHeight="1">
      <c r="A40" s="29" t="s">
        <v>69</v>
      </c>
      <c r="B40" s="30"/>
      <c r="C40" s="30"/>
      <c r="D40" s="30"/>
      <c r="E40" s="30"/>
      <c r="F40" s="30"/>
      <c r="G40" s="30"/>
      <c r="H40" s="30"/>
      <c r="I40" s="30"/>
    </row>
    <row r="41" ht="15.75" customHeight="1">
      <c r="A41" s="29" t="s">
        <v>70</v>
      </c>
      <c r="B41" s="30">
        <v>14207.0</v>
      </c>
      <c r="C41" s="30">
        <v>14207.0</v>
      </c>
      <c r="D41" s="30">
        <v>14207.0</v>
      </c>
      <c r="E41" s="30">
        <v>14207.0</v>
      </c>
      <c r="F41" s="30">
        <v>14207.0</v>
      </c>
      <c r="G41" s="30">
        <v>14207.0</v>
      </c>
      <c r="H41" s="30">
        <v>14207.0</v>
      </c>
      <c r="I41" s="30">
        <v>14207.0</v>
      </c>
    </row>
    <row r="42" ht="15.75" customHeight="1">
      <c r="A42" s="29" t="s">
        <v>71</v>
      </c>
      <c r="B42" s="30">
        <v>0.0</v>
      </c>
      <c r="C42" s="30">
        <v>0.0</v>
      </c>
      <c r="D42" s="30">
        <v>0.0</v>
      </c>
      <c r="E42" s="30">
        <v>0.0</v>
      </c>
      <c r="F42" s="30">
        <v>1920.0</v>
      </c>
      <c r="G42" s="30">
        <v>0.0</v>
      </c>
      <c r="H42" s="30">
        <v>0.0</v>
      </c>
      <c r="I42" s="30">
        <v>1950.0</v>
      </c>
    </row>
    <row r="43" ht="15.75" customHeight="1">
      <c r="A43" s="29" t="s">
        <v>72</v>
      </c>
      <c r="B43" s="34">
        <v>63250.0</v>
      </c>
      <c r="C43" s="34">
        <v>21000.0</v>
      </c>
      <c r="D43" s="34">
        <v>21000.0</v>
      </c>
      <c r="E43" s="34">
        <v>74000.0</v>
      </c>
      <c r="F43" s="34">
        <v>29600.0</v>
      </c>
      <c r="G43" s="34">
        <v>36200.0</v>
      </c>
      <c r="H43" s="34">
        <v>36200.0</v>
      </c>
      <c r="I43" s="34">
        <v>35500.0</v>
      </c>
    </row>
    <row r="44" ht="15.75" customHeight="1">
      <c r="A44" s="29" t="s">
        <v>73</v>
      </c>
      <c r="B44" s="30" t="s">
        <v>74</v>
      </c>
      <c r="C44" s="30" t="s">
        <v>74</v>
      </c>
      <c r="D44" s="30" t="s">
        <v>74</v>
      </c>
      <c r="E44" s="30" t="s">
        <v>74</v>
      </c>
      <c r="F44" s="30" t="s">
        <v>74</v>
      </c>
      <c r="G44" s="30" t="s">
        <v>74</v>
      </c>
      <c r="H44" s="30" t="s">
        <v>74</v>
      </c>
      <c r="I44" s="30" t="s">
        <v>74</v>
      </c>
    </row>
    <row r="45" ht="15.75" customHeight="1">
      <c r="A45" s="29" t="s">
        <v>75</v>
      </c>
      <c r="B45" s="30">
        <v>0.16</v>
      </c>
      <c r="C45" s="30">
        <v>0.15</v>
      </c>
      <c r="D45" s="30">
        <v>0.16</v>
      </c>
      <c r="E45" s="30">
        <v>0.3</v>
      </c>
      <c r="F45" s="30">
        <v>0.15</v>
      </c>
      <c r="G45" s="30">
        <v>0.29</v>
      </c>
      <c r="H45" s="30">
        <v>0.29</v>
      </c>
      <c r="I45" s="30">
        <v>0.07</v>
      </c>
    </row>
    <row r="46" ht="15.75" customHeight="1">
      <c r="A46" s="29" t="s">
        <v>76</v>
      </c>
      <c r="B46" s="30" t="s">
        <v>77</v>
      </c>
      <c r="C46" s="30" t="s">
        <v>77</v>
      </c>
      <c r="D46" s="30" t="s">
        <v>77</v>
      </c>
      <c r="E46" s="30" t="s">
        <v>77</v>
      </c>
      <c r="F46" s="30" t="s">
        <v>78</v>
      </c>
      <c r="G46" s="30" t="s">
        <v>78</v>
      </c>
      <c r="H46" s="30" t="s">
        <v>78</v>
      </c>
      <c r="I46" s="30" t="s">
        <v>79</v>
      </c>
    </row>
    <row r="47" ht="15.75" customHeight="1">
      <c r="A47" s="29" t="s">
        <v>80</v>
      </c>
      <c r="B47" s="30">
        <v>2829.0</v>
      </c>
      <c r="C47" s="30">
        <v>2827.0</v>
      </c>
      <c r="D47" s="30">
        <v>2823.0</v>
      </c>
      <c r="E47" s="30">
        <v>2815.0</v>
      </c>
      <c r="F47" s="30">
        <v>21.0</v>
      </c>
      <c r="G47" s="30">
        <v>25.0</v>
      </c>
      <c r="H47" s="30">
        <v>25.0</v>
      </c>
      <c r="I47" s="30">
        <v>26.0</v>
      </c>
    </row>
    <row r="48" ht="15.75" customHeight="1">
      <c r="A48" s="29" t="s">
        <v>81</v>
      </c>
      <c r="B48" s="35">
        <v>45103.0</v>
      </c>
      <c r="C48" s="30"/>
      <c r="D48" s="30"/>
      <c r="E48" s="30"/>
      <c r="F48" s="35">
        <v>45377.0</v>
      </c>
      <c r="G48" s="30"/>
      <c r="H48" s="30"/>
      <c r="I48" s="35">
        <v>42543.0</v>
      </c>
    </row>
    <row r="49" ht="15.75" customHeight="1">
      <c r="A49" s="29" t="s">
        <v>82</v>
      </c>
      <c r="B49" s="34">
        <v>180000.0</v>
      </c>
      <c r="C49" s="30">
        <v>0.0</v>
      </c>
      <c r="D49" s="30">
        <v>0.0</v>
      </c>
      <c r="E49" s="30">
        <v>0.0</v>
      </c>
      <c r="F49" s="30">
        <v>1.0</v>
      </c>
      <c r="G49" s="30">
        <v>0.0</v>
      </c>
      <c r="H49" s="30">
        <v>0.0</v>
      </c>
      <c r="I49" s="34">
        <v>40000.0</v>
      </c>
    </row>
    <row r="50" ht="15.75" customHeight="1">
      <c r="A50" s="29" t="s">
        <v>83</v>
      </c>
      <c r="B50" s="30">
        <v>11418.0</v>
      </c>
      <c r="C50" s="30"/>
      <c r="D50" s="30"/>
      <c r="E50" s="30"/>
      <c r="F50" s="30">
        <v>11430.0</v>
      </c>
      <c r="G50" s="30"/>
      <c r="H50" s="30"/>
      <c r="I50" s="30">
        <v>11297.0</v>
      </c>
    </row>
    <row r="51" ht="15.75" customHeight="1">
      <c r="A51" s="29" t="s">
        <v>84</v>
      </c>
      <c r="B51" s="30">
        <v>6418.0</v>
      </c>
      <c r="C51" s="30"/>
      <c r="D51" s="30"/>
      <c r="E51" s="30"/>
      <c r="F51" s="30">
        <v>2307.0</v>
      </c>
      <c r="G51" s="30"/>
      <c r="H51" s="30"/>
      <c r="I51" s="30">
        <v>7275.0</v>
      </c>
    </row>
    <row r="52" ht="15.75" customHeight="1">
      <c r="A52" s="29" t="s">
        <v>85</v>
      </c>
      <c r="B52" s="34">
        <v>263500.0</v>
      </c>
      <c r="C52" s="34">
        <v>87500.0</v>
      </c>
      <c r="D52" s="34">
        <v>87500.0</v>
      </c>
      <c r="E52" s="34">
        <v>308300.0</v>
      </c>
      <c r="F52" s="34">
        <v>123300.0</v>
      </c>
      <c r="G52" s="34">
        <v>150800.0</v>
      </c>
      <c r="H52" s="34">
        <v>150800.0</v>
      </c>
      <c r="I52" s="34">
        <v>147900.0</v>
      </c>
    </row>
    <row r="53" ht="15.75" customHeight="1">
      <c r="A53" s="29" t="s">
        <v>86</v>
      </c>
      <c r="B53" s="30">
        <v>0.16</v>
      </c>
      <c r="C53" s="30">
        <v>0.15</v>
      </c>
      <c r="D53" s="30">
        <v>0.16</v>
      </c>
      <c r="E53" s="30">
        <v>0.3</v>
      </c>
      <c r="F53" s="30">
        <v>0.15</v>
      </c>
      <c r="G53" s="30">
        <v>0.29</v>
      </c>
      <c r="H53" s="30">
        <v>0.29</v>
      </c>
      <c r="I53" s="30">
        <v>0.07</v>
      </c>
    </row>
    <row r="54" ht="15.75" customHeight="1">
      <c r="A54" s="36" t="s">
        <v>87</v>
      </c>
      <c r="B54" s="37" t="s">
        <v>88</v>
      </c>
      <c r="C54" s="37" t="s">
        <v>89</v>
      </c>
      <c r="D54" s="37" t="s">
        <v>89</v>
      </c>
      <c r="E54" s="37" t="s">
        <v>90</v>
      </c>
      <c r="F54" s="37" t="s">
        <v>91</v>
      </c>
      <c r="G54" s="37" t="s">
        <v>89</v>
      </c>
      <c r="H54" s="38"/>
      <c r="I54" s="37" t="s">
        <v>92</v>
      </c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</row>
    <row r="55" ht="15.75" customHeight="1">
      <c r="A55" s="3" t="s">
        <v>93</v>
      </c>
      <c r="B55" s="39"/>
      <c r="C55" s="39"/>
      <c r="D55" s="39"/>
      <c r="E55" s="39" t="s">
        <v>94</v>
      </c>
      <c r="F55" s="39" t="s">
        <v>95</v>
      </c>
      <c r="I55" s="40" t="s">
        <v>96</v>
      </c>
    </row>
    <row r="56" ht="15.75" customHeight="1">
      <c r="A56" s="3" t="s">
        <v>97</v>
      </c>
      <c r="B56" s="39">
        <v>45.33</v>
      </c>
      <c r="C56" s="39">
        <v>43.0</v>
      </c>
      <c r="D56" s="39">
        <v>45.0</v>
      </c>
      <c r="E56" s="39">
        <v>80.1</v>
      </c>
      <c r="F56" s="39">
        <v>50.0</v>
      </c>
      <c r="G56" s="40">
        <v>60.0</v>
      </c>
      <c r="I56" s="40">
        <v>40.0</v>
      </c>
    </row>
    <row r="57" ht="15.75" customHeight="1">
      <c r="A57" s="3" t="s">
        <v>98</v>
      </c>
      <c r="B57" s="39">
        <v>157.73</v>
      </c>
      <c r="C57" s="39">
        <v>155.0</v>
      </c>
      <c r="D57" s="39">
        <v>152.0</v>
      </c>
      <c r="E57" s="39">
        <v>163.3</v>
      </c>
      <c r="F57" s="39">
        <v>133.0</v>
      </c>
      <c r="G57" s="40">
        <v>213.0</v>
      </c>
      <c r="I57" s="40">
        <v>80.0</v>
      </c>
    </row>
    <row r="58" ht="15.75" customHeight="1">
      <c r="A58" s="41" t="s">
        <v>99</v>
      </c>
      <c r="B58" s="39">
        <v>0.1621</v>
      </c>
      <c r="C58" s="42" t="str">
        <f t="shared" ref="C58:G58" si="6">C57*C56/$A$28</f>
        <v>#VALUE!</v>
      </c>
      <c r="D58" s="42" t="str">
        <f t="shared" si="6"/>
        <v>#VALUE!</v>
      </c>
      <c r="E58" s="42" t="str">
        <f t="shared" si="6"/>
        <v>#VALUE!</v>
      </c>
      <c r="F58" s="42" t="str">
        <f t="shared" si="6"/>
        <v>#VALUE!</v>
      </c>
      <c r="G58" s="42" t="str">
        <f t="shared" si="6"/>
        <v>#VALUE!</v>
      </c>
      <c r="H58" s="42"/>
      <c r="I58" s="42" t="str">
        <f>I57*I56/$A$28</f>
        <v>#VALUE!</v>
      </c>
      <c r="J58" s="5" t="str">
        <f>SUM(B58:I58)</f>
        <v>#VALUE!</v>
      </c>
    </row>
    <row r="59" ht="15.75" customHeight="1">
      <c r="A59" s="43">
        <v>43560.0</v>
      </c>
    </row>
    <row r="60" ht="15.75" customHeight="1">
      <c r="A60" s="3"/>
    </row>
    <row r="61" ht="15.75" customHeight="1">
      <c r="A61" s="2" t="s">
        <v>1</v>
      </c>
      <c r="B61" s="39">
        <f>B56</f>
        <v>45.33</v>
      </c>
    </row>
    <row r="62" ht="15.75" customHeight="1">
      <c r="A62" s="2" t="s">
        <v>2</v>
      </c>
      <c r="B62" s="39">
        <f>C56</f>
        <v>43</v>
      </c>
      <c r="D62" s="39"/>
    </row>
    <row r="63" ht="15.75" customHeight="1">
      <c r="A63" s="2" t="s">
        <v>3</v>
      </c>
      <c r="B63" s="39">
        <f>D56</f>
        <v>45</v>
      </c>
      <c r="D63" s="39"/>
    </row>
    <row r="64" ht="15.75" customHeight="1">
      <c r="A64" s="2" t="s">
        <v>4</v>
      </c>
      <c r="B64" s="39">
        <f>E56</f>
        <v>80.1</v>
      </c>
    </row>
    <row r="65" ht="15.75" customHeight="1">
      <c r="A65" s="2"/>
      <c r="B65" s="44">
        <f>SUM(B61:B64)</f>
        <v>213.43</v>
      </c>
      <c r="C65" s="2" t="s">
        <v>100</v>
      </c>
    </row>
    <row r="66" ht="15.75" customHeight="1">
      <c r="A66" s="2" t="s">
        <v>6</v>
      </c>
      <c r="B66" s="40">
        <v>133.0</v>
      </c>
    </row>
    <row r="67" ht="15.75" customHeight="1">
      <c r="A67" s="2" t="s">
        <v>7</v>
      </c>
      <c r="B67" s="39">
        <f>I57</f>
        <v>80</v>
      </c>
    </row>
    <row r="68" ht="15.75" customHeight="1">
      <c r="A68" s="2"/>
      <c r="B68" s="44">
        <f>SUM(B66:B67)</f>
        <v>213</v>
      </c>
      <c r="C68" s="2" t="s">
        <v>101</v>
      </c>
    </row>
    <row r="69" ht="15.75" customHeight="1">
      <c r="A69" s="2" t="s">
        <v>1</v>
      </c>
      <c r="B69" s="39">
        <f>B57</f>
        <v>157.73</v>
      </c>
    </row>
    <row r="70" ht="15.75" customHeight="1">
      <c r="A70" s="2" t="s">
        <v>5</v>
      </c>
      <c r="B70" s="39">
        <f>F56</f>
        <v>50</v>
      </c>
      <c r="C70" s="39"/>
    </row>
    <row r="71" ht="15.75" customHeight="1">
      <c r="A71" s="2" t="s">
        <v>6</v>
      </c>
      <c r="B71" s="40">
        <f>G56</f>
        <v>60</v>
      </c>
    </row>
    <row r="72" ht="15.75" customHeight="1">
      <c r="A72" s="2"/>
      <c r="B72" s="2">
        <f>SUM(B69:B71)</f>
        <v>267.73</v>
      </c>
      <c r="C72" s="2" t="s">
        <v>102</v>
      </c>
    </row>
    <row r="73" ht="15.75" customHeight="1">
      <c r="A73" s="2" t="s">
        <v>4</v>
      </c>
      <c r="B73" s="39">
        <f>E57</f>
        <v>163.3</v>
      </c>
      <c r="C73" s="40"/>
      <c r="D73" s="39"/>
    </row>
    <row r="74" ht="15.75" customHeight="1">
      <c r="A74" s="2" t="s">
        <v>6</v>
      </c>
      <c r="B74" s="40">
        <f>G56</f>
        <v>60</v>
      </c>
    </row>
    <row r="75" ht="15.75" customHeight="1">
      <c r="A75" s="2" t="s">
        <v>7</v>
      </c>
      <c r="B75" s="40">
        <f>I56</f>
        <v>40</v>
      </c>
    </row>
    <row r="76" ht="15.75" customHeight="1">
      <c r="A76" s="3"/>
      <c r="B76" s="2">
        <f>SUM(B73:B75)</f>
        <v>263.3</v>
      </c>
      <c r="C76" s="2" t="s">
        <v>103</v>
      </c>
      <c r="D76" s="2"/>
    </row>
    <row r="77" ht="15.75" customHeight="1">
      <c r="A77" s="3"/>
    </row>
    <row r="78" ht="15.75" customHeight="1">
      <c r="A78" s="3" t="s">
        <v>8</v>
      </c>
      <c r="B78" s="45">
        <f>B65*B72</f>
        <v>57141.6139</v>
      </c>
    </row>
    <row r="79" ht="15.75" customHeight="1">
      <c r="A79" s="3" t="s">
        <v>9</v>
      </c>
      <c r="B79" s="5">
        <f>B78/43560</f>
        <v>1.311790953</v>
      </c>
    </row>
    <row r="80" ht="15.75" customHeight="1">
      <c r="A80" s="3"/>
    </row>
    <row r="81" ht="15.75" customHeight="1">
      <c r="A81" s="1" t="s">
        <v>0</v>
      </c>
    </row>
    <row r="82" ht="15.75" customHeight="1">
      <c r="A82" s="2" t="s">
        <v>1</v>
      </c>
    </row>
    <row r="83" ht="15.75" customHeight="1">
      <c r="A83" s="2" t="s">
        <v>2</v>
      </c>
    </row>
    <row r="84" ht="15.75" customHeight="1">
      <c r="A84" s="2" t="s">
        <v>3</v>
      </c>
    </row>
    <row r="85" ht="15.75" customHeight="1">
      <c r="A85" s="2" t="s">
        <v>4</v>
      </c>
    </row>
    <row r="86" ht="15.75" customHeight="1">
      <c r="A86" s="2" t="s">
        <v>5</v>
      </c>
    </row>
    <row r="87" ht="15.75" customHeight="1">
      <c r="A87" s="2" t="s">
        <v>6</v>
      </c>
    </row>
    <row r="88" ht="15.75" customHeight="1">
      <c r="A88" s="2" t="s">
        <v>7</v>
      </c>
    </row>
    <row r="89" ht="15.75" customHeight="1">
      <c r="A89" s="3" t="s">
        <v>8</v>
      </c>
      <c r="B89" s="4">
        <v>57141.6139</v>
      </c>
    </row>
    <row r="90" ht="15.75" customHeight="1">
      <c r="A90" s="3" t="s">
        <v>9</v>
      </c>
      <c r="B90" s="5">
        <f>B89/43560</f>
        <v>1.311790953</v>
      </c>
    </row>
    <row r="91" ht="15.75" customHeight="1">
      <c r="A91" s="3" t="s">
        <v>10</v>
      </c>
      <c r="B91" s="4">
        <f>$B$9*3</f>
        <v>171424.8417</v>
      </c>
    </row>
    <row r="92" ht="15.75" customHeight="1">
      <c r="A92" s="6" t="s">
        <v>11</v>
      </c>
      <c r="B92" s="4">
        <f>B91*0.84</f>
        <v>143996.867</v>
      </c>
      <c r="C92" s="4"/>
    </row>
    <row r="93" ht="15.75" customHeight="1">
      <c r="A93" s="6" t="s">
        <v>12</v>
      </c>
      <c r="B93" s="7">
        <v>125.0</v>
      </c>
    </row>
    <row r="94" ht="15.75" customHeight="1">
      <c r="A94" s="6" t="s">
        <v>13</v>
      </c>
      <c r="B94" s="7">
        <v>300.0</v>
      </c>
    </row>
    <row r="95" ht="15.75" customHeight="1">
      <c r="A95" s="6" t="s">
        <v>14</v>
      </c>
      <c r="B95" s="8">
        <f>B93*B91</f>
        <v>21428105.21</v>
      </c>
    </row>
    <row r="96" ht="15.75" customHeight="1">
      <c r="A96" s="6" t="s">
        <v>15</v>
      </c>
      <c r="B96" s="8">
        <f>B95*0.2</f>
        <v>4285621.043</v>
      </c>
    </row>
    <row r="97" ht="15.75" customHeight="1">
      <c r="A97" s="6" t="s">
        <v>16</v>
      </c>
      <c r="B97" s="9">
        <f>SUM(B95:B96)</f>
        <v>25713726.26</v>
      </c>
    </row>
    <row r="98" ht="15.75" customHeight="1">
      <c r="A98" s="6"/>
      <c r="B98" s="9"/>
    </row>
    <row r="99" ht="15.75" customHeight="1">
      <c r="A99" s="6" t="s">
        <v>17</v>
      </c>
      <c r="B99" s="9">
        <f>G108</f>
        <v>37439185.43</v>
      </c>
    </row>
    <row r="100" ht="15.75" customHeight="1">
      <c r="A100" s="3" t="s">
        <v>18</v>
      </c>
      <c r="B100" s="9">
        <f>B99-B97</f>
        <v>11725459.17</v>
      </c>
    </row>
    <row r="101" ht="15.75" customHeight="1">
      <c r="A101" s="3" t="s">
        <v>19</v>
      </c>
      <c r="B101" s="10">
        <f>B100/B99</f>
        <v>0.3131868132</v>
      </c>
    </row>
    <row r="102" ht="15.75" customHeight="1">
      <c r="A102" s="11"/>
      <c r="B102" s="12"/>
      <c r="C102" s="13"/>
      <c r="D102" s="13"/>
      <c r="E102" s="13"/>
      <c r="F102" s="13"/>
      <c r="G102" s="13"/>
      <c r="H102" s="13"/>
      <c r="I102" s="13"/>
      <c r="J102" s="14"/>
      <c r="K102" s="13"/>
    </row>
    <row r="103" ht="15.75" customHeight="1">
      <c r="A103" s="16"/>
      <c r="B103" s="17" t="s">
        <v>20</v>
      </c>
      <c r="C103" s="18" t="s">
        <v>21</v>
      </c>
      <c r="D103" s="18" t="s">
        <v>22</v>
      </c>
      <c r="E103" s="18" t="s">
        <v>23</v>
      </c>
      <c r="F103" s="18" t="s">
        <v>24</v>
      </c>
      <c r="G103" s="18" t="s">
        <v>17</v>
      </c>
      <c r="H103" s="18" t="s">
        <v>25</v>
      </c>
      <c r="I103" s="18" t="s">
        <v>26</v>
      </c>
      <c r="J103" s="19" t="s">
        <v>27</v>
      </c>
      <c r="K103" s="18" t="s">
        <v>28</v>
      </c>
    </row>
    <row r="104" ht="15.75" customHeight="1">
      <c r="A104" s="6" t="s">
        <v>29</v>
      </c>
      <c r="B104" s="4">
        <f>B92*0.4</f>
        <v>57598.74681</v>
      </c>
      <c r="C104" s="21">
        <v>275.0</v>
      </c>
      <c r="D104" s="22">
        <v>880.0</v>
      </c>
      <c r="E104" s="23">
        <f t="shared" ref="E104:E107" si="7">B104/D104</f>
        <v>65.45312138</v>
      </c>
      <c r="F104" s="24">
        <f t="shared" ref="F104:F106" si="8">D104*C104</f>
        <v>242000</v>
      </c>
      <c r="G104" s="21">
        <f t="shared" ref="G104:G106" si="9">F104*E104</f>
        <v>15839655.37</v>
      </c>
      <c r="H104" s="21">
        <v>29.0</v>
      </c>
      <c r="I104" s="24">
        <f t="shared" ref="I104:I106" si="10">H104*D104/12</f>
        <v>2126.666667</v>
      </c>
      <c r="J104" s="25">
        <f>I104*0.8</f>
        <v>1701.333333</v>
      </c>
      <c r="K104" s="24">
        <f t="shared" ref="K104:K106" si="11">J104*12/0.08</f>
        <v>255200</v>
      </c>
    </row>
    <row r="105" ht="15.75" customHeight="1">
      <c r="A105" s="6" t="s">
        <v>30</v>
      </c>
      <c r="B105" s="4">
        <f>B92*0.15</f>
        <v>21599.53005</v>
      </c>
      <c r="C105" s="21">
        <v>300.0</v>
      </c>
      <c r="D105" s="22">
        <v>1700.0</v>
      </c>
      <c r="E105" s="23">
        <f t="shared" si="7"/>
        <v>12.70560591</v>
      </c>
      <c r="F105" s="24">
        <f t="shared" si="8"/>
        <v>510000</v>
      </c>
      <c r="G105" s="21">
        <f t="shared" si="9"/>
        <v>6479859.016</v>
      </c>
      <c r="H105" s="21">
        <v>30.0</v>
      </c>
      <c r="I105" s="24">
        <f t="shared" si="10"/>
        <v>4250</v>
      </c>
      <c r="J105" s="25">
        <f>I105</f>
        <v>4250</v>
      </c>
      <c r="K105" s="24">
        <f t="shared" si="11"/>
        <v>637500</v>
      </c>
    </row>
    <row r="106" ht="15.75" customHeight="1">
      <c r="A106" s="6" t="s">
        <v>31</v>
      </c>
      <c r="B106" s="4">
        <f>B92*0.3</f>
        <v>43199.06011</v>
      </c>
      <c r="C106" s="21">
        <v>350.0</v>
      </c>
      <c r="D106" s="22">
        <v>600.0</v>
      </c>
      <c r="E106" s="23">
        <f t="shared" si="7"/>
        <v>71.99843351</v>
      </c>
      <c r="F106" s="24">
        <f t="shared" si="8"/>
        <v>210000</v>
      </c>
      <c r="G106" s="21">
        <f t="shared" si="9"/>
        <v>15119671.04</v>
      </c>
      <c r="H106" s="21">
        <v>60.0</v>
      </c>
      <c r="I106" s="24">
        <f t="shared" si="10"/>
        <v>3000</v>
      </c>
      <c r="J106" s="25">
        <f>I106*0.8</f>
        <v>2400</v>
      </c>
      <c r="K106" s="24">
        <f t="shared" si="11"/>
        <v>360000</v>
      </c>
    </row>
    <row r="107" ht="15.75" customHeight="1">
      <c r="A107" s="6" t="s">
        <v>32</v>
      </c>
      <c r="B107" s="4">
        <f>B92*0.15</f>
        <v>21599.53005</v>
      </c>
      <c r="C107" s="22"/>
      <c r="D107" s="22">
        <v>200.0</v>
      </c>
      <c r="E107" s="23">
        <f t="shared" si="7"/>
        <v>107.9976503</v>
      </c>
    </row>
    <row r="108" ht="15.75" customHeight="1">
      <c r="A108" s="6" t="s">
        <v>33</v>
      </c>
      <c r="B108" s="4">
        <f>SUM(B104:B107)</f>
        <v>143996.867</v>
      </c>
      <c r="C108" s="4"/>
      <c r="D108" s="4"/>
      <c r="E108" s="4">
        <f>SUM(E104:E106)</f>
        <v>150.1571608</v>
      </c>
      <c r="F108" s="24">
        <f>G108/E108</f>
        <v>249333.3333</v>
      </c>
      <c r="G108" s="21">
        <f>SUM(G104:G106)</f>
        <v>37439185.43</v>
      </c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>
      <c r="A248" s="3"/>
    </row>
    <row r="249" ht="15.75" customHeight="1">
      <c r="A249" s="3"/>
    </row>
    <row r="250" ht="15.75" customHeight="1">
      <c r="A250" s="3"/>
    </row>
    <row r="251" ht="15.75" customHeight="1">
      <c r="A251" s="3"/>
    </row>
    <row r="252" ht="15.75" customHeight="1">
      <c r="A252" s="3"/>
    </row>
    <row r="253" ht="15.75" customHeight="1">
      <c r="A253" s="3"/>
    </row>
    <row r="254" ht="15.75" customHeight="1">
      <c r="A254" s="3"/>
    </row>
    <row r="255" ht="15.75" customHeight="1">
      <c r="A255" s="3"/>
    </row>
    <row r="256" ht="15.75" customHeight="1">
      <c r="A256" s="3"/>
    </row>
    <row r="257" ht="15.75" customHeight="1">
      <c r="A257" s="3"/>
    </row>
    <row r="258" ht="15.75" customHeight="1">
      <c r="A258" s="3"/>
    </row>
    <row r="259" ht="15.75" customHeight="1">
      <c r="A259" s="3"/>
    </row>
    <row r="260" ht="15.75" customHeight="1">
      <c r="A260" s="3"/>
    </row>
    <row r="261" ht="15.75" customHeight="1">
      <c r="A261" s="3"/>
    </row>
    <row r="262" ht="15.75" customHeight="1">
      <c r="A262" s="3"/>
    </row>
    <row r="263" ht="15.75" customHeight="1">
      <c r="A263" s="3"/>
    </row>
    <row r="264" ht="15.75" customHeight="1">
      <c r="A264" s="3"/>
    </row>
    <row r="265" ht="15.75" customHeight="1">
      <c r="A265" s="3"/>
    </row>
    <row r="266" ht="15.75" customHeight="1">
      <c r="A266" s="3"/>
    </row>
    <row r="267" ht="15.75" customHeight="1">
      <c r="A267" s="3"/>
    </row>
    <row r="268" ht="15.75" customHeight="1">
      <c r="A268" s="3"/>
    </row>
    <row r="269" ht="15.75" customHeight="1">
      <c r="A269" s="3"/>
    </row>
    <row r="270" ht="15.75" customHeight="1">
      <c r="A270" s="3"/>
    </row>
    <row r="271" ht="15.75" customHeight="1">
      <c r="A271" s="3"/>
    </row>
    <row r="272" ht="15.75" customHeight="1">
      <c r="A272" s="3"/>
    </row>
    <row r="273" ht="15.75" customHeight="1">
      <c r="A273" s="3"/>
    </row>
    <row r="274" ht="15.75" customHeight="1">
      <c r="A274" s="3"/>
    </row>
    <row r="275" ht="15.75" customHeight="1">
      <c r="A275" s="3"/>
    </row>
    <row r="276" ht="15.75" customHeight="1">
      <c r="A276" s="3"/>
    </row>
    <row r="277" ht="15.75" customHeight="1">
      <c r="A277" s="3"/>
    </row>
    <row r="278" ht="15.75" customHeight="1">
      <c r="A278" s="3"/>
    </row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hyperlinks>
    <hyperlink r:id="rId1" ref="A3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7.75"/>
    <col customWidth="1" min="2" max="2" width="19.38"/>
    <col customWidth="1" min="3" max="3" width="20.38"/>
    <col customWidth="1" min="4" max="4" width="19.38"/>
    <col customWidth="1" min="5" max="5" width="19.5"/>
    <col customWidth="1" min="6" max="6" width="16.38"/>
    <col customWidth="1" min="7" max="7" width="19.88"/>
    <col customWidth="1" min="8" max="8" width="19.25"/>
    <col customWidth="1" min="9" max="9" width="19.63"/>
  </cols>
  <sheetData>
    <row r="1" ht="15.75" customHeight="1">
      <c r="A1" s="26" t="s">
        <v>34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6</v>
      </c>
      <c r="I1" s="27" t="s">
        <v>7</v>
      </c>
      <c r="J1" s="28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ht="15.75" customHeight="1">
      <c r="A2" s="29" t="s">
        <v>35</v>
      </c>
      <c r="B2" s="30" t="s">
        <v>36</v>
      </c>
      <c r="C2" s="30" t="s">
        <v>37</v>
      </c>
      <c r="D2" s="30" t="s">
        <v>38</v>
      </c>
      <c r="E2" s="30" t="s">
        <v>39</v>
      </c>
      <c r="F2" s="30" t="s">
        <v>40</v>
      </c>
      <c r="G2" s="30" t="s">
        <v>41</v>
      </c>
      <c r="H2" s="30" t="s">
        <v>41</v>
      </c>
      <c r="I2" s="30" t="s">
        <v>42</v>
      </c>
    </row>
    <row r="3" ht="15.75" customHeight="1">
      <c r="A3" s="29" t="s">
        <v>43</v>
      </c>
      <c r="B3" s="30" t="s">
        <v>44</v>
      </c>
      <c r="C3" s="30" t="s">
        <v>45</v>
      </c>
      <c r="D3" s="30" t="s">
        <v>46</v>
      </c>
      <c r="E3" s="30" t="s">
        <v>47</v>
      </c>
      <c r="F3" s="30" t="s">
        <v>48</v>
      </c>
      <c r="G3" s="30" t="s">
        <v>49</v>
      </c>
      <c r="H3" s="30" t="s">
        <v>49</v>
      </c>
      <c r="I3" s="30" t="s">
        <v>50</v>
      </c>
    </row>
    <row r="4" ht="15.75" customHeight="1">
      <c r="A4" s="29" t="s">
        <v>51</v>
      </c>
      <c r="B4" s="30"/>
      <c r="C4" s="30"/>
      <c r="D4" s="30"/>
      <c r="E4" s="30"/>
      <c r="F4" s="30"/>
      <c r="G4" s="30"/>
      <c r="H4" s="30"/>
      <c r="I4" s="30"/>
    </row>
    <row r="5" ht="15.75" customHeight="1">
      <c r="A5" s="31" t="s">
        <v>52</v>
      </c>
      <c r="B5" s="32" t="s">
        <v>53</v>
      </c>
      <c r="C5" s="32" t="s">
        <v>54</v>
      </c>
      <c r="D5" s="32" t="s">
        <v>54</v>
      </c>
      <c r="E5" s="32" t="s">
        <v>55</v>
      </c>
      <c r="F5" s="32" t="s">
        <v>56</v>
      </c>
      <c r="G5" s="32" t="s">
        <v>57</v>
      </c>
      <c r="H5" s="32" t="s">
        <v>57</v>
      </c>
      <c r="I5" s="32" t="s">
        <v>58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ht="15.75" customHeight="1">
      <c r="A6" s="29" t="s">
        <v>59</v>
      </c>
      <c r="B6" s="30" t="s">
        <v>60</v>
      </c>
      <c r="C6" s="30" t="s">
        <v>61</v>
      </c>
      <c r="D6" s="30" t="s">
        <v>62</v>
      </c>
      <c r="E6" s="30" t="s">
        <v>63</v>
      </c>
      <c r="F6" s="30" t="s">
        <v>64</v>
      </c>
      <c r="G6" s="30" t="s">
        <v>65</v>
      </c>
      <c r="H6" s="30" t="s">
        <v>65</v>
      </c>
      <c r="I6" s="30" t="s">
        <v>66</v>
      </c>
    </row>
    <row r="7" ht="15.75" customHeight="1">
      <c r="A7" s="29" t="s">
        <v>67</v>
      </c>
      <c r="B7" s="30"/>
      <c r="C7" s="30"/>
      <c r="D7" s="30"/>
      <c r="E7" s="30"/>
      <c r="F7" s="30"/>
      <c r="G7" s="30"/>
      <c r="H7" s="30"/>
      <c r="I7" s="30"/>
    </row>
    <row r="8" ht="15.75" customHeight="1">
      <c r="A8" s="29" t="s">
        <v>68</v>
      </c>
      <c r="B8" s="30"/>
      <c r="C8" s="30"/>
      <c r="D8" s="30"/>
      <c r="E8" s="30"/>
      <c r="F8" s="30"/>
      <c r="G8" s="30"/>
      <c r="H8" s="30"/>
      <c r="I8" s="30"/>
    </row>
    <row r="9" ht="15.75" customHeight="1">
      <c r="A9" s="29" t="s">
        <v>69</v>
      </c>
      <c r="B9" s="30"/>
      <c r="C9" s="30"/>
      <c r="D9" s="30"/>
      <c r="E9" s="30"/>
      <c r="F9" s="30"/>
      <c r="G9" s="30"/>
      <c r="H9" s="30"/>
      <c r="I9" s="30"/>
    </row>
    <row r="10" ht="15.75" customHeight="1">
      <c r="A10" s="29" t="s">
        <v>70</v>
      </c>
      <c r="B10" s="30">
        <v>14207.0</v>
      </c>
      <c r="C10" s="30">
        <v>14207.0</v>
      </c>
      <c r="D10" s="30">
        <v>14207.0</v>
      </c>
      <c r="E10" s="30">
        <v>14207.0</v>
      </c>
      <c r="F10" s="30">
        <v>14207.0</v>
      </c>
      <c r="G10" s="30">
        <v>14207.0</v>
      </c>
      <c r="H10" s="30">
        <v>14207.0</v>
      </c>
      <c r="I10" s="30">
        <v>14207.0</v>
      </c>
    </row>
    <row r="11" ht="15.75" customHeight="1">
      <c r="A11" s="29" t="s">
        <v>71</v>
      </c>
      <c r="B11" s="30">
        <v>0.0</v>
      </c>
      <c r="C11" s="30">
        <v>0.0</v>
      </c>
      <c r="D11" s="30">
        <v>0.0</v>
      </c>
      <c r="E11" s="30">
        <v>0.0</v>
      </c>
      <c r="F11" s="30">
        <v>1920.0</v>
      </c>
      <c r="G11" s="30">
        <v>0.0</v>
      </c>
      <c r="H11" s="30">
        <v>0.0</v>
      </c>
      <c r="I11" s="30">
        <v>1950.0</v>
      </c>
    </row>
    <row r="12" ht="15.75" customHeight="1">
      <c r="A12" s="29" t="s">
        <v>72</v>
      </c>
      <c r="B12" s="34">
        <v>63250.0</v>
      </c>
      <c r="C12" s="34">
        <v>21000.0</v>
      </c>
      <c r="D12" s="34">
        <v>21000.0</v>
      </c>
      <c r="E12" s="34">
        <v>74000.0</v>
      </c>
      <c r="F12" s="34">
        <v>29600.0</v>
      </c>
      <c r="G12" s="34">
        <v>36200.0</v>
      </c>
      <c r="H12" s="34">
        <v>36200.0</v>
      </c>
      <c r="I12" s="34">
        <v>35500.0</v>
      </c>
    </row>
    <row r="13" ht="15.75" customHeight="1">
      <c r="A13" s="29" t="s">
        <v>73</v>
      </c>
      <c r="B13" s="30" t="s">
        <v>74</v>
      </c>
      <c r="C13" s="30" t="s">
        <v>74</v>
      </c>
      <c r="D13" s="30" t="s">
        <v>74</v>
      </c>
      <c r="E13" s="30" t="s">
        <v>74</v>
      </c>
      <c r="F13" s="30" t="s">
        <v>74</v>
      </c>
      <c r="G13" s="30" t="s">
        <v>74</v>
      </c>
      <c r="H13" s="30" t="s">
        <v>74</v>
      </c>
      <c r="I13" s="30" t="s">
        <v>74</v>
      </c>
    </row>
    <row r="14" ht="15.75" customHeight="1">
      <c r="A14" s="29" t="s">
        <v>75</v>
      </c>
      <c r="B14" s="30">
        <v>0.16</v>
      </c>
      <c r="C14" s="30">
        <v>0.15</v>
      </c>
      <c r="D14" s="30">
        <v>0.16</v>
      </c>
      <c r="E14" s="30">
        <v>0.3</v>
      </c>
      <c r="F14" s="30">
        <v>0.15</v>
      </c>
      <c r="G14" s="30">
        <v>0.29</v>
      </c>
      <c r="H14" s="30">
        <v>0.29</v>
      </c>
      <c r="I14" s="30">
        <v>0.07</v>
      </c>
    </row>
    <row r="15" ht="15.75" customHeight="1">
      <c r="A15" s="29" t="s">
        <v>76</v>
      </c>
      <c r="B15" s="30" t="s">
        <v>77</v>
      </c>
      <c r="C15" s="30" t="s">
        <v>77</v>
      </c>
      <c r="D15" s="30" t="s">
        <v>77</v>
      </c>
      <c r="E15" s="30" t="s">
        <v>77</v>
      </c>
      <c r="F15" s="30" t="s">
        <v>78</v>
      </c>
      <c r="G15" s="30" t="s">
        <v>78</v>
      </c>
      <c r="H15" s="30" t="s">
        <v>78</v>
      </c>
      <c r="I15" s="30" t="s">
        <v>79</v>
      </c>
    </row>
    <row r="16" ht="15.75" customHeight="1">
      <c r="A16" s="29" t="s">
        <v>80</v>
      </c>
      <c r="B16" s="30">
        <v>2829.0</v>
      </c>
      <c r="C16" s="30">
        <v>2827.0</v>
      </c>
      <c r="D16" s="30">
        <v>2823.0</v>
      </c>
      <c r="E16" s="30">
        <v>2815.0</v>
      </c>
      <c r="F16" s="30">
        <v>21.0</v>
      </c>
      <c r="G16" s="30">
        <v>25.0</v>
      </c>
      <c r="H16" s="30">
        <v>25.0</v>
      </c>
      <c r="I16" s="30">
        <v>26.0</v>
      </c>
    </row>
    <row r="17" ht="15.75" customHeight="1">
      <c r="A17" s="29" t="s">
        <v>81</v>
      </c>
      <c r="B17" s="35">
        <v>45103.0</v>
      </c>
      <c r="C17" s="30"/>
      <c r="D17" s="30"/>
      <c r="E17" s="30"/>
      <c r="F17" s="35">
        <v>45377.0</v>
      </c>
      <c r="G17" s="30"/>
      <c r="H17" s="30"/>
      <c r="I17" s="35">
        <v>42543.0</v>
      </c>
    </row>
    <row r="18" ht="15.75" customHeight="1">
      <c r="A18" s="29" t="s">
        <v>82</v>
      </c>
      <c r="B18" s="34">
        <v>180000.0</v>
      </c>
      <c r="C18" s="30">
        <v>0.0</v>
      </c>
      <c r="D18" s="30">
        <v>0.0</v>
      </c>
      <c r="E18" s="30">
        <v>0.0</v>
      </c>
      <c r="F18" s="30">
        <v>1.0</v>
      </c>
      <c r="G18" s="30">
        <v>0.0</v>
      </c>
      <c r="H18" s="30">
        <v>0.0</v>
      </c>
      <c r="I18" s="34">
        <v>40000.0</v>
      </c>
    </row>
    <row r="19" ht="15.75" customHeight="1">
      <c r="A19" s="29" t="s">
        <v>83</v>
      </c>
      <c r="B19" s="30">
        <v>11418.0</v>
      </c>
      <c r="C19" s="30"/>
      <c r="D19" s="30"/>
      <c r="E19" s="30"/>
      <c r="F19" s="30">
        <v>11430.0</v>
      </c>
      <c r="G19" s="30"/>
      <c r="H19" s="30"/>
      <c r="I19" s="30">
        <v>11297.0</v>
      </c>
    </row>
    <row r="20" ht="15.75" customHeight="1">
      <c r="A20" s="29" t="s">
        <v>84</v>
      </c>
      <c r="B20" s="30">
        <v>6418.0</v>
      </c>
      <c r="C20" s="30"/>
      <c r="D20" s="30"/>
      <c r="E20" s="30"/>
      <c r="F20" s="30">
        <v>2307.0</v>
      </c>
      <c r="G20" s="30"/>
      <c r="H20" s="30"/>
      <c r="I20" s="30">
        <v>7275.0</v>
      </c>
    </row>
    <row r="21" ht="15.75" customHeight="1">
      <c r="A21" s="29" t="s">
        <v>85</v>
      </c>
      <c r="B21" s="34">
        <v>263500.0</v>
      </c>
      <c r="C21" s="34">
        <v>87500.0</v>
      </c>
      <c r="D21" s="34">
        <v>87500.0</v>
      </c>
      <c r="E21" s="34">
        <v>308300.0</v>
      </c>
      <c r="F21" s="34">
        <v>123300.0</v>
      </c>
      <c r="G21" s="34">
        <v>150800.0</v>
      </c>
      <c r="H21" s="34">
        <v>150800.0</v>
      </c>
      <c r="I21" s="34">
        <v>147900.0</v>
      </c>
    </row>
    <row r="22" ht="15.75" customHeight="1">
      <c r="A22" s="29" t="s">
        <v>86</v>
      </c>
      <c r="B22" s="30">
        <v>0.16</v>
      </c>
      <c r="C22" s="30">
        <v>0.15</v>
      </c>
      <c r="D22" s="30">
        <v>0.16</v>
      </c>
      <c r="E22" s="30">
        <v>0.3</v>
      </c>
      <c r="F22" s="30">
        <v>0.15</v>
      </c>
      <c r="G22" s="30">
        <v>0.29</v>
      </c>
      <c r="H22" s="30">
        <v>0.29</v>
      </c>
      <c r="I22" s="30">
        <v>0.07</v>
      </c>
    </row>
    <row r="23" ht="15.75" customHeight="1">
      <c r="A23" s="36" t="s">
        <v>87</v>
      </c>
      <c r="B23" s="37" t="s">
        <v>88</v>
      </c>
      <c r="C23" s="37" t="s">
        <v>89</v>
      </c>
      <c r="D23" s="37" t="s">
        <v>89</v>
      </c>
      <c r="E23" s="37" t="s">
        <v>90</v>
      </c>
      <c r="F23" s="37" t="s">
        <v>91</v>
      </c>
      <c r="G23" s="37" t="s">
        <v>89</v>
      </c>
      <c r="H23" s="38"/>
      <c r="I23" s="37" t="s">
        <v>92</v>
      </c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</row>
    <row r="24" ht="15.75" customHeight="1">
      <c r="A24" s="3" t="s">
        <v>93</v>
      </c>
      <c r="B24" s="39"/>
      <c r="C24" s="39"/>
      <c r="D24" s="39"/>
      <c r="E24" s="39" t="s">
        <v>94</v>
      </c>
      <c r="F24" s="39" t="s">
        <v>95</v>
      </c>
      <c r="I24" s="40" t="s">
        <v>96</v>
      </c>
    </row>
    <row r="25" ht="15.75" customHeight="1">
      <c r="A25" s="3" t="s">
        <v>97</v>
      </c>
      <c r="B25" s="39">
        <v>45.33</v>
      </c>
      <c r="C25" s="39">
        <v>43.0</v>
      </c>
      <c r="D25" s="39">
        <v>45.0</v>
      </c>
      <c r="E25" s="39">
        <v>80.1</v>
      </c>
      <c r="F25" s="39">
        <v>50.0</v>
      </c>
      <c r="G25" s="40">
        <v>60.0</v>
      </c>
      <c r="I25" s="40">
        <v>40.0</v>
      </c>
    </row>
    <row r="26" ht="15.75" customHeight="1">
      <c r="A26" s="3" t="s">
        <v>98</v>
      </c>
      <c r="B26" s="39">
        <v>157.73</v>
      </c>
      <c r="C26" s="39">
        <v>155.0</v>
      </c>
      <c r="D26" s="39">
        <v>152.0</v>
      </c>
      <c r="E26" s="39">
        <v>163.3</v>
      </c>
      <c r="F26" s="39">
        <v>133.0</v>
      </c>
      <c r="G26" s="40">
        <v>213.0</v>
      </c>
      <c r="I26" s="40">
        <v>80.0</v>
      </c>
    </row>
    <row r="27" ht="15.75" customHeight="1">
      <c r="A27" s="41" t="s">
        <v>99</v>
      </c>
      <c r="B27" s="39">
        <v>0.1621</v>
      </c>
      <c r="C27" s="42">
        <f t="shared" ref="C27:G27" si="1">C26*C25/$A$28</f>
        <v>0.1530073462</v>
      </c>
      <c r="D27" s="42">
        <f t="shared" si="1"/>
        <v>0.1570247934</v>
      </c>
      <c r="E27" s="42">
        <f t="shared" si="1"/>
        <v>0.3002830579</v>
      </c>
      <c r="F27" s="42">
        <f t="shared" si="1"/>
        <v>0.1526629936</v>
      </c>
      <c r="G27" s="42">
        <f t="shared" si="1"/>
        <v>0.2933884298</v>
      </c>
      <c r="H27" s="42"/>
      <c r="I27" s="42">
        <f>I26*I25/$A$28</f>
        <v>0.07346189164</v>
      </c>
      <c r="J27" s="5">
        <f>SUM(B27:I27)</f>
        <v>1.291928512</v>
      </c>
    </row>
    <row r="28" ht="15.75" customHeight="1">
      <c r="A28" s="43">
        <v>43560.0</v>
      </c>
    </row>
    <row r="29" ht="15.75" customHeight="1">
      <c r="A29" s="3"/>
    </row>
    <row r="30" ht="15.75" customHeight="1">
      <c r="A30" s="2" t="s">
        <v>1</v>
      </c>
      <c r="B30" s="39">
        <f>B25</f>
        <v>45.33</v>
      </c>
    </row>
    <row r="31" ht="15.75" customHeight="1">
      <c r="A31" s="2" t="s">
        <v>2</v>
      </c>
      <c r="B31" s="39">
        <f>C25</f>
        <v>43</v>
      </c>
      <c r="D31" s="39"/>
    </row>
    <row r="32" ht="15.75" customHeight="1">
      <c r="A32" s="2" t="s">
        <v>3</v>
      </c>
      <c r="B32" s="39">
        <f>D25</f>
        <v>45</v>
      </c>
      <c r="D32" s="39"/>
    </row>
    <row r="33" ht="15.75" customHeight="1">
      <c r="A33" s="2" t="s">
        <v>4</v>
      </c>
      <c r="B33" s="39">
        <f>E25</f>
        <v>80.1</v>
      </c>
    </row>
    <row r="34" ht="15.75" customHeight="1">
      <c r="A34" s="2"/>
      <c r="B34" s="44">
        <f>SUM(B30:B33)</f>
        <v>213.43</v>
      </c>
      <c r="C34" s="2" t="s">
        <v>100</v>
      </c>
    </row>
    <row r="35" ht="15.75" customHeight="1">
      <c r="A35" s="2" t="s">
        <v>6</v>
      </c>
      <c r="B35" s="40">
        <v>133.0</v>
      </c>
    </row>
    <row r="36" ht="15.75" customHeight="1">
      <c r="A36" s="2" t="s">
        <v>7</v>
      </c>
      <c r="B36" s="39">
        <f>I26</f>
        <v>80</v>
      </c>
    </row>
    <row r="37" ht="15.75" customHeight="1">
      <c r="A37" s="2"/>
      <c r="B37" s="44">
        <f>SUM(B35:B36)</f>
        <v>213</v>
      </c>
      <c r="C37" s="2" t="s">
        <v>101</v>
      </c>
    </row>
    <row r="38" ht="15.75" customHeight="1">
      <c r="A38" s="2" t="s">
        <v>1</v>
      </c>
      <c r="B38" s="39">
        <f>B26</f>
        <v>157.73</v>
      </c>
    </row>
    <row r="39" ht="15.75" customHeight="1">
      <c r="A39" s="2" t="s">
        <v>5</v>
      </c>
      <c r="B39" s="39">
        <f>F25</f>
        <v>50</v>
      </c>
      <c r="C39" s="39"/>
    </row>
    <row r="40" ht="15.75" customHeight="1">
      <c r="A40" s="2" t="s">
        <v>6</v>
      </c>
      <c r="B40" s="40">
        <f>G25</f>
        <v>60</v>
      </c>
    </row>
    <row r="41" ht="15.75" customHeight="1">
      <c r="A41" s="2"/>
      <c r="B41" s="2">
        <f>SUM(B38:B40)</f>
        <v>267.73</v>
      </c>
      <c r="C41" s="2" t="s">
        <v>102</v>
      </c>
    </row>
    <row r="42" ht="15.75" customHeight="1">
      <c r="A42" s="2" t="s">
        <v>4</v>
      </c>
      <c r="B42" s="39">
        <f>E26</f>
        <v>163.3</v>
      </c>
      <c r="C42" s="40"/>
      <c r="D42" s="39"/>
    </row>
    <row r="43" ht="15.75" customHeight="1">
      <c r="A43" s="2" t="s">
        <v>6</v>
      </c>
      <c r="B43" s="40">
        <f>G25</f>
        <v>60</v>
      </c>
    </row>
    <row r="44" ht="15.75" customHeight="1">
      <c r="A44" s="2" t="s">
        <v>7</v>
      </c>
      <c r="B44" s="40">
        <f>I25</f>
        <v>40</v>
      </c>
    </row>
    <row r="45" ht="15.75" customHeight="1">
      <c r="A45" s="3"/>
      <c r="B45" s="2">
        <f>SUM(B42:B44)</f>
        <v>263.3</v>
      </c>
      <c r="C45" s="2" t="s">
        <v>103</v>
      </c>
      <c r="D45" s="2"/>
    </row>
    <row r="46" ht="15.75" customHeight="1">
      <c r="A46" s="3"/>
    </row>
    <row r="47" ht="15.75" customHeight="1">
      <c r="A47" s="3" t="s">
        <v>8</v>
      </c>
      <c r="B47" s="45">
        <f>B34*B41</f>
        <v>57141.6139</v>
      </c>
    </row>
    <row r="48" ht="15.75" customHeight="1">
      <c r="A48" s="3" t="s">
        <v>9</v>
      </c>
      <c r="B48" s="5">
        <f>B47/43560</f>
        <v>1.311790953</v>
      </c>
    </row>
    <row r="49" ht="15.75" customHeight="1">
      <c r="A49" s="3"/>
    </row>
    <row r="50" ht="15.75" customHeight="1">
      <c r="A50" s="1" t="s">
        <v>0</v>
      </c>
    </row>
    <row r="51" ht="15.75" customHeight="1">
      <c r="A51" s="2" t="s">
        <v>1</v>
      </c>
    </row>
    <row r="52" ht="15.75" customHeight="1">
      <c r="A52" s="2" t="s">
        <v>2</v>
      </c>
    </row>
    <row r="53" ht="15.75" customHeight="1">
      <c r="A53" s="2" t="s">
        <v>3</v>
      </c>
    </row>
    <row r="54" ht="15.75" customHeight="1">
      <c r="A54" s="2" t="s">
        <v>4</v>
      </c>
    </row>
    <row r="55" ht="15.75" customHeight="1">
      <c r="A55" s="2" t="s">
        <v>5</v>
      </c>
    </row>
    <row r="56" ht="15.75" customHeight="1">
      <c r="A56" s="2" t="s">
        <v>6</v>
      </c>
    </row>
    <row r="57" ht="15.75" customHeight="1">
      <c r="A57" s="2" t="s">
        <v>7</v>
      </c>
    </row>
    <row r="58" ht="15.75" customHeight="1">
      <c r="A58" s="3" t="s">
        <v>8</v>
      </c>
      <c r="B58" s="4">
        <v>57141.6139</v>
      </c>
    </row>
    <row r="59" ht="15.75" customHeight="1">
      <c r="A59" s="3" t="s">
        <v>9</v>
      </c>
      <c r="B59" s="5">
        <f>B58/43560</f>
        <v>1.311790953</v>
      </c>
    </row>
    <row r="60" ht="15.75" customHeight="1">
      <c r="A60" s="3" t="s">
        <v>10</v>
      </c>
      <c r="B60" s="4">
        <f>$B$9*3</f>
        <v>0</v>
      </c>
    </row>
    <row r="61" ht="15.75" customHeight="1">
      <c r="A61" s="6" t="s">
        <v>11</v>
      </c>
      <c r="B61" s="4">
        <f>B60*0.84</f>
        <v>0</v>
      </c>
      <c r="C61" s="4"/>
    </row>
    <row r="62" ht="15.75" customHeight="1">
      <c r="A62" s="6" t="s">
        <v>12</v>
      </c>
      <c r="B62" s="7">
        <v>125.0</v>
      </c>
    </row>
    <row r="63" ht="15.75" customHeight="1">
      <c r="A63" s="6" t="s">
        <v>13</v>
      </c>
      <c r="B63" s="7">
        <v>300.0</v>
      </c>
    </row>
    <row r="64" ht="15.75" customHeight="1">
      <c r="A64" s="6" t="s">
        <v>14</v>
      </c>
      <c r="B64" s="8">
        <f>B62*B60</f>
        <v>0</v>
      </c>
    </row>
    <row r="65" ht="15.75" customHeight="1">
      <c r="A65" s="6" t="s">
        <v>15</v>
      </c>
      <c r="B65" s="8">
        <f>B64*0.2</f>
        <v>0</v>
      </c>
    </row>
    <row r="66" ht="15.75" customHeight="1">
      <c r="A66" s="6" t="s">
        <v>16</v>
      </c>
      <c r="B66" s="9">
        <f>SUM(B64:B65)</f>
        <v>0</v>
      </c>
    </row>
    <row r="67" ht="15.75" customHeight="1">
      <c r="A67" s="6"/>
      <c r="B67" s="9"/>
    </row>
    <row r="68" ht="15.75" customHeight="1">
      <c r="A68" s="6" t="s">
        <v>17</v>
      </c>
      <c r="B68" s="9">
        <f>G77</f>
        <v>0</v>
      </c>
    </row>
    <row r="69" ht="15.75" customHeight="1">
      <c r="A69" s="3" t="s">
        <v>18</v>
      </c>
      <c r="B69" s="9">
        <f>B68-B66</f>
        <v>0</v>
      </c>
    </row>
    <row r="70" ht="15.75" customHeight="1">
      <c r="A70" s="3" t="s">
        <v>19</v>
      </c>
      <c r="B70" s="10" t="str">
        <f>B69/B68</f>
        <v>#DIV/0!</v>
      </c>
    </row>
    <row r="71" ht="15.75" customHeight="1">
      <c r="A71" s="11"/>
      <c r="B71" s="12"/>
      <c r="C71" s="13"/>
      <c r="D71" s="13"/>
      <c r="E71" s="13"/>
      <c r="F71" s="13"/>
      <c r="G71" s="13"/>
      <c r="H71" s="13"/>
      <c r="I71" s="13"/>
      <c r="J71" s="14"/>
      <c r="K71" s="13"/>
    </row>
    <row r="72" ht="15.75" customHeight="1">
      <c r="A72" s="16"/>
      <c r="B72" s="17" t="s">
        <v>20</v>
      </c>
      <c r="C72" s="18" t="s">
        <v>21</v>
      </c>
      <c r="D72" s="18" t="s">
        <v>22</v>
      </c>
      <c r="E72" s="18" t="s">
        <v>23</v>
      </c>
      <c r="F72" s="18" t="s">
        <v>24</v>
      </c>
      <c r="G72" s="18" t="s">
        <v>17</v>
      </c>
      <c r="H72" s="18" t="s">
        <v>25</v>
      </c>
      <c r="I72" s="18" t="s">
        <v>26</v>
      </c>
      <c r="J72" s="19" t="s">
        <v>27</v>
      </c>
      <c r="K72" s="18" t="s">
        <v>28</v>
      </c>
    </row>
    <row r="73" ht="15.75" customHeight="1">
      <c r="A73" s="6" t="s">
        <v>29</v>
      </c>
      <c r="B73" s="4">
        <f>B61*0.4</f>
        <v>0</v>
      </c>
      <c r="C73" s="21">
        <v>275.0</v>
      </c>
      <c r="D73" s="22">
        <v>880.0</v>
      </c>
      <c r="E73" s="23">
        <f t="shared" ref="E73:E76" si="2">B73/D73</f>
        <v>0</v>
      </c>
      <c r="F73" s="24">
        <f t="shared" ref="F73:F75" si="3">D73*C73</f>
        <v>242000</v>
      </c>
      <c r="G73" s="21">
        <f t="shared" ref="G73:G75" si="4">F73*E73</f>
        <v>0</v>
      </c>
      <c r="H73" s="21">
        <v>29.0</v>
      </c>
      <c r="I73" s="24">
        <f t="shared" ref="I73:I75" si="5">H73*D73/12</f>
        <v>2126.666667</v>
      </c>
      <c r="J73" s="25">
        <f>I73*0.8</f>
        <v>1701.333333</v>
      </c>
      <c r="K73" s="24">
        <f t="shared" ref="K73:K75" si="6">J73*12/0.08</f>
        <v>255200</v>
      </c>
    </row>
    <row r="74" ht="15.75" customHeight="1">
      <c r="A74" s="6" t="s">
        <v>30</v>
      </c>
      <c r="B74" s="4">
        <f>B61*0.15</f>
        <v>0</v>
      </c>
      <c r="C74" s="21">
        <v>300.0</v>
      </c>
      <c r="D74" s="22">
        <v>1700.0</v>
      </c>
      <c r="E74" s="23">
        <f t="shared" si="2"/>
        <v>0</v>
      </c>
      <c r="F74" s="24">
        <f t="shared" si="3"/>
        <v>510000</v>
      </c>
      <c r="G74" s="21">
        <f t="shared" si="4"/>
        <v>0</v>
      </c>
      <c r="H74" s="21">
        <v>30.0</v>
      </c>
      <c r="I74" s="24">
        <f t="shared" si="5"/>
        <v>4250</v>
      </c>
      <c r="J74" s="25">
        <f>I74</f>
        <v>4250</v>
      </c>
      <c r="K74" s="24">
        <f t="shared" si="6"/>
        <v>637500</v>
      </c>
    </row>
    <row r="75" ht="15.75" customHeight="1">
      <c r="A75" s="6" t="s">
        <v>31</v>
      </c>
      <c r="B75" s="4">
        <f>B61*0.3</f>
        <v>0</v>
      </c>
      <c r="C75" s="21">
        <v>350.0</v>
      </c>
      <c r="D75" s="22">
        <v>600.0</v>
      </c>
      <c r="E75" s="23">
        <f t="shared" si="2"/>
        <v>0</v>
      </c>
      <c r="F75" s="24">
        <f t="shared" si="3"/>
        <v>210000</v>
      </c>
      <c r="G75" s="21">
        <f t="shared" si="4"/>
        <v>0</v>
      </c>
      <c r="H75" s="21">
        <v>60.0</v>
      </c>
      <c r="I75" s="24">
        <f t="shared" si="5"/>
        <v>3000</v>
      </c>
      <c r="J75" s="25">
        <f>I75*0.8</f>
        <v>2400</v>
      </c>
      <c r="K75" s="24">
        <f t="shared" si="6"/>
        <v>360000</v>
      </c>
    </row>
    <row r="76" ht="15.75" customHeight="1">
      <c r="A76" s="6" t="s">
        <v>32</v>
      </c>
      <c r="B76" s="4">
        <f>B61*0.15</f>
        <v>0</v>
      </c>
      <c r="C76" s="22"/>
      <c r="D76" s="22">
        <v>200.0</v>
      </c>
      <c r="E76" s="23">
        <f t="shared" si="2"/>
        <v>0</v>
      </c>
    </row>
    <row r="77" ht="15.75" customHeight="1">
      <c r="A77" s="6" t="s">
        <v>33</v>
      </c>
      <c r="B77" s="4">
        <f>SUM(B73:B76)</f>
        <v>0</v>
      </c>
      <c r="C77" s="4"/>
      <c r="D77" s="4"/>
      <c r="E77" s="4">
        <f>SUM(E73:E75)</f>
        <v>0</v>
      </c>
      <c r="F77" s="46" t="str">
        <f>G77/E77</f>
        <v>#DIV/0!</v>
      </c>
      <c r="G77" s="21">
        <f>SUM(G73:G75)</f>
        <v>0</v>
      </c>
    </row>
    <row r="78" ht="15.75" customHeight="1">
      <c r="A78" s="3"/>
    </row>
    <row r="79" ht="15.75" customHeight="1">
      <c r="A79" s="3"/>
    </row>
    <row r="80" ht="15.75" customHeight="1">
      <c r="A80" s="3"/>
    </row>
    <row r="81" ht="15.75" customHeight="1">
      <c r="A81" s="3"/>
    </row>
    <row r="82" ht="15.75" customHeight="1">
      <c r="A82" s="3"/>
    </row>
    <row r="83" ht="15.75" customHeight="1">
      <c r="A83" s="3"/>
    </row>
    <row r="84" ht="15.75" customHeight="1">
      <c r="A84" s="3"/>
    </row>
    <row r="85" ht="15.75" customHeight="1">
      <c r="A85" s="3"/>
    </row>
    <row r="86" ht="15.75" customHeight="1">
      <c r="A86" s="3"/>
    </row>
    <row r="87" ht="15.75" customHeight="1">
      <c r="A87" s="3"/>
    </row>
    <row r="88" ht="15.75" customHeight="1">
      <c r="A88" s="3"/>
    </row>
    <row r="89" ht="15.75" customHeight="1">
      <c r="A89" s="3"/>
    </row>
    <row r="90" ht="15.75" customHeight="1">
      <c r="A90" s="3"/>
    </row>
    <row r="91" ht="15.75" customHeight="1">
      <c r="A91" s="3"/>
    </row>
    <row r="92" ht="15.75" customHeight="1">
      <c r="A92" s="3"/>
    </row>
    <row r="93" ht="15.75" customHeight="1">
      <c r="A93" s="3"/>
    </row>
    <row r="94" ht="15.75" customHeight="1">
      <c r="A94" s="3"/>
    </row>
    <row r="95" ht="15.75" customHeight="1">
      <c r="A95" s="3"/>
    </row>
    <row r="96" ht="15.75" customHeight="1">
      <c r="A96" s="3"/>
    </row>
    <row r="97" ht="15.75" customHeight="1">
      <c r="A97" s="3"/>
    </row>
    <row r="98" ht="15.75" customHeight="1">
      <c r="A98" s="3"/>
    </row>
    <row r="99" ht="15.75" customHeight="1">
      <c r="A99" s="3"/>
    </row>
    <row r="100" ht="15.75" customHeight="1">
      <c r="A100" s="3"/>
    </row>
    <row r="101" ht="15.75" customHeight="1">
      <c r="A101" s="3"/>
    </row>
    <row r="102" ht="15.75" customHeight="1">
      <c r="A102" s="3"/>
    </row>
    <row r="103" ht="15.75" customHeight="1">
      <c r="A103" s="3"/>
    </row>
    <row r="104" ht="15.75" customHeight="1">
      <c r="A104" s="3"/>
    </row>
    <row r="105" ht="15.75" customHeight="1">
      <c r="A105" s="3"/>
    </row>
    <row r="106" ht="15.75" customHeight="1">
      <c r="A106" s="3"/>
    </row>
    <row r="107" ht="15.75" customHeight="1">
      <c r="A107" s="3"/>
    </row>
    <row r="108" ht="15.75" customHeight="1">
      <c r="A108" s="3"/>
    </row>
    <row r="109" ht="15.75" customHeight="1">
      <c r="A109" s="3"/>
    </row>
    <row r="110" ht="15.75" customHeight="1">
      <c r="A110" s="3"/>
    </row>
    <row r="111" ht="15.75" customHeight="1">
      <c r="A111" s="3"/>
    </row>
    <row r="112" ht="15.75" customHeight="1">
      <c r="A112" s="3"/>
    </row>
    <row r="113" ht="15.75" customHeight="1">
      <c r="A113" s="3"/>
    </row>
    <row r="114" ht="15.75" customHeight="1">
      <c r="A114" s="3"/>
    </row>
    <row r="115" ht="15.75" customHeight="1">
      <c r="A115" s="3"/>
    </row>
    <row r="116" ht="15.75" customHeight="1">
      <c r="A116" s="3"/>
    </row>
    <row r="117" ht="15.75" customHeight="1">
      <c r="A117" s="3"/>
    </row>
    <row r="118" ht="15.75" customHeight="1">
      <c r="A118" s="3"/>
    </row>
    <row r="119" ht="15.75" customHeight="1">
      <c r="A119" s="3"/>
    </row>
    <row r="120" ht="15.75" customHeight="1">
      <c r="A120" s="3"/>
    </row>
    <row r="121" ht="15.75" customHeight="1">
      <c r="A121" s="3"/>
    </row>
    <row r="122" ht="15.75" customHeight="1">
      <c r="A122" s="3"/>
    </row>
    <row r="123" ht="15.75" customHeight="1">
      <c r="A123" s="3"/>
    </row>
    <row r="124" ht="15.75" customHeight="1">
      <c r="A124" s="3"/>
    </row>
    <row r="125" ht="15.75" customHeight="1">
      <c r="A125" s="3"/>
    </row>
    <row r="126" ht="15.75" customHeight="1">
      <c r="A126" s="3"/>
    </row>
    <row r="127" ht="15.75" customHeight="1">
      <c r="A127" s="3"/>
    </row>
    <row r="128" ht="15.75" customHeight="1">
      <c r="A128" s="3"/>
    </row>
    <row r="129" ht="15.75" customHeight="1">
      <c r="A129" s="3"/>
    </row>
    <row r="130" ht="15.75" customHeight="1">
      <c r="A130" s="3"/>
    </row>
    <row r="131" ht="15.75" customHeight="1">
      <c r="A131" s="3"/>
    </row>
    <row r="132" ht="15.75" customHeight="1">
      <c r="A132" s="3"/>
    </row>
    <row r="133" ht="15.75" customHeight="1">
      <c r="A133" s="3"/>
    </row>
    <row r="134" ht="15.75" customHeight="1">
      <c r="A134" s="3"/>
    </row>
    <row r="135" ht="15.75" customHeight="1">
      <c r="A135" s="3"/>
    </row>
    <row r="136" ht="15.75" customHeight="1">
      <c r="A136" s="3"/>
    </row>
    <row r="137" ht="15.75" customHeight="1">
      <c r="A137" s="3"/>
    </row>
    <row r="138" ht="15.75" customHeight="1">
      <c r="A138" s="3"/>
    </row>
    <row r="139" ht="15.75" customHeight="1">
      <c r="A139" s="3"/>
    </row>
    <row r="140" ht="15.75" customHeight="1">
      <c r="A140" s="3"/>
    </row>
    <row r="141" ht="15.75" customHeight="1">
      <c r="A141" s="3"/>
    </row>
    <row r="142" ht="15.75" customHeight="1">
      <c r="A142" s="3"/>
    </row>
    <row r="143" ht="15.75" customHeight="1">
      <c r="A143" s="3"/>
    </row>
    <row r="144" ht="15.75" customHeight="1">
      <c r="A144" s="3"/>
    </row>
    <row r="145" ht="15.75" customHeight="1">
      <c r="A145" s="3"/>
    </row>
    <row r="146" ht="15.75" customHeight="1">
      <c r="A146" s="3"/>
    </row>
    <row r="147" ht="15.75" customHeight="1">
      <c r="A147" s="3"/>
    </row>
    <row r="148" ht="15.75" customHeight="1">
      <c r="A148" s="3"/>
    </row>
    <row r="149" ht="15.75" customHeight="1">
      <c r="A149" s="3"/>
    </row>
    <row r="150" ht="15.75" customHeight="1">
      <c r="A150" s="3"/>
    </row>
    <row r="151" ht="15.75" customHeight="1">
      <c r="A151" s="3"/>
    </row>
    <row r="152" ht="15.75" customHeight="1">
      <c r="A152" s="3"/>
    </row>
    <row r="153" ht="15.75" customHeight="1">
      <c r="A153" s="3"/>
    </row>
    <row r="154" ht="15.75" customHeight="1">
      <c r="A154" s="3"/>
    </row>
    <row r="155" ht="15.75" customHeight="1">
      <c r="A155" s="3"/>
    </row>
    <row r="156" ht="15.75" customHeight="1">
      <c r="A156" s="3"/>
    </row>
    <row r="157" ht="15.75" customHeight="1">
      <c r="A157" s="3"/>
    </row>
    <row r="158" ht="15.75" customHeight="1">
      <c r="A158" s="3"/>
    </row>
    <row r="159" ht="15.75" customHeight="1">
      <c r="A159" s="3"/>
    </row>
    <row r="160" ht="15.75" customHeight="1">
      <c r="A160" s="3"/>
    </row>
    <row r="161" ht="15.75" customHeight="1">
      <c r="A161" s="3"/>
    </row>
    <row r="162" ht="15.75" customHeight="1">
      <c r="A162" s="3"/>
    </row>
    <row r="163" ht="15.75" customHeight="1">
      <c r="A163" s="3"/>
    </row>
    <row r="164" ht="15.75" customHeight="1">
      <c r="A164" s="3"/>
    </row>
    <row r="165" ht="15.75" customHeight="1">
      <c r="A165" s="3"/>
    </row>
    <row r="166" ht="15.75" customHeight="1">
      <c r="A166" s="3"/>
    </row>
    <row r="167" ht="15.75" customHeight="1">
      <c r="A167" s="3"/>
    </row>
    <row r="168" ht="15.75" customHeight="1">
      <c r="A168" s="3"/>
    </row>
    <row r="169" ht="15.75" customHeight="1">
      <c r="A169" s="3"/>
    </row>
    <row r="170" ht="15.75" customHeight="1">
      <c r="A170" s="3"/>
    </row>
    <row r="171" ht="15.75" customHeight="1">
      <c r="A171" s="3"/>
    </row>
    <row r="172" ht="15.75" customHeight="1">
      <c r="A172" s="3"/>
    </row>
    <row r="173" ht="15.75" customHeight="1">
      <c r="A173" s="3"/>
    </row>
    <row r="174" ht="15.75" customHeight="1">
      <c r="A174" s="3"/>
    </row>
    <row r="175" ht="15.75" customHeight="1">
      <c r="A175" s="3"/>
    </row>
    <row r="176" ht="15.75" customHeight="1">
      <c r="A176" s="3"/>
    </row>
    <row r="177" ht="15.75" customHeight="1">
      <c r="A177" s="3"/>
    </row>
    <row r="178" ht="15.75" customHeight="1">
      <c r="A178" s="3"/>
    </row>
    <row r="179" ht="15.75" customHeight="1">
      <c r="A179" s="3"/>
    </row>
    <row r="180" ht="15.75" customHeight="1">
      <c r="A180" s="3"/>
    </row>
    <row r="181" ht="15.75" customHeight="1">
      <c r="A181" s="3"/>
    </row>
    <row r="182" ht="15.75" customHeight="1">
      <c r="A182" s="3"/>
    </row>
    <row r="183" ht="15.75" customHeight="1">
      <c r="A183" s="3"/>
    </row>
    <row r="184" ht="15.75" customHeight="1">
      <c r="A184" s="3"/>
    </row>
    <row r="185" ht="15.75" customHeight="1">
      <c r="A185" s="3"/>
    </row>
    <row r="186" ht="15.75" customHeight="1">
      <c r="A186" s="3"/>
    </row>
    <row r="187" ht="15.75" customHeight="1">
      <c r="A187" s="3"/>
    </row>
    <row r="188" ht="15.75" customHeight="1">
      <c r="A188" s="3"/>
    </row>
    <row r="189" ht="15.75" customHeight="1">
      <c r="A189" s="3"/>
    </row>
    <row r="190" ht="15.75" customHeight="1">
      <c r="A190" s="3"/>
    </row>
    <row r="191" ht="15.75" customHeight="1">
      <c r="A191" s="3"/>
    </row>
    <row r="192" ht="15.75" customHeight="1">
      <c r="A192" s="3"/>
    </row>
    <row r="193" ht="15.75" customHeight="1">
      <c r="A193" s="3"/>
    </row>
    <row r="194" ht="15.75" customHeight="1">
      <c r="A194" s="3"/>
    </row>
    <row r="195" ht="15.75" customHeight="1">
      <c r="A195" s="3"/>
    </row>
    <row r="196" ht="15.75" customHeight="1">
      <c r="A196" s="3"/>
    </row>
    <row r="197" ht="15.75" customHeight="1">
      <c r="A197" s="3"/>
    </row>
    <row r="198" ht="15.75" customHeight="1">
      <c r="A198" s="3"/>
    </row>
    <row r="199" ht="15.75" customHeight="1">
      <c r="A199" s="3"/>
    </row>
    <row r="200" ht="15.75" customHeight="1">
      <c r="A200" s="3"/>
    </row>
    <row r="201" ht="15.75" customHeight="1">
      <c r="A201" s="3"/>
    </row>
    <row r="202" ht="15.75" customHeight="1">
      <c r="A202" s="3"/>
    </row>
    <row r="203" ht="15.75" customHeight="1">
      <c r="A203" s="3"/>
    </row>
    <row r="204" ht="15.75" customHeight="1">
      <c r="A204" s="3"/>
    </row>
    <row r="205" ht="15.75" customHeight="1">
      <c r="A205" s="3"/>
    </row>
    <row r="206" ht="15.75" customHeight="1">
      <c r="A206" s="3"/>
    </row>
    <row r="207" ht="15.75" customHeight="1">
      <c r="A207" s="3"/>
    </row>
    <row r="208" ht="15.75" customHeight="1">
      <c r="A208" s="3"/>
    </row>
    <row r="209" ht="15.75" customHeight="1">
      <c r="A209" s="3"/>
    </row>
    <row r="210" ht="15.75" customHeight="1">
      <c r="A210" s="3"/>
    </row>
    <row r="211" ht="15.75" customHeight="1">
      <c r="A211" s="3"/>
    </row>
    <row r="212" ht="15.75" customHeight="1">
      <c r="A212" s="3"/>
    </row>
    <row r="213" ht="15.75" customHeight="1">
      <c r="A213" s="3"/>
    </row>
    <row r="214" ht="15.75" customHeight="1">
      <c r="A214" s="3"/>
    </row>
    <row r="215" ht="15.75" customHeight="1">
      <c r="A215" s="3"/>
    </row>
    <row r="216" ht="15.75" customHeight="1">
      <c r="A216" s="3"/>
    </row>
    <row r="217" ht="15.75" customHeight="1">
      <c r="A217" s="3"/>
    </row>
    <row r="218" ht="15.75" customHeight="1">
      <c r="A218" s="3"/>
    </row>
    <row r="219" ht="15.75" customHeight="1">
      <c r="A219" s="3"/>
    </row>
    <row r="220" ht="15.75" customHeight="1">
      <c r="A220" s="3"/>
    </row>
    <row r="221" ht="15.75" customHeight="1">
      <c r="A221" s="3"/>
    </row>
    <row r="222" ht="15.75" customHeight="1">
      <c r="A222" s="3"/>
    </row>
    <row r="223" ht="15.75" customHeight="1">
      <c r="A223" s="3"/>
    </row>
    <row r="224" ht="15.75" customHeight="1">
      <c r="A224" s="3"/>
    </row>
    <row r="225" ht="15.75" customHeight="1">
      <c r="A225" s="3"/>
    </row>
    <row r="226" ht="15.75" customHeight="1">
      <c r="A226" s="3"/>
    </row>
    <row r="227" ht="15.75" customHeight="1">
      <c r="A227" s="3"/>
    </row>
    <row r="228" ht="15.75" customHeight="1">
      <c r="A228" s="3"/>
    </row>
    <row r="229" ht="15.75" customHeight="1">
      <c r="A229" s="3"/>
    </row>
    <row r="230" ht="15.75" customHeight="1">
      <c r="A230" s="3"/>
    </row>
    <row r="231" ht="15.75" customHeight="1">
      <c r="A231" s="3"/>
    </row>
    <row r="232" ht="15.75" customHeight="1">
      <c r="A232" s="3"/>
    </row>
    <row r="233" ht="15.75" customHeight="1">
      <c r="A233" s="3"/>
    </row>
    <row r="234" ht="15.75" customHeight="1">
      <c r="A234" s="3"/>
    </row>
    <row r="235" ht="15.75" customHeight="1">
      <c r="A235" s="3"/>
    </row>
    <row r="236" ht="15.75" customHeight="1">
      <c r="A236" s="3"/>
    </row>
    <row r="237" ht="15.75" customHeight="1">
      <c r="A237" s="3"/>
    </row>
    <row r="238" ht="15.75" customHeight="1">
      <c r="A238" s="3"/>
    </row>
    <row r="239" ht="15.75" customHeight="1">
      <c r="A239" s="3"/>
    </row>
    <row r="240" ht="15.75" customHeight="1">
      <c r="A240" s="3"/>
    </row>
    <row r="241" ht="15.75" customHeight="1">
      <c r="A241" s="3"/>
    </row>
    <row r="242" ht="15.75" customHeight="1">
      <c r="A242" s="3"/>
    </row>
    <row r="243" ht="15.75" customHeight="1">
      <c r="A243" s="3"/>
    </row>
    <row r="244" ht="15.75" customHeight="1">
      <c r="A244" s="3"/>
    </row>
    <row r="245" ht="15.75" customHeight="1">
      <c r="A245" s="3"/>
    </row>
    <row r="246" ht="15.75" customHeight="1">
      <c r="A246" s="3"/>
    </row>
    <row r="247" ht="15.75" customHeight="1">
      <c r="A247" s="3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</sheetData>
  <hyperlinks>
    <hyperlink r:id="rId1" ref="A1"/>
  </hyperlinks>
  <drawing r:id="rId2"/>
</worksheet>
</file>