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al Caffrey\Desktop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Sheet3!$A$1:$J$28</definedName>
    <definedName name="_xlnm._FilterDatabase" localSheetId="3" hidden="1">Sheet4!$A$1:$I$17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4" l="1"/>
  <c r="E15" i="4"/>
  <c r="E13" i="4"/>
  <c r="E12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E10" i="4"/>
  <c r="E7" i="4"/>
  <c r="E6" i="4"/>
  <c r="M6" i="4" s="1"/>
  <c r="E5" i="4"/>
  <c r="E2" i="4"/>
  <c r="M3" i="4"/>
  <c r="M4" i="4"/>
  <c r="M5" i="4"/>
  <c r="M7" i="4"/>
  <c r="M8" i="4"/>
  <c r="M9" i="4"/>
  <c r="M10" i="4"/>
  <c r="M11" i="4"/>
  <c r="M12" i="4"/>
  <c r="M13" i="4"/>
  <c r="M14" i="4"/>
  <c r="M15" i="4"/>
  <c r="M16" i="4"/>
  <c r="M17" i="4"/>
  <c r="M2" i="4"/>
  <c r="D2" i="3"/>
  <c r="E3" i="4"/>
  <c r="K17" i="4" l="1"/>
  <c r="K13" i="4"/>
  <c r="G13" i="4" s="1"/>
  <c r="K9" i="4"/>
  <c r="K10" i="4"/>
  <c r="K16" i="4"/>
  <c r="G16" i="4" s="1"/>
  <c r="K12" i="4"/>
  <c r="K8" i="4"/>
  <c r="K4" i="4"/>
  <c r="G4" i="4" s="1"/>
  <c r="K15" i="4"/>
  <c r="G15" i="4" s="1"/>
  <c r="K11" i="4"/>
  <c r="G11" i="4" s="1"/>
  <c r="K7" i="4"/>
  <c r="K3" i="4"/>
  <c r="G3" i="4" s="1"/>
  <c r="K6" i="4"/>
  <c r="G6" i="4" s="1"/>
  <c r="K5" i="4"/>
  <c r="G5" i="4" s="1"/>
  <c r="K14" i="4"/>
  <c r="G14" i="4" s="1"/>
  <c r="K2" i="4"/>
  <c r="G2" i="4" s="1"/>
  <c r="D3" i="3"/>
  <c r="D6" i="3"/>
  <c r="D21" i="3"/>
  <c r="D14" i="3"/>
  <c r="D22" i="3"/>
  <c r="D15" i="3"/>
  <c r="D12" i="3"/>
  <c r="D20" i="3"/>
  <c r="D11" i="3"/>
  <c r="D25" i="3"/>
  <c r="D18" i="3"/>
  <c r="D27" i="3"/>
  <c r="D24" i="3"/>
  <c r="D8" i="3"/>
  <c r="D16" i="3"/>
  <c r="D28" i="3"/>
  <c r="D17" i="3"/>
  <c r="D23" i="3"/>
  <c r="D26" i="3"/>
  <c r="D19" i="3"/>
  <c r="D7" i="3"/>
  <c r="D10" i="3"/>
  <c r="D13" i="3"/>
  <c r="D5" i="3"/>
  <c r="D9" i="3"/>
  <c r="D4" i="3"/>
  <c r="G2" i="3"/>
  <c r="G4" i="3"/>
  <c r="G9" i="3"/>
  <c r="G5" i="3"/>
  <c r="G13" i="3"/>
  <c r="G10" i="3"/>
  <c r="G7" i="3"/>
  <c r="G19" i="3"/>
  <c r="G26" i="3"/>
  <c r="G23" i="3"/>
  <c r="G17" i="3"/>
  <c r="G28" i="3"/>
  <c r="G16" i="3"/>
  <c r="G8" i="3"/>
  <c r="G24" i="3"/>
  <c r="G27" i="3"/>
  <c r="G18" i="3"/>
  <c r="G25" i="3"/>
  <c r="G11" i="3"/>
  <c r="G20" i="3"/>
  <c r="G12" i="3"/>
  <c r="G15" i="3"/>
  <c r="G22" i="3"/>
  <c r="H22" i="3" s="1"/>
  <c r="G14" i="3"/>
  <c r="G21" i="3"/>
  <c r="G6" i="3"/>
  <c r="G3" i="3"/>
  <c r="G2" i="2"/>
  <c r="G3" i="2"/>
  <c r="G9" i="2"/>
  <c r="G23" i="2"/>
  <c r="G15" i="2"/>
  <c r="G24" i="2"/>
  <c r="G16" i="2"/>
  <c r="G14" i="2"/>
  <c r="G22" i="2"/>
  <c r="G13" i="2"/>
  <c r="G26" i="2"/>
  <c r="G18" i="2"/>
  <c r="G25" i="2"/>
  <c r="G20" i="2"/>
  <c r="G5" i="2"/>
  <c r="G11" i="2"/>
  <c r="G28" i="2"/>
  <c r="G17" i="2"/>
  <c r="G21" i="2"/>
  <c r="G27" i="2"/>
  <c r="G19" i="2"/>
  <c r="G7" i="2"/>
  <c r="G10" i="2"/>
  <c r="G12" i="2"/>
  <c r="G6" i="2"/>
  <c r="G8" i="2"/>
  <c r="G4" i="2"/>
  <c r="H24" i="2"/>
  <c r="H13" i="2"/>
  <c r="H20" i="2"/>
  <c r="D28" i="2"/>
  <c r="H17" i="2"/>
  <c r="H7" i="2"/>
  <c r="H8" i="2"/>
  <c r="G10" i="4" l="1"/>
  <c r="G7" i="4"/>
  <c r="G8" i="4"/>
  <c r="G9" i="4"/>
  <c r="G12" i="4"/>
  <c r="G17" i="4"/>
  <c r="H11" i="3"/>
  <c r="H24" i="3"/>
  <c r="H17" i="3"/>
  <c r="H7" i="3"/>
  <c r="H9" i="3"/>
  <c r="H2" i="3"/>
  <c r="H5" i="3"/>
  <c r="H19" i="3"/>
  <c r="H28" i="3"/>
  <c r="H27" i="3"/>
  <c r="H20" i="3"/>
  <c r="H14" i="3"/>
  <c r="H13" i="3"/>
  <c r="H26" i="3"/>
  <c r="H16" i="3"/>
  <c r="H18" i="3"/>
  <c r="H12" i="3"/>
  <c r="H21" i="3"/>
  <c r="H4" i="3"/>
  <c r="H10" i="3"/>
  <c r="H23" i="3"/>
  <c r="H8" i="3"/>
  <c r="H25" i="3"/>
  <c r="H15" i="3"/>
  <c r="H6" i="3"/>
  <c r="H3" i="3"/>
  <c r="H3" i="2"/>
  <c r="H6" i="2"/>
  <c r="H28" i="2"/>
  <c r="H22" i="2"/>
  <c r="H12" i="2"/>
  <c r="H27" i="2"/>
  <c r="H11" i="2"/>
  <c r="H18" i="2"/>
  <c r="H14" i="2"/>
  <c r="H23" i="2"/>
  <c r="H19" i="2"/>
  <c r="H25" i="2"/>
  <c r="H15" i="2"/>
  <c r="H2" i="2"/>
  <c r="H4" i="2"/>
  <c r="H10" i="2"/>
  <c r="H21" i="2"/>
  <c r="H5" i="2"/>
  <c r="H26" i="2"/>
  <c r="H16" i="2"/>
  <c r="H9" i="2"/>
</calcChain>
</file>

<file path=xl/sharedStrings.xml><?xml version="1.0" encoding="utf-8"?>
<sst xmlns="http://schemas.openxmlformats.org/spreadsheetml/2006/main" count="95" uniqueCount="62">
  <si>
    <t>体育西路</t>
  </si>
  <si>
    <t>珠江新城</t>
  </si>
  <si>
    <t>广州塔</t>
  </si>
  <si>
    <t>客村</t>
  </si>
  <si>
    <t>大塘</t>
  </si>
  <si>
    <t>沥滘</t>
  </si>
  <si>
    <t>厦滘</t>
  </si>
  <si>
    <t>大石</t>
  </si>
  <si>
    <t>汉溪长隆</t>
  </si>
  <si>
    <t>市桥</t>
  </si>
  <si>
    <t>番禺广场</t>
  </si>
  <si>
    <t>天河客运站</t>
  </si>
  <si>
    <t>五山</t>
  </si>
  <si>
    <t>华师</t>
  </si>
  <si>
    <t>岗顶</t>
  </si>
  <si>
    <t>石牌桥</t>
  </si>
  <si>
    <t>机场南</t>
  </si>
  <si>
    <t>人和</t>
  </si>
  <si>
    <t>龙归</t>
  </si>
  <si>
    <t>白云大道北</t>
  </si>
  <si>
    <t>永泰</t>
  </si>
  <si>
    <t>同和</t>
  </si>
  <si>
    <t>京溪南方医院</t>
  </si>
  <si>
    <t>梅花园</t>
  </si>
  <si>
    <t>燕塘</t>
  </si>
  <si>
    <t>广州东站</t>
  </si>
  <si>
    <t>林和西</t>
  </si>
  <si>
    <t>脆弱值</t>
    <phoneticPr fontId="1" type="noConversion"/>
  </si>
  <si>
    <t>排名</t>
    <phoneticPr fontId="1" type="noConversion"/>
  </si>
  <si>
    <t>xdzc</t>
    <phoneticPr fontId="1" type="noConversion"/>
  </si>
  <si>
    <t>所得税</t>
    <phoneticPr fontId="1" type="noConversion"/>
  </si>
  <si>
    <t>的奋斗</t>
    <phoneticPr fontId="1" type="noConversion"/>
  </si>
  <si>
    <t>辅导费</t>
    <phoneticPr fontId="1" type="noConversion"/>
  </si>
  <si>
    <t>辅导费</t>
    <phoneticPr fontId="1" type="noConversion"/>
  </si>
  <si>
    <t>的奋斗</t>
    <phoneticPr fontId="1" type="noConversion"/>
  </si>
  <si>
    <t>辅导费</t>
    <phoneticPr fontId="1" type="noConversion"/>
  </si>
  <si>
    <t>的负担</t>
    <phoneticPr fontId="1" type="noConversion"/>
  </si>
  <si>
    <t>广告</t>
    <phoneticPr fontId="1" type="noConversion"/>
  </si>
  <si>
    <t>成本</t>
    <phoneticPr fontId="1" type="noConversion"/>
  </si>
  <si>
    <t>的身份</t>
    <phoneticPr fontId="1" type="noConversion"/>
  </si>
  <si>
    <t>车站</t>
  </si>
  <si>
    <t>日均客流</t>
  </si>
  <si>
    <t>介数值</t>
  </si>
  <si>
    <t>脆弱值</t>
  </si>
  <si>
    <t>排名</t>
  </si>
  <si>
    <t>xx</t>
  </si>
  <si>
    <t>xx</t>
    <phoneticPr fontId="1" type="noConversion"/>
  </si>
  <si>
    <t>tt</t>
  </si>
  <si>
    <t>tt</t>
    <phoneticPr fontId="1" type="noConversion"/>
  </si>
  <si>
    <t>dd</t>
  </si>
  <si>
    <t>dd</t>
    <phoneticPr fontId="1" type="noConversion"/>
  </si>
  <si>
    <t>aa</t>
  </si>
  <si>
    <t>aa</t>
    <phoneticPr fontId="1" type="noConversion"/>
  </si>
  <si>
    <t>Fire</t>
  </si>
  <si>
    <t>Accident</t>
  </si>
  <si>
    <t>Terrorist attacks</t>
  </si>
  <si>
    <t>Disasters</t>
  </si>
  <si>
    <t>System Floods</t>
    <phoneticPr fontId="1" type="noConversion"/>
  </si>
  <si>
    <t>Other</t>
    <phoneticPr fontId="1" type="noConversion"/>
  </si>
  <si>
    <t>Tokyo</t>
  </si>
  <si>
    <t>Paris</t>
  </si>
  <si>
    <t>London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</si>
</sst>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rgb="FFFFFFFF"/>
      <name val="Arial"/>
      <family val="2"/>
    </font>
    <font>
      <b/>
      <sz val="12"/>
      <color rgb="FFFFFFFF"/>
      <name val="Verdana"/>
      <family val="2"/>
    </font>
    <font>
      <sz val="12"/>
      <color rgb="FF003366"/>
      <name val="Verdana"/>
      <family val="2"/>
    </font>
    <font>
      <sz val="11"/>
      <color rgb="FF0033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F63AD"/>
        <bgColor indexed="64"/>
      </patternFill>
    </fill>
    <fill>
      <patternFill patternType="solid">
        <fgColor rgb="FFCCD3E3"/>
        <bgColor indexed="64"/>
      </patternFill>
    </fill>
    <fill>
      <patternFill patternType="solid">
        <fgColor rgb="FFE7EAF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right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right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3" borderId="5" xfId="0" applyFont="1" applyFill="1" applyBorder="1" applyAlignment="1">
      <alignment horizontal="right" vertical="center" wrapText="1" readingOrder="1"/>
    </xf>
    <xf numFmtId="0" fontId="7" fillId="4" borderId="4" xfId="0" applyFont="1" applyFill="1" applyBorder="1" applyAlignment="1">
      <alignment horizontal="righ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3995885649428956E-2"/>
          <c:y val="0.20447773347293011"/>
          <c:w val="0.81725752784838901"/>
          <c:h val="0.66274877891919137"/>
        </c:manualLayout>
      </c:layout>
      <c:pie3DChart>
        <c:varyColors val="1"/>
        <c:ser>
          <c:idx val="0"/>
          <c:order val="0"/>
          <c:explosion val="73"/>
          <c:dPt>
            <c:idx val="0"/>
            <c:bubble3D val="0"/>
            <c:explosion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explosion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explosion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explosion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explosion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explosion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Sheet1!$A$1:$A$6</c:f>
              <c:strCache>
                <c:ptCount val="6"/>
                <c:pt idx="0">
                  <c:v>Fire</c:v>
                </c:pt>
                <c:pt idx="1">
                  <c:v>Accident</c:v>
                </c:pt>
                <c:pt idx="2">
                  <c:v>Terrorist attacks</c:v>
                </c:pt>
                <c:pt idx="3">
                  <c:v>Disasters</c:v>
                </c:pt>
                <c:pt idx="4">
                  <c:v>System Floods</c:v>
                </c:pt>
                <c:pt idx="5">
                  <c:v>Other</c:v>
                </c:pt>
              </c:strCache>
            </c:strRef>
          </c:cat>
          <c:val>
            <c:numRef>
              <c:f>Sheet1!$B$1:$B$6</c:f>
              <c:numCache>
                <c:formatCode>General</c:formatCode>
                <c:ptCount val="6"/>
                <c:pt idx="0">
                  <c:v>45</c:v>
                </c:pt>
                <c:pt idx="1">
                  <c:v>23</c:v>
                </c:pt>
                <c:pt idx="2">
                  <c:v>17</c:v>
                </c:pt>
                <c:pt idx="3">
                  <c:v>10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u="none" strike="noStrike" baseline="0">
                <a:effectLst/>
              </a:rPr>
              <a:t>城市地铁突发事件及比例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accent4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accent4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accent4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accent4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accent4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accent4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0.18988692038495189"/>
                  <c:y val="4.3510134149897926E-2"/>
                </c:manualLayout>
              </c:layout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solidFill>
                    <a:schemeClr val="accent1"/>
                  </a:solidFill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cap="none" spc="0" baseline="0">
                      <a:ln w="0"/>
                      <a:solidFill>
                        <a:schemeClr val="bg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1335389326334203"/>
                  <c:y val="-0.1883078156897054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6883114610673666"/>
                  <c:y val="2.614865850102070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8.3312992125984225E-2"/>
                  <c:y val="0.1619393409157188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2.2949693788276465E-2"/>
                  <c:y val="0.119243584135316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2.7880796150481189E-2"/>
                  <c:y val="0.2172287839020122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Sheet1!$A$1:$A$6</c:f>
              <c:strCache>
                <c:ptCount val="6"/>
                <c:pt idx="0">
                  <c:v>Fire</c:v>
                </c:pt>
                <c:pt idx="1">
                  <c:v>Accident</c:v>
                </c:pt>
                <c:pt idx="2">
                  <c:v>Terrorist attacks</c:v>
                </c:pt>
                <c:pt idx="3">
                  <c:v>Disasters</c:v>
                </c:pt>
                <c:pt idx="4">
                  <c:v>System Floods</c:v>
                </c:pt>
                <c:pt idx="5">
                  <c:v>Other</c:v>
                </c:pt>
              </c:strCache>
            </c:strRef>
          </c:cat>
          <c:val>
            <c:numRef>
              <c:f>Sheet1!$B$1:$B$6</c:f>
              <c:numCache>
                <c:formatCode>General</c:formatCode>
                <c:ptCount val="6"/>
                <c:pt idx="0">
                  <c:v>45</c:v>
                </c:pt>
                <c:pt idx="1">
                  <c:v>23</c:v>
                </c:pt>
                <c:pt idx="2">
                  <c:v>17</c:v>
                </c:pt>
                <c:pt idx="3">
                  <c:v>10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bg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baseline="0">
                <a:effectLst/>
              </a:rPr>
              <a:t>地铁</a:t>
            </a:r>
            <a:r>
              <a:rPr lang="zh-CN" altLang="zh-CN" sz="1400" b="0" i="0" u="none" strike="noStrike" baseline="0">
                <a:effectLst/>
              </a:rPr>
              <a:t>系统承担</a:t>
            </a:r>
            <a:r>
              <a:rPr lang="zh-CN" altLang="en-US" sz="1400" b="0" i="0" u="none" strike="noStrike" baseline="0">
                <a:effectLst/>
              </a:rPr>
              <a:t>的</a:t>
            </a:r>
            <a:r>
              <a:rPr lang="zh-CN" altLang="zh-CN" sz="1400" b="0" i="0" u="none" strike="noStrike" baseline="0">
                <a:effectLst/>
              </a:rPr>
              <a:t>总客运量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Sheet1!$O$1:$O$3</c:f>
              <c:strCache>
                <c:ptCount val="3"/>
                <c:pt idx="0">
                  <c:v>London</c:v>
                </c:pt>
                <c:pt idx="1">
                  <c:v>Paris</c:v>
                </c:pt>
                <c:pt idx="2">
                  <c:v>Tokyo</c:v>
                </c:pt>
              </c:strCache>
            </c:strRef>
          </c:cat>
          <c:val>
            <c:numRef>
              <c:f>Sheet1!$P$1:$P$3</c:f>
              <c:numCache>
                <c:formatCode>0%</c:formatCode>
                <c:ptCount val="3"/>
                <c:pt idx="0">
                  <c:v>0.35</c:v>
                </c:pt>
                <c:pt idx="1">
                  <c:v>0.4</c:v>
                </c:pt>
                <c:pt idx="2">
                  <c:v>0.44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348916576"/>
        <c:axId val="-1348913856"/>
      </c:barChart>
      <c:catAx>
        <c:axId val="-1348916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48913856"/>
        <c:crosses val="autoZero"/>
        <c:auto val="1"/>
        <c:lblAlgn val="ctr"/>
        <c:lblOffset val="100"/>
        <c:noMultiLvlLbl val="0"/>
      </c:catAx>
      <c:valAx>
        <c:axId val="-134891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4891657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中国地铁</a:t>
            </a:r>
            <a:r>
              <a:rPr lang="zh-CN" altLang="zh-CN" sz="1400" b="0" i="0" u="none" strike="noStrike" baseline="0">
                <a:effectLst/>
              </a:rPr>
              <a:t>运营总里程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Sheet1!$A$23:$A$25</c:f>
              <c:numCache>
                <c:formatCode>General</c:formatCode>
                <c:ptCount val="3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</c:numCache>
            </c:numRef>
          </c:cat>
          <c:val>
            <c:numRef>
              <c:f>Sheet1!$B$23:$B$25</c:f>
              <c:numCache>
                <c:formatCode>General</c:formatCode>
                <c:ptCount val="3"/>
                <c:pt idx="0">
                  <c:v>1400</c:v>
                </c:pt>
                <c:pt idx="1">
                  <c:v>3000</c:v>
                </c:pt>
                <c:pt idx="2">
                  <c:v>7000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79946768"/>
        <c:axId val="-1079959824"/>
      </c:barChart>
      <c:catAx>
        <c:axId val="-107994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79959824"/>
        <c:crosses val="autoZero"/>
        <c:auto val="1"/>
        <c:lblAlgn val="ctr"/>
        <c:lblOffset val="100"/>
        <c:noMultiLvlLbl val="0"/>
      </c:catAx>
      <c:valAx>
        <c:axId val="-107995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7994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6</xdr:row>
      <xdr:rowOff>38100</xdr:rowOff>
    </xdr:from>
    <xdr:to>
      <xdr:col>14</xdr:col>
      <xdr:colOff>381000</xdr:colOff>
      <xdr:row>20</xdr:row>
      <xdr:rowOff>57149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323850</xdr:colOff>
      <xdr:row>5</xdr:row>
      <xdr:rowOff>85725</xdr:rowOff>
    </xdr:from>
    <xdr:to>
      <xdr:col>8</xdr:col>
      <xdr:colOff>95250</xdr:colOff>
      <xdr:row>21</xdr:row>
      <xdr:rowOff>85725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571500</xdr:colOff>
      <xdr:row>2</xdr:row>
      <xdr:rowOff>171450</xdr:rowOff>
    </xdr:from>
    <xdr:to>
      <xdr:col>15</xdr:col>
      <xdr:colOff>457200</xdr:colOff>
      <xdr:row>18</xdr:row>
      <xdr:rowOff>161925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633412</xdr:colOff>
      <xdr:row>18</xdr:row>
      <xdr:rowOff>85725</xdr:rowOff>
    </xdr:from>
    <xdr:to>
      <xdr:col>12</xdr:col>
      <xdr:colOff>371475</xdr:colOff>
      <xdr:row>33</xdr:row>
      <xdr:rowOff>66675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20" workbookViewId="0">
      <selection activeCell="A23" sqref="A23"/>
    </sheetView>
  </sheetViews>
  <sheetFormatPr defaultRowHeight="13.5" x14ac:dyDescent="0.15"/>
  <cols>
    <col min="1" max="1" width="21.375" customWidth="1"/>
    <col min="15" max="15" width="16.5" customWidth="1"/>
  </cols>
  <sheetData>
    <row r="1" spans="1:16" ht="14.25" x14ac:dyDescent="0.15">
      <c r="A1" t="s">
        <v>53</v>
      </c>
      <c r="B1">
        <v>45</v>
      </c>
      <c r="O1" s="1" t="s">
        <v>61</v>
      </c>
      <c r="P1" s="2">
        <v>0.35</v>
      </c>
    </row>
    <row r="2" spans="1:16" x14ac:dyDescent="0.15">
      <c r="A2" t="s">
        <v>54</v>
      </c>
      <c r="B2">
        <v>23</v>
      </c>
      <c r="O2" t="s">
        <v>60</v>
      </c>
      <c r="P2" s="2">
        <v>0.4</v>
      </c>
    </row>
    <row r="3" spans="1:16" ht="14.25" x14ac:dyDescent="0.15">
      <c r="A3" t="s">
        <v>55</v>
      </c>
      <c r="B3">
        <v>17</v>
      </c>
      <c r="O3" s="1" t="s">
        <v>59</v>
      </c>
      <c r="P3" s="2">
        <v>0.44</v>
      </c>
    </row>
    <row r="4" spans="1:16" x14ac:dyDescent="0.15">
      <c r="A4" t="s">
        <v>56</v>
      </c>
      <c r="B4">
        <v>10</v>
      </c>
    </row>
    <row r="5" spans="1:16" x14ac:dyDescent="0.15">
      <c r="A5" t="s">
        <v>57</v>
      </c>
      <c r="B5">
        <v>4</v>
      </c>
    </row>
    <row r="6" spans="1:16" x14ac:dyDescent="0.15">
      <c r="A6" t="s">
        <v>58</v>
      </c>
      <c r="B6">
        <v>1</v>
      </c>
    </row>
    <row r="23" spans="1:2" x14ac:dyDescent="0.15">
      <c r="A23">
        <v>2011</v>
      </c>
      <c r="B23">
        <v>1400</v>
      </c>
    </row>
    <row r="24" spans="1:2" x14ac:dyDescent="0.15">
      <c r="A24">
        <v>2015</v>
      </c>
      <c r="B24">
        <v>3000</v>
      </c>
    </row>
    <row r="25" spans="1:2" x14ac:dyDescent="0.15">
      <c r="A25">
        <v>2020</v>
      </c>
      <c r="B25">
        <v>7000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G2" sqref="G2"/>
    </sheetView>
  </sheetViews>
  <sheetFormatPr defaultRowHeight="13.5" x14ac:dyDescent="0.15"/>
  <cols>
    <col min="4" max="4" width="12.75" bestFit="1" customWidth="1"/>
  </cols>
  <sheetData>
    <row r="1" spans="1:10" ht="15" thickBot="1" x14ac:dyDescent="0.2">
      <c r="A1" s="12" t="s">
        <v>0</v>
      </c>
      <c r="B1" s="5"/>
      <c r="C1" s="12">
        <v>75499</v>
      </c>
      <c r="D1" s="5"/>
      <c r="E1" s="3">
        <v>0.84330000000000005</v>
      </c>
      <c r="G1" s="9"/>
      <c r="H1" s="9" t="s">
        <v>27</v>
      </c>
      <c r="I1" t="s">
        <v>28</v>
      </c>
      <c r="J1" t="s">
        <v>29</v>
      </c>
    </row>
    <row r="2" spans="1:10" ht="14.25" x14ac:dyDescent="0.15">
      <c r="A2" s="4" t="s">
        <v>1</v>
      </c>
      <c r="B2" s="5"/>
      <c r="C2" s="4">
        <v>45025</v>
      </c>
      <c r="D2" s="5"/>
      <c r="E2" s="5">
        <v>0.61250000000000004</v>
      </c>
      <c r="F2">
        <v>296</v>
      </c>
      <c r="G2" s="11">
        <f t="shared" ref="G2:G28" si="0">(F2-MIN(F$2:F$28))/(MAX(F$2:F$28)-MIN(F$2:F$28))</f>
        <v>1</v>
      </c>
      <c r="H2" s="8">
        <f t="shared" ref="H2:H28" si="1">(D2+G2)/2</f>
        <v>0.5</v>
      </c>
      <c r="I2">
        <v>1</v>
      </c>
      <c r="J2">
        <v>1</v>
      </c>
    </row>
    <row r="3" spans="1:10" ht="14.25" x14ac:dyDescent="0.15">
      <c r="A3" s="4" t="s">
        <v>2</v>
      </c>
      <c r="B3" s="5"/>
      <c r="C3" s="4">
        <v>21815</v>
      </c>
      <c r="D3" s="5"/>
      <c r="E3" s="5">
        <v>0.56410000000000005</v>
      </c>
      <c r="F3">
        <v>215</v>
      </c>
      <c r="G3" s="5">
        <f t="shared" si="0"/>
        <v>0.7</v>
      </c>
      <c r="H3">
        <f t="shared" si="1"/>
        <v>0.35</v>
      </c>
      <c r="I3">
        <v>2</v>
      </c>
      <c r="J3">
        <v>2</v>
      </c>
    </row>
    <row r="4" spans="1:10" ht="14.25" x14ac:dyDescent="0.15">
      <c r="A4" s="4" t="s">
        <v>3</v>
      </c>
      <c r="B4" s="5"/>
      <c r="C4" s="4">
        <v>832</v>
      </c>
      <c r="D4" s="5"/>
      <c r="E4" s="5">
        <v>0.51280000000000003</v>
      </c>
      <c r="F4">
        <v>231</v>
      </c>
      <c r="G4" s="5">
        <f t="shared" si="0"/>
        <v>0.7592592592592593</v>
      </c>
      <c r="H4">
        <f t="shared" si="1"/>
        <v>0.37962962962962965</v>
      </c>
      <c r="I4">
        <v>3</v>
      </c>
      <c r="J4">
        <v>27</v>
      </c>
    </row>
    <row r="5" spans="1:10" ht="14.25" x14ac:dyDescent="0.15">
      <c r="A5" s="4" t="s">
        <v>4</v>
      </c>
      <c r="B5" s="5"/>
      <c r="C5" s="4">
        <v>18575</v>
      </c>
      <c r="D5" s="5"/>
      <c r="E5" s="5">
        <v>0.4587</v>
      </c>
      <c r="F5">
        <v>98</v>
      </c>
      <c r="G5" s="5">
        <f t="shared" si="0"/>
        <v>0.26666666666666666</v>
      </c>
      <c r="H5">
        <f t="shared" si="1"/>
        <v>0.13333333333333333</v>
      </c>
      <c r="I5">
        <v>4</v>
      </c>
      <c r="J5">
        <v>15</v>
      </c>
    </row>
    <row r="6" spans="1:10" ht="14.25" x14ac:dyDescent="0.15">
      <c r="A6" s="4" t="s">
        <v>5</v>
      </c>
      <c r="B6" s="5"/>
      <c r="C6" s="4">
        <v>9983</v>
      </c>
      <c r="D6" s="5"/>
      <c r="E6" s="5">
        <v>0.4017</v>
      </c>
      <c r="F6">
        <v>198</v>
      </c>
      <c r="G6" s="5">
        <f t="shared" si="0"/>
        <v>0.63703703703703707</v>
      </c>
      <c r="H6">
        <f t="shared" si="1"/>
        <v>0.31851851851851853</v>
      </c>
      <c r="I6">
        <v>5</v>
      </c>
      <c r="J6">
        <v>25</v>
      </c>
    </row>
    <row r="7" spans="1:10" ht="14.25" x14ac:dyDescent="0.15">
      <c r="A7" s="4" t="s">
        <v>6</v>
      </c>
      <c r="B7" s="5"/>
      <c r="C7" s="4">
        <v>28886</v>
      </c>
      <c r="D7" s="5"/>
      <c r="E7" s="5">
        <v>0.34189999999999998</v>
      </c>
      <c r="F7">
        <v>141</v>
      </c>
      <c r="G7" s="5">
        <f t="shared" si="0"/>
        <v>0.42592592592592593</v>
      </c>
      <c r="H7">
        <f t="shared" si="1"/>
        <v>0.21296296296296297</v>
      </c>
      <c r="I7">
        <v>6</v>
      </c>
      <c r="J7">
        <v>22</v>
      </c>
    </row>
    <row r="8" spans="1:10" ht="14.25" x14ac:dyDescent="0.15">
      <c r="A8" s="4" t="s">
        <v>7</v>
      </c>
      <c r="B8" s="5"/>
      <c r="C8" s="4">
        <v>37914</v>
      </c>
      <c r="D8" s="5"/>
      <c r="E8" s="5">
        <v>0.2792</v>
      </c>
      <c r="F8">
        <v>215</v>
      </c>
      <c r="G8" s="5">
        <f t="shared" si="0"/>
        <v>0.7</v>
      </c>
      <c r="H8">
        <f t="shared" si="1"/>
        <v>0.35</v>
      </c>
      <c r="I8">
        <v>7</v>
      </c>
      <c r="J8">
        <v>26</v>
      </c>
    </row>
    <row r="9" spans="1:10" ht="14.25" x14ac:dyDescent="0.15">
      <c r="A9" s="4" t="s">
        <v>8</v>
      </c>
      <c r="B9" s="5"/>
      <c r="C9" s="4">
        <v>30726</v>
      </c>
      <c r="D9" s="5"/>
      <c r="E9" s="5">
        <v>0.2137</v>
      </c>
      <c r="F9">
        <v>198</v>
      </c>
      <c r="G9" s="5">
        <f t="shared" si="0"/>
        <v>0.63703703703703707</v>
      </c>
      <c r="H9">
        <f t="shared" si="1"/>
        <v>0.31851851851851853</v>
      </c>
      <c r="I9">
        <v>8</v>
      </c>
      <c r="J9">
        <v>3</v>
      </c>
    </row>
    <row r="10" spans="1:10" ht="14.25" x14ac:dyDescent="0.15">
      <c r="A10" s="4" t="s">
        <v>9</v>
      </c>
      <c r="B10" s="5"/>
      <c r="C10" s="4">
        <v>51827</v>
      </c>
      <c r="D10" s="5"/>
      <c r="E10" s="5">
        <v>0.14530000000000001</v>
      </c>
      <c r="F10">
        <v>161</v>
      </c>
      <c r="G10" s="5">
        <f t="shared" si="0"/>
        <v>0.5</v>
      </c>
      <c r="H10">
        <f t="shared" si="1"/>
        <v>0.25</v>
      </c>
      <c r="I10">
        <v>9</v>
      </c>
      <c r="J10">
        <v>23</v>
      </c>
    </row>
    <row r="11" spans="1:10" ht="14.25" x14ac:dyDescent="0.15">
      <c r="A11" s="4" t="s">
        <v>10</v>
      </c>
      <c r="B11" s="5"/>
      <c r="C11" s="4">
        <v>32514</v>
      </c>
      <c r="D11" s="5"/>
      <c r="E11" s="5">
        <v>7.4099999999999999E-2</v>
      </c>
      <c r="F11">
        <v>120</v>
      </c>
      <c r="G11" s="5">
        <f t="shared" si="0"/>
        <v>0.34814814814814815</v>
      </c>
      <c r="H11">
        <f t="shared" si="1"/>
        <v>0.17407407407407408</v>
      </c>
      <c r="I11">
        <v>10</v>
      </c>
      <c r="J11">
        <v>16</v>
      </c>
    </row>
    <row r="12" spans="1:10" ht="14.25" x14ac:dyDescent="0.15">
      <c r="A12" s="4" t="s">
        <v>11</v>
      </c>
      <c r="B12" s="5"/>
      <c r="C12" s="4">
        <v>51830</v>
      </c>
      <c r="D12" s="5"/>
      <c r="E12" s="5">
        <v>7.4099999999999999E-2</v>
      </c>
      <c r="F12">
        <v>180</v>
      </c>
      <c r="G12" s="5">
        <f t="shared" si="0"/>
        <v>0.57037037037037042</v>
      </c>
      <c r="H12">
        <f t="shared" si="1"/>
        <v>0.28518518518518521</v>
      </c>
      <c r="I12">
        <v>11</v>
      </c>
      <c r="J12">
        <v>24</v>
      </c>
    </row>
    <row r="13" spans="1:10" ht="14.25" x14ac:dyDescent="0.15">
      <c r="A13" s="4" t="s">
        <v>12</v>
      </c>
      <c r="B13" s="5"/>
      <c r="C13" s="4">
        <v>28054</v>
      </c>
      <c r="D13" s="5"/>
      <c r="E13" s="5">
        <v>0.14530000000000001</v>
      </c>
      <c r="F13">
        <v>51</v>
      </c>
      <c r="G13" s="5">
        <f t="shared" si="0"/>
        <v>9.2592592592592587E-2</v>
      </c>
      <c r="H13">
        <f t="shared" si="1"/>
        <v>4.6296296296296294E-2</v>
      </c>
      <c r="I13">
        <v>12</v>
      </c>
      <c r="J13">
        <v>10</v>
      </c>
    </row>
    <row r="14" spans="1:10" ht="14.25" x14ac:dyDescent="0.15">
      <c r="A14" s="4" t="s">
        <v>13</v>
      </c>
      <c r="B14" s="5"/>
      <c r="C14" s="4">
        <v>33428</v>
      </c>
      <c r="D14" s="5"/>
      <c r="E14" s="5">
        <v>0.2137</v>
      </c>
      <c r="F14">
        <v>98</v>
      </c>
      <c r="G14" s="5">
        <f t="shared" si="0"/>
        <v>0.26666666666666666</v>
      </c>
      <c r="H14">
        <f t="shared" si="1"/>
        <v>0.13333333333333333</v>
      </c>
      <c r="I14">
        <v>13</v>
      </c>
      <c r="J14">
        <v>8</v>
      </c>
    </row>
    <row r="15" spans="1:10" ht="14.25" x14ac:dyDescent="0.15">
      <c r="A15" s="4" t="s">
        <v>14</v>
      </c>
      <c r="B15" s="5"/>
      <c r="C15" s="4">
        <v>59637</v>
      </c>
      <c r="D15" s="5"/>
      <c r="E15" s="5">
        <v>0.2792</v>
      </c>
      <c r="F15">
        <v>161</v>
      </c>
      <c r="G15" s="5">
        <f t="shared" si="0"/>
        <v>0.5</v>
      </c>
      <c r="H15">
        <f t="shared" si="1"/>
        <v>0.25</v>
      </c>
      <c r="I15">
        <v>14</v>
      </c>
      <c r="J15">
        <v>5</v>
      </c>
    </row>
    <row r="16" spans="1:10" ht="14.25" x14ac:dyDescent="0.15">
      <c r="A16" s="4" t="s">
        <v>15</v>
      </c>
      <c r="B16" s="5"/>
      <c r="C16" s="4">
        <v>39867</v>
      </c>
      <c r="D16" s="5"/>
      <c r="E16" s="5">
        <v>0.34189999999999998</v>
      </c>
      <c r="F16">
        <v>120</v>
      </c>
      <c r="G16" s="5">
        <f t="shared" si="0"/>
        <v>0.34814814814814815</v>
      </c>
      <c r="H16">
        <f t="shared" si="1"/>
        <v>0.17407407407407408</v>
      </c>
      <c r="I16">
        <v>15</v>
      </c>
      <c r="J16">
        <v>7</v>
      </c>
    </row>
    <row r="17" spans="1:10" ht="14.25" x14ac:dyDescent="0.15">
      <c r="A17" s="4" t="s">
        <v>16</v>
      </c>
      <c r="B17" s="5"/>
      <c r="C17" s="4">
        <v>25618</v>
      </c>
      <c r="D17" s="5"/>
      <c r="E17" s="5">
        <v>7.4099999999999999E-2</v>
      </c>
      <c r="F17">
        <v>51</v>
      </c>
      <c r="G17" s="5">
        <f t="shared" si="0"/>
        <v>9.2592592592592587E-2</v>
      </c>
      <c r="H17">
        <f t="shared" si="1"/>
        <v>4.6296296296296294E-2</v>
      </c>
      <c r="I17">
        <v>16</v>
      </c>
      <c r="J17">
        <v>18</v>
      </c>
    </row>
    <row r="18" spans="1:10" ht="14.25" x14ac:dyDescent="0.15">
      <c r="A18" s="4" t="s">
        <v>17</v>
      </c>
      <c r="B18" s="5"/>
      <c r="C18" s="4">
        <v>47926</v>
      </c>
      <c r="D18" s="5"/>
      <c r="E18" s="5">
        <v>0.14530000000000001</v>
      </c>
      <c r="F18">
        <v>26</v>
      </c>
      <c r="G18" s="5">
        <f t="shared" si="0"/>
        <v>0</v>
      </c>
      <c r="H18">
        <f t="shared" si="1"/>
        <v>0</v>
      </c>
      <c r="I18">
        <v>17</v>
      </c>
      <c r="J18">
        <v>12</v>
      </c>
    </row>
    <row r="19" spans="1:10" ht="14.25" x14ac:dyDescent="0.15">
      <c r="A19" s="4" t="s">
        <v>18</v>
      </c>
      <c r="B19" s="5"/>
      <c r="C19" s="4">
        <v>30813</v>
      </c>
      <c r="D19" s="5"/>
      <c r="E19" s="5">
        <v>0.2137</v>
      </c>
      <c r="F19">
        <v>120</v>
      </c>
      <c r="G19" s="5">
        <f t="shared" si="0"/>
        <v>0.34814814814814815</v>
      </c>
      <c r="H19">
        <f t="shared" si="1"/>
        <v>0.17407407407407408</v>
      </c>
      <c r="I19">
        <v>18</v>
      </c>
      <c r="J19">
        <v>21</v>
      </c>
    </row>
    <row r="20" spans="1:10" ht="14.25" x14ac:dyDescent="0.15">
      <c r="A20" s="4" t="s">
        <v>19</v>
      </c>
      <c r="B20" s="5"/>
      <c r="C20" s="4">
        <v>11208</v>
      </c>
      <c r="D20" s="5"/>
      <c r="E20" s="5">
        <v>0.2792</v>
      </c>
      <c r="F20">
        <v>75</v>
      </c>
      <c r="G20" s="5">
        <f t="shared" si="0"/>
        <v>0.18148148148148149</v>
      </c>
      <c r="H20">
        <f t="shared" si="1"/>
        <v>9.0740740740740747E-2</v>
      </c>
      <c r="I20">
        <v>19</v>
      </c>
      <c r="J20">
        <v>14</v>
      </c>
    </row>
    <row r="21" spans="1:10" ht="14.25" x14ac:dyDescent="0.15">
      <c r="A21" s="4" t="s">
        <v>20</v>
      </c>
      <c r="B21" s="5"/>
      <c r="C21" s="4">
        <v>24878</v>
      </c>
      <c r="D21" s="5"/>
      <c r="E21" s="5">
        <v>0.34189999999999998</v>
      </c>
      <c r="F21">
        <v>75</v>
      </c>
      <c r="G21" s="5">
        <f t="shared" si="0"/>
        <v>0.18148148148148149</v>
      </c>
      <c r="H21">
        <f t="shared" si="1"/>
        <v>9.0740740740740747E-2</v>
      </c>
      <c r="I21">
        <v>20</v>
      </c>
      <c r="J21">
        <v>19</v>
      </c>
    </row>
    <row r="22" spans="1:10" ht="14.25" x14ac:dyDescent="0.15">
      <c r="A22" s="4" t="s">
        <v>21</v>
      </c>
      <c r="B22" s="5"/>
      <c r="C22" s="4">
        <v>41620</v>
      </c>
      <c r="D22" s="5"/>
      <c r="E22" s="5">
        <v>0.4017</v>
      </c>
      <c r="F22">
        <v>75</v>
      </c>
      <c r="G22" s="5">
        <f t="shared" si="0"/>
        <v>0.18148148148148149</v>
      </c>
      <c r="H22">
        <f t="shared" si="1"/>
        <v>9.0740740740740747E-2</v>
      </c>
      <c r="I22">
        <v>21</v>
      </c>
      <c r="J22">
        <v>9</v>
      </c>
    </row>
    <row r="23" spans="1:10" ht="14.25" x14ac:dyDescent="0.15">
      <c r="A23" s="4" t="s">
        <v>22</v>
      </c>
      <c r="B23" s="5"/>
      <c r="C23" s="4">
        <v>31214</v>
      </c>
      <c r="D23" s="5"/>
      <c r="E23" s="5">
        <v>0.4587</v>
      </c>
      <c r="F23">
        <v>180</v>
      </c>
      <c r="G23" s="5">
        <f t="shared" si="0"/>
        <v>0.57037037037037042</v>
      </c>
      <c r="H23">
        <f t="shared" si="1"/>
        <v>0.28518518518518521</v>
      </c>
      <c r="I23">
        <v>22</v>
      </c>
      <c r="J23">
        <v>4</v>
      </c>
    </row>
    <row r="24" spans="1:10" ht="14.25" x14ac:dyDescent="0.15">
      <c r="A24" s="4" t="s">
        <v>23</v>
      </c>
      <c r="B24" s="5"/>
      <c r="C24" s="4">
        <v>19878</v>
      </c>
      <c r="D24" s="5"/>
      <c r="E24" s="5">
        <v>0.51280000000000003</v>
      </c>
      <c r="F24">
        <v>141</v>
      </c>
      <c r="G24" s="5">
        <f t="shared" si="0"/>
        <v>0.42592592592592593</v>
      </c>
      <c r="H24">
        <f t="shared" si="1"/>
        <v>0.21296296296296297</v>
      </c>
      <c r="I24">
        <v>23</v>
      </c>
      <c r="J24">
        <v>6</v>
      </c>
    </row>
    <row r="25" spans="1:10" ht="14.25" x14ac:dyDescent="0.15">
      <c r="A25" s="4" t="s">
        <v>24</v>
      </c>
      <c r="B25" s="5"/>
      <c r="C25" s="4">
        <v>31620</v>
      </c>
      <c r="D25" s="5"/>
      <c r="E25" s="5">
        <v>0.56410000000000005</v>
      </c>
      <c r="F25">
        <v>51</v>
      </c>
      <c r="G25" s="5">
        <f t="shared" si="0"/>
        <v>9.2592592592592587E-2</v>
      </c>
      <c r="H25">
        <f t="shared" si="1"/>
        <v>4.6296296296296294E-2</v>
      </c>
      <c r="I25">
        <v>24</v>
      </c>
      <c r="J25">
        <v>13</v>
      </c>
    </row>
    <row r="26" spans="1:10" ht="14.25" x14ac:dyDescent="0.15">
      <c r="A26" s="4" t="s">
        <v>25</v>
      </c>
      <c r="B26" s="5"/>
      <c r="C26" s="4">
        <v>20095</v>
      </c>
      <c r="D26" s="5"/>
      <c r="E26" s="5">
        <v>0.61250000000000004</v>
      </c>
      <c r="F26">
        <v>26</v>
      </c>
      <c r="G26" s="5">
        <f t="shared" si="0"/>
        <v>0</v>
      </c>
      <c r="H26">
        <f t="shared" si="1"/>
        <v>0</v>
      </c>
      <c r="I26">
        <v>25</v>
      </c>
      <c r="J26">
        <v>11</v>
      </c>
    </row>
    <row r="27" spans="1:10" ht="15" thickBot="1" x14ac:dyDescent="0.2">
      <c r="A27" s="6" t="s">
        <v>26</v>
      </c>
      <c r="B27" s="7"/>
      <c r="C27" s="6">
        <v>29741</v>
      </c>
      <c r="D27" s="7"/>
      <c r="E27" s="7">
        <v>0.65810000000000002</v>
      </c>
      <c r="F27">
        <v>98</v>
      </c>
      <c r="G27" s="5">
        <f t="shared" si="0"/>
        <v>0.26666666666666666</v>
      </c>
      <c r="H27">
        <f t="shared" si="1"/>
        <v>0.13333333333333333</v>
      </c>
      <c r="I27">
        <v>26</v>
      </c>
      <c r="J27">
        <v>20</v>
      </c>
    </row>
    <row r="28" spans="1:10" ht="15" thickBot="1" x14ac:dyDescent="0.2">
      <c r="A28" s="6" t="s">
        <v>26</v>
      </c>
      <c r="B28" s="7"/>
      <c r="C28" s="6">
        <v>25618</v>
      </c>
      <c r="D28" s="5">
        <f>(C28-MIN(C$2:C$28))/(MAX(C$2:C$28)-MIN(C$2:C$28))</f>
        <v>0.42149477085281861</v>
      </c>
      <c r="E28" s="7">
        <v>7.4099999999999999E-2</v>
      </c>
      <c r="F28">
        <v>26</v>
      </c>
      <c r="G28" s="5">
        <f t="shared" si="0"/>
        <v>0</v>
      </c>
      <c r="H28">
        <f t="shared" si="1"/>
        <v>0.21074738542640931</v>
      </c>
      <c r="I28">
        <v>27</v>
      </c>
      <c r="J28">
        <v>17</v>
      </c>
    </row>
  </sheetData>
  <sortState ref="C1:J28">
    <sortCondition descending="1" ref="H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D3" sqref="D3"/>
    </sheetView>
  </sheetViews>
  <sheetFormatPr defaultRowHeight="13.5" x14ac:dyDescent="0.15"/>
  <sheetData>
    <row r="1" spans="1:10" ht="14.25" thickBot="1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38</v>
      </c>
      <c r="I1" t="s">
        <v>37</v>
      </c>
      <c r="J1" t="s">
        <v>39</v>
      </c>
    </row>
    <row r="2" spans="1:10" ht="14.25" x14ac:dyDescent="0.15">
      <c r="A2" s="12" t="s">
        <v>0</v>
      </c>
      <c r="B2" s="5"/>
      <c r="C2" s="12">
        <v>75499</v>
      </c>
      <c r="D2">
        <f>(C2-MIN(C$2:C$28))/(MAX(C$2:C$28)-MIN(C$2:C$28))</f>
        <v>1</v>
      </c>
      <c r="E2" s="3">
        <v>0.84330000000000005</v>
      </c>
      <c r="F2">
        <v>296</v>
      </c>
      <c r="G2">
        <f t="shared" ref="G2:G28" si="0">(F2-MIN(F$2:F$28))/(MAX(F$2:F$28)-MIN(F$2:F$28))</f>
        <v>1</v>
      </c>
      <c r="H2">
        <f t="shared" ref="H2:H28" si="1">(D2+G2)/2</f>
        <v>1</v>
      </c>
      <c r="I2">
        <v>1</v>
      </c>
      <c r="J2">
        <v>1</v>
      </c>
    </row>
    <row r="3" spans="1:10" ht="14.25" x14ac:dyDescent="0.15">
      <c r="A3" s="4" t="s">
        <v>1</v>
      </c>
      <c r="B3" s="5"/>
      <c r="C3" s="4">
        <v>45025</v>
      </c>
      <c r="D3">
        <f t="shared" ref="D3:D28" si="2">(C3-MIN(C$2:C$28))/(MAX(C$2:C$28)-MIN(C$2:C$28))</f>
        <v>0.59186789344690427</v>
      </c>
      <c r="E3" s="5">
        <v>0.61250000000000004</v>
      </c>
      <c r="F3">
        <v>231</v>
      </c>
      <c r="G3">
        <f t="shared" si="0"/>
        <v>0.7592592592592593</v>
      </c>
      <c r="H3">
        <f t="shared" si="1"/>
        <v>0.67556357635308184</v>
      </c>
      <c r="I3">
        <v>2</v>
      </c>
      <c r="J3">
        <v>2</v>
      </c>
    </row>
    <row r="4" spans="1:10" ht="14.25" x14ac:dyDescent="0.15">
      <c r="A4" s="10" t="s">
        <v>26</v>
      </c>
      <c r="B4" s="11"/>
      <c r="C4" s="10">
        <v>29741</v>
      </c>
      <c r="D4">
        <f t="shared" si="2"/>
        <v>0.38717237869473797</v>
      </c>
      <c r="E4" s="11">
        <v>0.65810000000000002</v>
      </c>
      <c r="F4">
        <v>231</v>
      </c>
      <c r="G4">
        <f t="shared" si="0"/>
        <v>0.7592592592592593</v>
      </c>
      <c r="H4">
        <f t="shared" si="1"/>
        <v>0.57321581897699869</v>
      </c>
      <c r="I4">
        <v>3</v>
      </c>
      <c r="J4">
        <v>27</v>
      </c>
    </row>
    <row r="5" spans="1:10" ht="14.25" x14ac:dyDescent="0.15">
      <c r="A5" s="4" t="s">
        <v>24</v>
      </c>
      <c r="B5" s="5"/>
      <c r="C5" s="4">
        <v>31620</v>
      </c>
      <c r="D5">
        <f t="shared" si="2"/>
        <v>0.41233744492212088</v>
      </c>
      <c r="E5" s="5">
        <v>0.56410000000000005</v>
      </c>
      <c r="F5">
        <v>198</v>
      </c>
      <c r="G5">
        <f t="shared" si="0"/>
        <v>0.63703703703703707</v>
      </c>
      <c r="H5">
        <f t="shared" si="1"/>
        <v>0.52468724097957897</v>
      </c>
      <c r="I5">
        <v>4</v>
      </c>
      <c r="J5">
        <v>25</v>
      </c>
    </row>
    <row r="6" spans="1:10" ht="14.25" x14ac:dyDescent="0.15">
      <c r="A6" s="4" t="s">
        <v>2</v>
      </c>
      <c r="B6" s="5"/>
      <c r="C6" s="4">
        <v>21815</v>
      </c>
      <c r="D6">
        <f t="shared" si="2"/>
        <v>0.2810210668702372</v>
      </c>
      <c r="E6" s="5">
        <v>0.56410000000000005</v>
      </c>
      <c r="F6">
        <v>215</v>
      </c>
      <c r="G6">
        <f t="shared" si="0"/>
        <v>0.7</v>
      </c>
      <c r="H6">
        <f t="shared" si="1"/>
        <v>0.49051053343511858</v>
      </c>
      <c r="I6">
        <v>5</v>
      </c>
      <c r="J6">
        <v>3</v>
      </c>
    </row>
    <row r="7" spans="1:10" ht="14.25" x14ac:dyDescent="0.15">
      <c r="A7" s="4" t="s">
        <v>21</v>
      </c>
      <c r="B7" s="5"/>
      <c r="C7" s="4">
        <v>41620</v>
      </c>
      <c r="D7">
        <f t="shared" si="2"/>
        <v>0.54626541845795329</v>
      </c>
      <c r="E7" s="5">
        <v>0.4017</v>
      </c>
      <c r="F7">
        <v>141</v>
      </c>
      <c r="G7">
        <f t="shared" si="0"/>
        <v>0.42592592592592593</v>
      </c>
      <c r="H7">
        <f t="shared" si="1"/>
        <v>0.48609567219193961</v>
      </c>
      <c r="I7">
        <v>6</v>
      </c>
      <c r="J7">
        <v>22</v>
      </c>
    </row>
    <row r="8" spans="1:10" ht="14.25" x14ac:dyDescent="0.15">
      <c r="A8" s="4" t="s">
        <v>14</v>
      </c>
      <c r="B8" s="5"/>
      <c r="C8" s="4">
        <v>59637</v>
      </c>
      <c r="D8">
        <f t="shared" si="2"/>
        <v>0.78756344837746262</v>
      </c>
      <c r="E8" s="5">
        <v>0.2792</v>
      </c>
      <c r="F8">
        <v>75</v>
      </c>
      <c r="G8">
        <f t="shared" si="0"/>
        <v>0.18148148148148149</v>
      </c>
      <c r="H8">
        <f t="shared" si="1"/>
        <v>0.48452246492947204</v>
      </c>
      <c r="I8">
        <v>7</v>
      </c>
      <c r="J8">
        <v>15</v>
      </c>
    </row>
    <row r="9" spans="1:10" ht="14.25" x14ac:dyDescent="0.15">
      <c r="A9" s="4" t="s">
        <v>25</v>
      </c>
      <c r="B9" s="5"/>
      <c r="C9" s="4">
        <v>20095</v>
      </c>
      <c r="D9">
        <f t="shared" si="2"/>
        <v>0.25798545542207402</v>
      </c>
      <c r="E9" s="5">
        <v>0.61250000000000004</v>
      </c>
      <c r="F9">
        <v>215</v>
      </c>
      <c r="G9">
        <f t="shared" si="0"/>
        <v>0.7</v>
      </c>
      <c r="H9">
        <f t="shared" si="1"/>
        <v>0.47899272771103696</v>
      </c>
      <c r="I9">
        <v>8</v>
      </c>
      <c r="J9">
        <v>26</v>
      </c>
    </row>
    <row r="10" spans="1:10" ht="14.25" x14ac:dyDescent="0.15">
      <c r="A10" s="4" t="s">
        <v>22</v>
      </c>
      <c r="B10" s="5"/>
      <c r="C10" s="4">
        <v>31214</v>
      </c>
      <c r="D10">
        <f t="shared" si="2"/>
        <v>0.40689996919656607</v>
      </c>
      <c r="E10" s="5">
        <v>0.4587</v>
      </c>
      <c r="F10">
        <v>161</v>
      </c>
      <c r="G10">
        <f t="shared" si="0"/>
        <v>0.5</v>
      </c>
      <c r="H10">
        <f t="shared" si="1"/>
        <v>0.45344998459828301</v>
      </c>
      <c r="I10">
        <v>9</v>
      </c>
      <c r="J10">
        <v>23</v>
      </c>
    </row>
    <row r="11" spans="1:10" ht="14.25" x14ac:dyDescent="0.15">
      <c r="A11" s="4" t="s">
        <v>9</v>
      </c>
      <c r="B11" s="5"/>
      <c r="C11" s="4">
        <v>51827</v>
      </c>
      <c r="D11">
        <f t="shared" si="2"/>
        <v>0.68296570104597742</v>
      </c>
      <c r="E11" s="5">
        <v>0.14530000000000001</v>
      </c>
      <c r="F11">
        <v>75</v>
      </c>
      <c r="G11">
        <f t="shared" si="0"/>
        <v>0.18148148148148149</v>
      </c>
      <c r="H11">
        <f t="shared" si="1"/>
        <v>0.43222359126372945</v>
      </c>
      <c r="I11">
        <v>10</v>
      </c>
      <c r="J11">
        <v>10</v>
      </c>
    </row>
    <row r="12" spans="1:10" ht="14.25" x14ac:dyDescent="0.15">
      <c r="A12" s="4" t="s">
        <v>7</v>
      </c>
      <c r="B12" s="5"/>
      <c r="C12" s="4">
        <v>37914</v>
      </c>
      <c r="D12">
        <f t="shared" si="2"/>
        <v>0.49663171146557383</v>
      </c>
      <c r="E12" s="5">
        <v>0.2792</v>
      </c>
      <c r="F12">
        <v>120</v>
      </c>
      <c r="G12">
        <f t="shared" si="0"/>
        <v>0.34814814814814815</v>
      </c>
      <c r="H12">
        <f t="shared" si="1"/>
        <v>0.42238992980686096</v>
      </c>
      <c r="I12">
        <v>11</v>
      </c>
      <c r="J12">
        <v>8</v>
      </c>
    </row>
    <row r="13" spans="1:10" ht="14.25" x14ac:dyDescent="0.15">
      <c r="A13" s="4" t="s">
        <v>23</v>
      </c>
      <c r="B13" s="5"/>
      <c r="C13" s="4">
        <v>19878</v>
      </c>
      <c r="D13">
        <f t="shared" si="2"/>
        <v>0.25507921839634645</v>
      </c>
      <c r="E13" s="5">
        <v>0.51280000000000003</v>
      </c>
      <c r="F13">
        <v>180</v>
      </c>
      <c r="G13">
        <f t="shared" si="0"/>
        <v>0.57037037037037042</v>
      </c>
      <c r="H13">
        <f t="shared" si="1"/>
        <v>0.41272479438335841</v>
      </c>
      <c r="I13">
        <v>12</v>
      </c>
      <c r="J13">
        <v>24</v>
      </c>
    </row>
    <row r="14" spans="1:10" ht="14.25" x14ac:dyDescent="0.15">
      <c r="A14" s="4" t="s">
        <v>4</v>
      </c>
      <c r="B14" s="5"/>
      <c r="C14" s="4">
        <v>18575</v>
      </c>
      <c r="D14">
        <f t="shared" si="2"/>
        <v>0.23762840344462749</v>
      </c>
      <c r="E14" s="5">
        <v>0.4587</v>
      </c>
      <c r="F14">
        <v>180</v>
      </c>
      <c r="G14">
        <f t="shared" si="0"/>
        <v>0.57037037037037042</v>
      </c>
      <c r="H14">
        <f t="shared" si="1"/>
        <v>0.40399938690749893</v>
      </c>
      <c r="I14">
        <v>13</v>
      </c>
      <c r="J14">
        <v>5</v>
      </c>
    </row>
    <row r="15" spans="1:10" ht="14.25" x14ac:dyDescent="0.15">
      <c r="A15" s="4" t="s">
        <v>6</v>
      </c>
      <c r="B15" s="5"/>
      <c r="C15" s="4">
        <v>28886</v>
      </c>
      <c r="D15">
        <f t="shared" si="2"/>
        <v>0.37572153695742427</v>
      </c>
      <c r="E15" s="5">
        <v>0.34189999999999998</v>
      </c>
      <c r="F15">
        <v>141</v>
      </c>
      <c r="G15">
        <f t="shared" si="0"/>
        <v>0.42592592592592593</v>
      </c>
      <c r="H15">
        <f t="shared" si="1"/>
        <v>0.4008237314416751</v>
      </c>
      <c r="I15">
        <v>14</v>
      </c>
      <c r="J15">
        <v>7</v>
      </c>
    </row>
    <row r="16" spans="1:10" ht="14.25" x14ac:dyDescent="0.15">
      <c r="A16" s="4" t="s">
        <v>15</v>
      </c>
      <c r="B16" s="5"/>
      <c r="C16" s="4">
        <v>39867</v>
      </c>
      <c r="D16">
        <f t="shared" si="2"/>
        <v>0.52278784469712192</v>
      </c>
      <c r="E16" s="5">
        <v>0.34189999999999998</v>
      </c>
      <c r="F16">
        <v>98</v>
      </c>
      <c r="G16">
        <f t="shared" si="0"/>
        <v>0.26666666666666666</v>
      </c>
      <c r="H16">
        <f t="shared" si="1"/>
        <v>0.39472725568189426</v>
      </c>
      <c r="I16">
        <v>15</v>
      </c>
      <c r="J16">
        <v>16</v>
      </c>
    </row>
    <row r="17" spans="1:10" ht="14.25" x14ac:dyDescent="0.15">
      <c r="A17" s="4" t="s">
        <v>17</v>
      </c>
      <c r="B17" s="5"/>
      <c r="C17" s="4">
        <v>47926</v>
      </c>
      <c r="D17">
        <f t="shared" si="2"/>
        <v>0.63072039856964923</v>
      </c>
      <c r="E17" s="5">
        <v>0.14530000000000001</v>
      </c>
      <c r="F17">
        <v>51</v>
      </c>
      <c r="G17">
        <f t="shared" si="0"/>
        <v>9.2592592592592587E-2</v>
      </c>
      <c r="H17">
        <f t="shared" si="1"/>
        <v>0.3616564955811209</v>
      </c>
      <c r="I17">
        <v>16</v>
      </c>
      <c r="J17">
        <v>18</v>
      </c>
    </row>
    <row r="18" spans="1:10" ht="14.25" x14ac:dyDescent="0.15">
      <c r="A18" s="4" t="s">
        <v>11</v>
      </c>
      <c r="B18" s="5"/>
      <c r="C18" s="4">
        <v>51830</v>
      </c>
      <c r="D18">
        <f t="shared" si="2"/>
        <v>0.68300587943803825</v>
      </c>
      <c r="E18" s="5">
        <v>7.4099999999999999E-2</v>
      </c>
      <c r="F18">
        <v>26</v>
      </c>
      <c r="G18">
        <f t="shared" si="0"/>
        <v>0</v>
      </c>
      <c r="H18">
        <f t="shared" si="1"/>
        <v>0.34150293971901913</v>
      </c>
      <c r="I18">
        <v>17</v>
      </c>
      <c r="J18">
        <v>12</v>
      </c>
    </row>
    <row r="19" spans="1:10" ht="14.25" x14ac:dyDescent="0.15">
      <c r="A19" s="4" t="s">
        <v>20</v>
      </c>
      <c r="B19" s="5"/>
      <c r="C19" s="4">
        <v>24878</v>
      </c>
      <c r="D19">
        <f t="shared" si="2"/>
        <v>0.32204320516426266</v>
      </c>
      <c r="E19" s="5">
        <v>0.34189999999999998</v>
      </c>
      <c r="F19">
        <v>120</v>
      </c>
      <c r="G19">
        <f t="shared" si="0"/>
        <v>0.34814814814814815</v>
      </c>
      <c r="H19">
        <f t="shared" si="1"/>
        <v>0.33509567665620543</v>
      </c>
      <c r="I19">
        <v>18</v>
      </c>
      <c r="J19">
        <v>21</v>
      </c>
    </row>
    <row r="20" spans="1:10" ht="14.25" x14ac:dyDescent="0.15">
      <c r="A20" s="4" t="s">
        <v>8</v>
      </c>
      <c r="B20" s="5"/>
      <c r="C20" s="4">
        <v>30726</v>
      </c>
      <c r="D20">
        <f t="shared" si="2"/>
        <v>0.40036428408801744</v>
      </c>
      <c r="E20" s="5">
        <v>0.2137</v>
      </c>
      <c r="F20">
        <v>98</v>
      </c>
      <c r="G20">
        <f t="shared" si="0"/>
        <v>0.26666666666666666</v>
      </c>
      <c r="H20">
        <f t="shared" si="1"/>
        <v>0.33351547537734205</v>
      </c>
      <c r="I20">
        <v>19</v>
      </c>
      <c r="J20">
        <v>9</v>
      </c>
    </row>
    <row r="21" spans="1:10" ht="14.25" x14ac:dyDescent="0.15">
      <c r="A21" s="4" t="s">
        <v>3</v>
      </c>
      <c r="B21" s="5"/>
      <c r="C21" s="4">
        <v>832</v>
      </c>
      <c r="D21">
        <f t="shared" si="2"/>
        <v>0</v>
      </c>
      <c r="E21" s="5">
        <v>0.51280000000000003</v>
      </c>
      <c r="F21">
        <v>198</v>
      </c>
      <c r="G21">
        <f t="shared" si="0"/>
        <v>0.63703703703703707</v>
      </c>
      <c r="H21">
        <f t="shared" si="1"/>
        <v>0.31851851851851853</v>
      </c>
      <c r="I21">
        <v>20</v>
      </c>
      <c r="J21">
        <v>4</v>
      </c>
    </row>
    <row r="22" spans="1:10" ht="14.25" x14ac:dyDescent="0.15">
      <c r="A22" s="4" t="s">
        <v>5</v>
      </c>
      <c r="B22" s="5"/>
      <c r="C22" s="4">
        <v>9983</v>
      </c>
      <c r="D22">
        <f t="shared" si="2"/>
        <v>0.12255748858264026</v>
      </c>
      <c r="E22" s="5">
        <v>0.4017</v>
      </c>
      <c r="F22">
        <v>161</v>
      </c>
      <c r="G22">
        <f t="shared" si="0"/>
        <v>0.5</v>
      </c>
      <c r="H22">
        <f t="shared" si="1"/>
        <v>0.31127874429132013</v>
      </c>
      <c r="I22">
        <v>21</v>
      </c>
      <c r="J22">
        <v>6</v>
      </c>
    </row>
    <row r="23" spans="1:10" ht="14.25" x14ac:dyDescent="0.15">
      <c r="A23" s="4" t="s">
        <v>18</v>
      </c>
      <c r="B23" s="5"/>
      <c r="C23" s="4">
        <v>30813</v>
      </c>
      <c r="D23">
        <f t="shared" si="2"/>
        <v>0.40152945745777918</v>
      </c>
      <c r="E23" s="5">
        <v>0.2137</v>
      </c>
      <c r="F23">
        <v>75</v>
      </c>
      <c r="G23">
        <f t="shared" si="0"/>
        <v>0.18148148148148149</v>
      </c>
      <c r="H23">
        <f t="shared" si="1"/>
        <v>0.29150546946963035</v>
      </c>
      <c r="I23">
        <v>22</v>
      </c>
      <c r="J23">
        <v>19</v>
      </c>
    </row>
    <row r="24" spans="1:10" ht="14.25" x14ac:dyDescent="0.15">
      <c r="A24" s="4" t="s">
        <v>13</v>
      </c>
      <c r="B24" s="5"/>
      <c r="C24" s="4">
        <v>33428</v>
      </c>
      <c r="D24">
        <f t="shared" si="2"/>
        <v>0.43655162253739938</v>
      </c>
      <c r="E24" s="5">
        <v>0.2137</v>
      </c>
      <c r="F24">
        <v>51</v>
      </c>
      <c r="G24">
        <f t="shared" si="0"/>
        <v>9.2592592592592587E-2</v>
      </c>
      <c r="H24">
        <f t="shared" si="1"/>
        <v>0.264572107564996</v>
      </c>
      <c r="I24">
        <v>23</v>
      </c>
      <c r="J24">
        <v>14</v>
      </c>
    </row>
    <row r="25" spans="1:10" ht="14.25" x14ac:dyDescent="0.15">
      <c r="A25" s="4" t="s">
        <v>10</v>
      </c>
      <c r="B25" s="5"/>
      <c r="C25" s="4">
        <v>32514</v>
      </c>
      <c r="D25">
        <f t="shared" si="2"/>
        <v>0.42431060575622431</v>
      </c>
      <c r="E25" s="5">
        <v>7.4099999999999999E-2</v>
      </c>
      <c r="F25">
        <v>51</v>
      </c>
      <c r="G25">
        <f t="shared" si="0"/>
        <v>9.2592592592592587E-2</v>
      </c>
      <c r="H25">
        <f t="shared" si="1"/>
        <v>0.25845159917440846</v>
      </c>
      <c r="I25">
        <v>24</v>
      </c>
      <c r="J25">
        <v>11</v>
      </c>
    </row>
    <row r="26" spans="1:10" ht="14.25" x14ac:dyDescent="0.15">
      <c r="A26" s="4" t="s">
        <v>19</v>
      </c>
      <c r="B26" s="5"/>
      <c r="C26" s="4">
        <v>11208</v>
      </c>
      <c r="D26">
        <f t="shared" si="2"/>
        <v>0.13896366534077972</v>
      </c>
      <c r="E26" s="5">
        <v>0.2792</v>
      </c>
      <c r="F26">
        <v>98</v>
      </c>
      <c r="G26">
        <f t="shared" si="0"/>
        <v>0.26666666666666666</v>
      </c>
      <c r="H26">
        <f t="shared" si="1"/>
        <v>0.20281516600372318</v>
      </c>
      <c r="I26">
        <v>25</v>
      </c>
      <c r="J26">
        <v>20</v>
      </c>
    </row>
    <row r="27" spans="1:10" ht="14.25" x14ac:dyDescent="0.15">
      <c r="A27" s="4" t="s">
        <v>12</v>
      </c>
      <c r="B27" s="5"/>
      <c r="C27" s="4">
        <v>28054</v>
      </c>
      <c r="D27">
        <f t="shared" si="2"/>
        <v>0.36457872955924303</v>
      </c>
      <c r="E27" s="5">
        <v>0.14530000000000001</v>
      </c>
      <c r="F27">
        <v>26</v>
      </c>
      <c r="G27">
        <f t="shared" si="0"/>
        <v>0</v>
      </c>
      <c r="H27">
        <f t="shared" si="1"/>
        <v>0.18228936477962152</v>
      </c>
      <c r="I27">
        <v>26</v>
      </c>
      <c r="J27">
        <v>13</v>
      </c>
    </row>
    <row r="28" spans="1:10" ht="15" thickBot="1" x14ac:dyDescent="0.2">
      <c r="A28" s="6" t="s">
        <v>16</v>
      </c>
      <c r="B28" s="7"/>
      <c r="C28" s="6">
        <v>25618</v>
      </c>
      <c r="D28">
        <f t="shared" si="2"/>
        <v>0.33195387520591424</v>
      </c>
      <c r="E28" s="7">
        <v>7.4099999999999999E-2</v>
      </c>
      <c r="F28">
        <v>26</v>
      </c>
      <c r="G28">
        <f t="shared" si="0"/>
        <v>0</v>
      </c>
      <c r="H28">
        <f t="shared" si="1"/>
        <v>0.16597693760295712</v>
      </c>
      <c r="I28">
        <v>27</v>
      </c>
      <c r="J28">
        <v>17</v>
      </c>
    </row>
  </sheetData>
  <autoFilter ref="A1:J28">
    <sortState ref="A2:J28">
      <sortCondition descending="1" ref="H1:H2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11" workbookViewId="0">
      <selection activeCell="A19" sqref="A19:I35"/>
    </sheetView>
  </sheetViews>
  <sheetFormatPr defaultRowHeight="13.5" x14ac:dyDescent="0.15"/>
  <cols>
    <col min="5" max="5" width="15.5" bestFit="1" customWidth="1"/>
    <col min="7" max="7" width="15.375" bestFit="1" customWidth="1"/>
  </cols>
  <sheetData>
    <row r="1" spans="1:15" ht="16.5" thickBot="1" x14ac:dyDescent="0.2">
      <c r="A1" s="13" t="s">
        <v>40</v>
      </c>
      <c r="B1" s="14" t="s">
        <v>52</v>
      </c>
      <c r="C1" s="13" t="s">
        <v>41</v>
      </c>
      <c r="D1" s="14" t="s">
        <v>50</v>
      </c>
      <c r="E1" s="13" t="s">
        <v>42</v>
      </c>
      <c r="F1" s="14" t="s">
        <v>48</v>
      </c>
      <c r="G1" s="13" t="s">
        <v>43</v>
      </c>
      <c r="H1" s="14" t="s">
        <v>46</v>
      </c>
      <c r="I1" s="13" t="s">
        <v>44</v>
      </c>
    </row>
    <row r="2" spans="1:15" ht="20.25" customHeight="1" thickTop="1" thickBot="1" x14ac:dyDescent="0.2">
      <c r="A2" s="15">
        <v>1</v>
      </c>
      <c r="B2" s="16"/>
      <c r="C2" s="16">
        <v>6243</v>
      </c>
      <c r="D2" s="16"/>
      <c r="E2" s="16">
        <f>29/15/8</f>
        <v>0.24166666666666667</v>
      </c>
      <c r="F2" s="17"/>
      <c r="G2" s="17">
        <f t="shared" ref="G2:G17" si="0">(K2+M2)/2</f>
        <v>9.2370044234199797E-2</v>
      </c>
      <c r="H2" s="17"/>
      <c r="I2" s="17">
        <v>15</v>
      </c>
      <c r="K2">
        <f>(C2-MIN(C$2:C$17))/(MAX(C$2:C$17)-MIN(C$2:C$17))</f>
        <v>2.7436717681882741E-2</v>
      </c>
      <c r="M2">
        <f t="shared" ref="M2:M17" si="1">(E2-MIN(E$2:E$17))/(MAX(E$2:E$17)-MIN(E$2:E$17))</f>
        <v>0.15730337078651685</v>
      </c>
      <c r="O2" s="16">
        <f ca="1">RANDBETWEEN(2000,80000)</f>
        <v>15574</v>
      </c>
    </row>
    <row r="3" spans="1:15" ht="17.25" thickTop="1" thickBot="1" x14ac:dyDescent="0.2">
      <c r="A3" s="18">
        <v>2</v>
      </c>
      <c r="B3" s="19"/>
      <c r="C3" s="16">
        <v>23084</v>
      </c>
      <c r="D3" s="19"/>
      <c r="E3" s="16">
        <f>1/8</f>
        <v>0.125</v>
      </c>
      <c r="F3" s="20"/>
      <c r="G3" s="17">
        <f t="shared" si="0"/>
        <v>0.12548946732681152</v>
      </c>
      <c r="H3" s="20"/>
      <c r="I3" s="20">
        <v>14</v>
      </c>
      <c r="K3">
        <f t="shared" ref="K3:K17" si="2">(C3-MIN(C$2:C$17))/(MAX(C$2:C$17)-MIN(C$2:C$17))</f>
        <v>0.25097893465362303</v>
      </c>
      <c r="M3">
        <f t="shared" si="1"/>
        <v>0</v>
      </c>
      <c r="O3" s="16">
        <f t="shared" ref="O3:O17" ca="1" si="3">RANDBETWEEN(2000,80000)</f>
        <v>34324</v>
      </c>
    </row>
    <row r="4" spans="1:15" ht="17.25" thickTop="1" thickBot="1" x14ac:dyDescent="0.2">
      <c r="A4" s="15">
        <v>3</v>
      </c>
      <c r="B4" s="21"/>
      <c r="C4" s="16">
        <v>10463</v>
      </c>
      <c r="D4" s="21"/>
      <c r="E4" s="16">
        <v>0.56410000000000005</v>
      </c>
      <c r="F4" s="22"/>
      <c r="G4" s="17">
        <f t="shared" si="0"/>
        <v>0.33774831711233705</v>
      </c>
      <c r="H4" s="22"/>
      <c r="I4" s="17">
        <v>9</v>
      </c>
      <c r="K4">
        <f t="shared" si="2"/>
        <v>8.3451690404449344E-2</v>
      </c>
      <c r="M4">
        <f t="shared" si="1"/>
        <v>0.59204494382022477</v>
      </c>
      <c r="O4" s="16">
        <f t="shared" ca="1" si="3"/>
        <v>70810</v>
      </c>
    </row>
    <row r="5" spans="1:15" ht="17.25" thickTop="1" thickBot="1" x14ac:dyDescent="0.2">
      <c r="A5" s="18">
        <v>4</v>
      </c>
      <c r="B5" s="19"/>
      <c r="C5" s="16">
        <v>76250</v>
      </c>
      <c r="D5" s="19"/>
      <c r="E5" s="16">
        <f>42/15/8</f>
        <v>0.35</v>
      </c>
      <c r="F5" s="20"/>
      <c r="G5" s="17">
        <f t="shared" si="0"/>
        <v>0.63002936766675222</v>
      </c>
      <c r="H5" s="20"/>
      <c r="I5" s="20">
        <v>4</v>
      </c>
      <c r="K5">
        <f t="shared" si="2"/>
        <v>0.95668794881665054</v>
      </c>
      <c r="M5">
        <f t="shared" si="1"/>
        <v>0.3033707865168539</v>
      </c>
      <c r="O5" s="16">
        <f t="shared" ca="1" si="3"/>
        <v>34833</v>
      </c>
    </row>
    <row r="6" spans="1:15" ht="17.25" thickTop="1" thickBot="1" x14ac:dyDescent="0.2">
      <c r="A6" s="15">
        <v>5</v>
      </c>
      <c r="B6" s="21"/>
      <c r="C6" s="16">
        <v>48391</v>
      </c>
      <c r="D6" s="21"/>
      <c r="E6" s="16">
        <f>73/15/8</f>
        <v>0.60833333333333328</v>
      </c>
      <c r="F6" s="22"/>
      <c r="G6" s="17">
        <f t="shared" si="0"/>
        <v>0.61929080313730378</v>
      </c>
      <c r="H6" s="22"/>
      <c r="I6" s="17">
        <v>5</v>
      </c>
      <c r="K6">
        <f t="shared" si="2"/>
        <v>0.58689621301618067</v>
      </c>
      <c r="M6">
        <f t="shared" si="1"/>
        <v>0.65168539325842689</v>
      </c>
      <c r="O6" s="16">
        <f t="shared" ca="1" si="3"/>
        <v>34130</v>
      </c>
    </row>
    <row r="7" spans="1:15" ht="17.25" thickTop="1" thickBot="1" x14ac:dyDescent="0.2">
      <c r="A7" s="18">
        <v>6</v>
      </c>
      <c r="B7" s="19"/>
      <c r="C7" s="16">
        <v>4176</v>
      </c>
      <c r="D7" s="19"/>
      <c r="E7" s="16">
        <f>54/15/8</f>
        <v>0.45</v>
      </c>
      <c r="F7" s="20"/>
      <c r="G7" s="17">
        <f t="shared" si="0"/>
        <v>0.21910112359550563</v>
      </c>
      <c r="H7" s="20"/>
      <c r="I7" s="22">
        <v>13</v>
      </c>
      <c r="K7">
        <f t="shared" si="2"/>
        <v>0</v>
      </c>
      <c r="M7">
        <f t="shared" si="1"/>
        <v>0.43820224719101125</v>
      </c>
      <c r="O7" s="16">
        <f t="shared" ca="1" si="3"/>
        <v>39140</v>
      </c>
    </row>
    <row r="8" spans="1:15" ht="17.25" thickTop="1" thickBot="1" x14ac:dyDescent="0.2">
      <c r="A8" s="15">
        <v>7</v>
      </c>
      <c r="B8" s="21"/>
      <c r="C8" s="16">
        <v>79513</v>
      </c>
      <c r="D8" s="21"/>
      <c r="E8" s="16">
        <v>0.34189999999999998</v>
      </c>
      <c r="F8" s="22"/>
      <c r="G8" s="17">
        <f t="shared" si="0"/>
        <v>0.64622471910112356</v>
      </c>
      <c r="H8" s="22"/>
      <c r="I8" s="17">
        <v>3</v>
      </c>
      <c r="K8">
        <f t="shared" si="2"/>
        <v>1</v>
      </c>
      <c r="M8">
        <f t="shared" si="1"/>
        <v>0.29244943820224717</v>
      </c>
      <c r="O8" s="16">
        <f t="shared" ca="1" si="3"/>
        <v>77533</v>
      </c>
    </row>
    <row r="9" spans="1:15" ht="17.25" thickTop="1" thickBot="1" x14ac:dyDescent="0.2">
      <c r="A9" s="18">
        <v>8</v>
      </c>
      <c r="B9" s="19"/>
      <c r="C9" s="16">
        <v>70981</v>
      </c>
      <c r="D9" s="19"/>
      <c r="E9" s="16">
        <v>0.2792</v>
      </c>
      <c r="F9" s="20"/>
      <c r="G9" s="17">
        <f t="shared" si="0"/>
        <v>0.54732949370715223</v>
      </c>
      <c r="H9" s="20"/>
      <c r="I9" s="22">
        <v>7</v>
      </c>
      <c r="K9">
        <f t="shared" si="2"/>
        <v>0.88674887505475397</v>
      </c>
      <c r="M9">
        <f t="shared" si="1"/>
        <v>0.20791011235955056</v>
      </c>
      <c r="O9" s="16">
        <f t="shared" ca="1" si="3"/>
        <v>24945</v>
      </c>
    </row>
    <row r="10" spans="1:15" ht="17.25" thickTop="1" thickBot="1" x14ac:dyDescent="0.2">
      <c r="A10" s="15">
        <v>9</v>
      </c>
      <c r="B10" s="21"/>
      <c r="C10" s="16">
        <v>58571</v>
      </c>
      <c r="D10" s="21"/>
      <c r="E10" s="16">
        <f>13/15</f>
        <v>0.8666666666666667</v>
      </c>
      <c r="F10" s="22"/>
      <c r="G10" s="17">
        <f t="shared" si="0"/>
        <v>0.86101118972085433</v>
      </c>
      <c r="H10" s="22"/>
      <c r="I10" s="17">
        <v>1</v>
      </c>
      <c r="K10">
        <f t="shared" si="2"/>
        <v>0.72202237944170855</v>
      </c>
      <c r="M10">
        <f t="shared" si="1"/>
        <v>1</v>
      </c>
      <c r="O10" s="16">
        <f t="shared" ca="1" si="3"/>
        <v>55106</v>
      </c>
    </row>
    <row r="11" spans="1:15" ht="17.25" thickTop="1" thickBot="1" x14ac:dyDescent="0.2">
      <c r="A11" s="18">
        <v>10</v>
      </c>
      <c r="B11" s="19"/>
      <c r="C11" s="16">
        <v>6822</v>
      </c>
      <c r="D11" s="19"/>
      <c r="E11" s="16">
        <v>0.56410000000000005</v>
      </c>
      <c r="F11" s="20"/>
      <c r="G11" s="17">
        <f t="shared" si="0"/>
        <v>0.31358356406934357</v>
      </c>
      <c r="H11" s="20"/>
      <c r="I11" s="22">
        <v>11</v>
      </c>
      <c r="K11">
        <f t="shared" si="2"/>
        <v>3.5122184318462375E-2</v>
      </c>
      <c r="M11">
        <f t="shared" si="1"/>
        <v>0.59204494382022477</v>
      </c>
      <c r="O11" s="16">
        <f t="shared" ca="1" si="3"/>
        <v>40955</v>
      </c>
    </row>
    <row r="12" spans="1:15" ht="17.25" thickTop="1" thickBot="1" x14ac:dyDescent="0.2">
      <c r="A12" s="15">
        <v>11</v>
      </c>
      <c r="B12" s="21"/>
      <c r="C12" s="16">
        <v>44914</v>
      </c>
      <c r="D12" s="21"/>
      <c r="E12" s="16">
        <f>65/15/8</f>
        <v>0.54166666666666663</v>
      </c>
      <c r="F12" s="22"/>
      <c r="G12" s="17">
        <f t="shared" si="0"/>
        <v>0.55127067246751782</v>
      </c>
      <c r="H12" s="22"/>
      <c r="I12" s="23">
        <v>6</v>
      </c>
      <c r="K12">
        <f t="shared" si="2"/>
        <v>0.54074359212604695</v>
      </c>
      <c r="M12">
        <f t="shared" si="1"/>
        <v>0.56179775280898869</v>
      </c>
      <c r="O12" s="16">
        <f t="shared" ca="1" si="3"/>
        <v>12786</v>
      </c>
    </row>
    <row r="13" spans="1:15" ht="17.25" thickTop="1" thickBot="1" x14ac:dyDescent="0.2">
      <c r="A13" s="18">
        <v>12</v>
      </c>
      <c r="B13" s="19"/>
      <c r="C13" s="16">
        <v>5726</v>
      </c>
      <c r="D13" s="19"/>
      <c r="E13" s="16">
        <f>75/15/8</f>
        <v>0.625</v>
      </c>
      <c r="F13" s="20"/>
      <c r="G13" s="17">
        <f t="shared" si="0"/>
        <v>0.34736576160482197</v>
      </c>
      <c r="H13" s="20"/>
      <c r="I13" s="20">
        <v>8</v>
      </c>
      <c r="K13">
        <f t="shared" si="2"/>
        <v>2.0574219838857401E-2</v>
      </c>
      <c r="M13">
        <f t="shared" si="1"/>
        <v>0.6741573033707865</v>
      </c>
      <c r="O13" s="16">
        <f t="shared" ca="1" si="3"/>
        <v>8438</v>
      </c>
    </row>
    <row r="14" spans="1:15" ht="17.25" thickTop="1" thickBot="1" x14ac:dyDescent="0.2">
      <c r="A14" s="15">
        <v>13</v>
      </c>
      <c r="B14" s="21"/>
      <c r="C14" s="16">
        <v>31268</v>
      </c>
      <c r="D14" s="21"/>
      <c r="E14" s="16">
        <v>0.2792</v>
      </c>
      <c r="F14" s="22"/>
      <c r="G14" s="17">
        <f t="shared" si="0"/>
        <v>0.28376046388117032</v>
      </c>
      <c r="H14" s="22"/>
      <c r="I14" s="23">
        <v>12</v>
      </c>
      <c r="K14">
        <f t="shared" si="2"/>
        <v>0.35961081540279011</v>
      </c>
      <c r="M14">
        <f t="shared" si="1"/>
        <v>0.20791011235955056</v>
      </c>
      <c r="O14" s="16">
        <f t="shared" ca="1" si="3"/>
        <v>15697</v>
      </c>
    </row>
    <row r="15" spans="1:15" ht="17.25" thickTop="1" thickBot="1" x14ac:dyDescent="0.2">
      <c r="A15" s="18">
        <v>14</v>
      </c>
      <c r="B15" s="19"/>
      <c r="C15" s="16">
        <v>4620</v>
      </c>
      <c r="D15" s="19"/>
      <c r="E15" s="16">
        <f>74/15/8</f>
        <v>0.6166666666666667</v>
      </c>
      <c r="F15" s="20"/>
      <c r="G15" s="17">
        <f t="shared" si="0"/>
        <v>0.33440743338583651</v>
      </c>
      <c r="H15" s="20"/>
      <c r="I15" s="20">
        <v>10</v>
      </c>
      <c r="K15">
        <f t="shared" si="2"/>
        <v>5.8935184570662489E-3</v>
      </c>
      <c r="M15">
        <f t="shared" si="1"/>
        <v>0.66292134831460681</v>
      </c>
      <c r="O15" s="16">
        <f t="shared" ca="1" si="3"/>
        <v>10309</v>
      </c>
    </row>
    <row r="16" spans="1:15" ht="17.25" thickTop="1" thickBot="1" x14ac:dyDescent="0.2">
      <c r="A16" s="15">
        <v>15</v>
      </c>
      <c r="B16" s="21"/>
      <c r="C16" s="16">
        <v>15946</v>
      </c>
      <c r="D16" s="21"/>
      <c r="E16" s="16">
        <v>0.125</v>
      </c>
      <c r="F16" s="22"/>
      <c r="G16" s="17">
        <f t="shared" si="0"/>
        <v>7.8115666936565034E-2</v>
      </c>
      <c r="H16" s="22"/>
      <c r="I16" s="23">
        <v>16</v>
      </c>
      <c r="K16">
        <f t="shared" si="2"/>
        <v>0.15623133387313007</v>
      </c>
      <c r="M16">
        <f t="shared" si="1"/>
        <v>0</v>
      </c>
      <c r="O16" s="16">
        <f t="shared" ca="1" si="3"/>
        <v>36677</v>
      </c>
    </row>
    <row r="17" spans="1:15" ht="17.25" thickTop="1" thickBot="1" x14ac:dyDescent="0.2">
      <c r="A17" s="18">
        <v>16</v>
      </c>
      <c r="B17" s="19"/>
      <c r="C17" s="16">
        <v>59700</v>
      </c>
      <c r="D17" s="19"/>
      <c r="E17" s="16">
        <f>83/15/8</f>
        <v>0.69166666666666665</v>
      </c>
      <c r="F17" s="20"/>
      <c r="G17" s="17">
        <f t="shared" si="0"/>
        <v>0.75052665975937627</v>
      </c>
      <c r="H17" s="20"/>
      <c r="I17" s="20">
        <v>2</v>
      </c>
      <c r="K17">
        <f t="shared" si="2"/>
        <v>0.73700837569852795</v>
      </c>
      <c r="M17">
        <f t="shared" si="1"/>
        <v>0.7640449438202247</v>
      </c>
      <c r="O17" s="16">
        <f t="shared" ca="1" si="3"/>
        <v>42150</v>
      </c>
    </row>
    <row r="19" spans="1:15" x14ac:dyDescent="0.15">
      <c r="A19" t="s">
        <v>40</v>
      </c>
      <c r="B19" t="s">
        <v>51</v>
      </c>
      <c r="C19" t="s">
        <v>41</v>
      </c>
      <c r="D19" t="s">
        <v>49</v>
      </c>
      <c r="E19" t="s">
        <v>42</v>
      </c>
      <c r="F19" t="s">
        <v>47</v>
      </c>
      <c r="G19" t="s">
        <v>43</v>
      </c>
      <c r="H19" t="s">
        <v>45</v>
      </c>
      <c r="I19" t="s">
        <v>44</v>
      </c>
    </row>
    <row r="20" spans="1:15" x14ac:dyDescent="0.15">
      <c r="A20">
        <v>1</v>
      </c>
      <c r="C20">
        <v>6243</v>
      </c>
      <c r="E20">
        <v>0.24166666666666667</v>
      </c>
      <c r="G20">
        <v>9.2370044234199797E-2</v>
      </c>
      <c r="I20">
        <v>15</v>
      </c>
    </row>
    <row r="21" spans="1:15" x14ac:dyDescent="0.15">
      <c r="A21">
        <v>2</v>
      </c>
      <c r="C21">
        <v>23084</v>
      </c>
      <c r="E21">
        <v>0.125</v>
      </c>
      <c r="G21">
        <v>0.12548946732681152</v>
      </c>
      <c r="I21">
        <v>14</v>
      </c>
    </row>
    <row r="22" spans="1:15" x14ac:dyDescent="0.15">
      <c r="A22">
        <v>3</v>
      </c>
      <c r="C22">
        <v>10463</v>
      </c>
      <c r="E22">
        <v>0.56410000000000005</v>
      </c>
      <c r="G22">
        <v>0.33774831711233705</v>
      </c>
      <c r="I22">
        <v>9</v>
      </c>
    </row>
    <row r="23" spans="1:15" x14ac:dyDescent="0.15">
      <c r="A23">
        <v>4</v>
      </c>
      <c r="C23">
        <v>76250</v>
      </c>
      <c r="E23">
        <v>0.35</v>
      </c>
      <c r="G23">
        <v>0.63002936766675222</v>
      </c>
      <c r="I23">
        <v>4</v>
      </c>
    </row>
    <row r="24" spans="1:15" x14ac:dyDescent="0.15">
      <c r="A24">
        <v>5</v>
      </c>
      <c r="C24">
        <v>48391</v>
      </c>
      <c r="E24">
        <v>0.60833333333333328</v>
      </c>
      <c r="G24">
        <v>0.61929080313730378</v>
      </c>
      <c r="I24">
        <v>5</v>
      </c>
    </row>
    <row r="25" spans="1:15" x14ac:dyDescent="0.15">
      <c r="A25">
        <v>6</v>
      </c>
      <c r="C25">
        <v>4176</v>
      </c>
      <c r="E25">
        <v>0.45</v>
      </c>
      <c r="G25">
        <v>0.21910112359550563</v>
      </c>
      <c r="I25">
        <v>13</v>
      </c>
    </row>
    <row r="26" spans="1:15" x14ac:dyDescent="0.15">
      <c r="A26">
        <v>7</v>
      </c>
      <c r="C26">
        <v>79513</v>
      </c>
      <c r="E26">
        <v>0.34189999999999998</v>
      </c>
      <c r="G26">
        <v>0.64622471910112356</v>
      </c>
      <c r="I26">
        <v>3</v>
      </c>
    </row>
    <row r="27" spans="1:15" x14ac:dyDescent="0.15">
      <c r="A27">
        <v>8</v>
      </c>
      <c r="C27">
        <v>70981</v>
      </c>
      <c r="E27">
        <v>0.2792</v>
      </c>
      <c r="G27">
        <v>0.54732949370715223</v>
      </c>
      <c r="I27">
        <v>7</v>
      </c>
    </row>
    <row r="28" spans="1:15" x14ac:dyDescent="0.15">
      <c r="A28">
        <v>9</v>
      </c>
      <c r="C28">
        <v>58571</v>
      </c>
      <c r="E28">
        <v>0.8666666666666667</v>
      </c>
      <c r="G28">
        <v>0.86101118972085433</v>
      </c>
      <c r="I28">
        <v>1</v>
      </c>
    </row>
    <row r="29" spans="1:15" x14ac:dyDescent="0.15">
      <c r="A29">
        <v>10</v>
      </c>
      <c r="C29">
        <v>6822</v>
      </c>
      <c r="E29">
        <v>0.56410000000000005</v>
      </c>
      <c r="G29">
        <v>0.31358356406934357</v>
      </c>
      <c r="I29">
        <v>11</v>
      </c>
    </row>
    <row r="30" spans="1:15" x14ac:dyDescent="0.15">
      <c r="A30">
        <v>11</v>
      </c>
      <c r="C30">
        <v>44914</v>
      </c>
      <c r="E30">
        <v>0.54166666666666663</v>
      </c>
      <c r="G30">
        <v>0.55127067246751782</v>
      </c>
      <c r="I30">
        <v>6</v>
      </c>
    </row>
    <row r="31" spans="1:15" x14ac:dyDescent="0.15">
      <c r="A31">
        <v>12</v>
      </c>
      <c r="C31">
        <v>5726</v>
      </c>
      <c r="E31">
        <v>0.625</v>
      </c>
      <c r="G31">
        <v>0.34736576160482197</v>
      </c>
      <c r="I31">
        <v>8</v>
      </c>
    </row>
    <row r="32" spans="1:15" x14ac:dyDescent="0.15">
      <c r="A32">
        <v>13</v>
      </c>
      <c r="C32">
        <v>31268</v>
      </c>
      <c r="E32">
        <v>0.2792</v>
      </c>
      <c r="G32">
        <v>0.28376046388117032</v>
      </c>
      <c r="I32">
        <v>12</v>
      </c>
    </row>
    <row r="33" spans="1:9" x14ac:dyDescent="0.15">
      <c r="A33">
        <v>14</v>
      </c>
      <c r="C33">
        <v>4620</v>
      </c>
      <c r="E33">
        <v>0.6166666666666667</v>
      </c>
      <c r="G33">
        <v>0.33440743338583651</v>
      </c>
      <c r="I33">
        <v>10</v>
      </c>
    </row>
    <row r="34" spans="1:9" x14ac:dyDescent="0.15">
      <c r="A34">
        <v>15</v>
      </c>
      <c r="C34">
        <v>15946</v>
      </c>
      <c r="E34">
        <v>0.125</v>
      </c>
      <c r="G34">
        <v>7.8115666936565034E-2</v>
      </c>
      <c r="I34">
        <v>16</v>
      </c>
    </row>
    <row r="35" spans="1:9" x14ac:dyDescent="0.15">
      <c r="A35">
        <v>16</v>
      </c>
      <c r="C35">
        <v>59700</v>
      </c>
      <c r="E35">
        <v>0.69166666666666665</v>
      </c>
      <c r="G35">
        <v>0.75052665975937627</v>
      </c>
      <c r="I35">
        <v>2</v>
      </c>
    </row>
  </sheetData>
  <autoFilter ref="A1:I17">
    <sortState ref="A2:I17">
      <sortCondition ref="A1:A1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Caffrey</dc:creator>
  <cp:lastModifiedBy>Neal Caffrey</cp:lastModifiedBy>
  <dcterms:created xsi:type="dcterms:W3CDTF">2015-01-06T14:18:47Z</dcterms:created>
  <dcterms:modified xsi:type="dcterms:W3CDTF">2015-04-03T11:30:16Z</dcterms:modified>
</cp:coreProperties>
</file>