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firstSheet="7" activeTab="7"/>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Scratch" sheetId="60" r:id="rId9"/>
    <sheet name="Delete IES" sheetId="34" r:id="rId10"/>
    <sheet name="Add IES Files" sheetId="29" r:id="rId11"/>
    <sheet name="MResults" sheetId="10" r:id="rId12"/>
    <sheet name="Info" sheetId="28" r:id="rId13"/>
    <sheet name="CostCalcs" sheetId="35" r:id="rId14"/>
    <sheet name="Assumptions" sheetId="7" r:id="rId15"/>
    <sheet name="FixtureData" sheetId="2" r:id="rId16"/>
    <sheet name="Chart Data Baseline" sheetId="37" r:id="rId17"/>
    <sheet name="Chart Data Upgrade" sheetId="40" r:id="rId18"/>
    <sheet name="Illuminance Calcs" sheetId="39" r:id="rId19"/>
    <sheet name="Luminance Calcs" sheetId="43" r:id="rId20"/>
    <sheet name="Luminance Calcs CIE" sheetId="55" r:id="rId21"/>
    <sheet name="InfoBoxes" sheetId="9" r:id="rId22"/>
    <sheet name="Rtables" sheetId="36" r:id="rId23"/>
    <sheet name="Translation" sheetId="33" r:id="rId24"/>
    <sheet name="Versions" sheetId="23"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10">'Add IES Files'!$A$19:$C$19</definedName>
    <definedName name="_xlnm._FilterDatabase" localSheetId="11">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ilt">OFFSET(Fixtures!$T$36,1,0,Fixtures!$C$35,1)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edTilt">FixtureData!$P$6</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workbook>
</file>

<file path=xl/calcChain.xml><?xml version="1.0" encoding="utf-8"?>
<calcChain xmlns="http://schemas.openxmlformats.org/spreadsheetml/2006/main">
  <c r="H13" i="6" l="1"/>
  <c r="S94" i="17"/>
  <c r="D94" i="17"/>
  <c r="S93" i="17"/>
  <c r="D93" i="17"/>
  <c r="S92" i="17"/>
  <c r="D92" i="17"/>
  <c r="S91" i="17"/>
  <c r="D91" i="17"/>
  <c r="S90" i="17"/>
  <c r="D90" i="17"/>
  <c r="S89" i="17"/>
  <c r="D89" i="17"/>
  <c r="S88" i="17"/>
  <c r="D88" i="17"/>
  <c r="S87" i="17"/>
  <c r="D87" i="17"/>
  <c r="S86" i="17"/>
  <c r="D86" i="17"/>
  <c r="S85" i="17"/>
  <c r="D85" i="17"/>
  <c r="S84" i="17"/>
  <c r="D84" i="17"/>
  <c r="S83" i="17"/>
  <c r="D83" i="17"/>
  <c r="S82" i="17"/>
  <c r="D82" i="17"/>
  <c r="S81" i="17"/>
  <c r="D81" i="17"/>
  <c r="S80" i="17"/>
  <c r="D80" i="17"/>
  <c r="S79" i="17"/>
  <c r="D79" i="17"/>
  <c r="B21" i="29"/>
  <c r="B36" i="29"/>
  <c r="B35" i="29"/>
  <c r="B34" i="29"/>
  <c r="B33" i="29"/>
  <c r="B32" i="29"/>
  <c r="B31" i="29"/>
  <c r="B30" i="29"/>
  <c r="B29" i="29"/>
  <c r="B28" i="29"/>
  <c r="B27" i="29"/>
  <c r="B26" i="29"/>
  <c r="B25" i="29"/>
  <c r="B24" i="29"/>
  <c r="B23" i="29"/>
  <c r="B22" i="29"/>
  <c r="L19" i="29" l="1"/>
  <c r="P17" i="2"/>
  <c r="P5" i="2" s="1"/>
  <c r="B4" i="2" l="1" a="1"/>
  <c r="B4" i="2" s="1"/>
  <c r="G5" i="2"/>
  <c r="H5" i="2"/>
  <c r="K18" i="2"/>
  <c r="L18" i="2"/>
  <c r="M18" i="2"/>
  <c r="S78" i="17" l="1"/>
  <c r="D78" i="17"/>
  <c r="S77" i="17"/>
  <c r="D77" i="17"/>
  <c r="S76" i="17"/>
  <c r="D76" i="17"/>
  <c r="S75" i="17"/>
  <c r="D75" i="17"/>
  <c r="F27" i="33" l="1"/>
  <c r="H527" i="33"/>
  <c r="C16" i="58"/>
  <c r="A10" i="59"/>
  <c r="A13" i="59"/>
  <c r="L3" i="10"/>
  <c r="M3" i="10"/>
  <c r="D7" i="39"/>
  <c r="D4" i="39"/>
  <c r="C50" i="59"/>
  <c r="D50" i="59" s="1"/>
  <c r="C51" i="59"/>
  <c r="D51" i="59"/>
  <c r="C52" i="59"/>
  <c r="D52" i="59" s="1"/>
  <c r="C53" i="59"/>
  <c r="D53" i="59" s="1"/>
  <c r="C38" i="59"/>
  <c r="D38" i="59" s="1"/>
  <c r="C39" i="59"/>
  <c r="D39" i="59" s="1"/>
  <c r="C40" i="59"/>
  <c r="D40" i="59" s="1"/>
  <c r="C42" i="59"/>
  <c r="D42" i="59" s="1"/>
  <c r="C43" i="59"/>
  <c r="D43" i="59" s="1"/>
  <c r="C45" i="59"/>
  <c r="D45" i="59" s="1"/>
  <c r="C46" i="59"/>
  <c r="D46" i="59" s="1"/>
  <c r="C47" i="59"/>
  <c r="D47" i="59"/>
  <c r="C35" i="59"/>
  <c r="D35" i="59" s="1"/>
  <c r="C36" i="59"/>
  <c r="D36" i="59" s="1"/>
  <c r="C32" i="59"/>
  <c r="D32" i="59" s="1"/>
  <c r="C22" i="59"/>
  <c r="D22" i="59"/>
  <c r="C23" i="59"/>
  <c r="D23" i="59"/>
  <c r="C24" i="59"/>
  <c r="D24" i="59"/>
  <c r="C25" i="59"/>
  <c r="D25" i="59"/>
  <c r="C26" i="59"/>
  <c r="D26" i="59"/>
  <c r="C27" i="59"/>
  <c r="D27" i="59"/>
  <c r="C28" i="59"/>
  <c r="D28" i="59"/>
  <c r="C29" i="59"/>
  <c r="D29" i="59"/>
  <c r="C30" i="59"/>
  <c r="A12" i="59"/>
  <c r="B12" i="59" s="1"/>
  <c r="A11" i="59"/>
  <c r="W11" i="8"/>
  <c r="W12" i="8"/>
  <c r="W16" i="8"/>
  <c r="W17" i="8"/>
  <c r="W18" i="8"/>
  <c r="W19" i="8"/>
  <c r="W20" i="8"/>
  <c r="W10" i="8"/>
  <c r="AA16" i="8"/>
  <c r="AB16" i="8"/>
  <c r="D32" i="17"/>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523" i="33" s="1"/>
  <c r="B23" i="8" s="1"/>
  <c r="C2" i="33" a="1"/>
  <c r="C2" i="33"/>
  <c r="C4" i="36"/>
  <c r="M9" i="36" s="1"/>
  <c r="C3" i="35"/>
  <c r="C4" i="35"/>
  <c r="C5" i="35"/>
  <c r="B46" i="35"/>
  <c r="B47" i="35"/>
  <c r="D4" i="43"/>
  <c r="D7" i="43"/>
  <c r="D8" i="43"/>
  <c r="C4" i="39"/>
  <c r="H3" i="10" s="1"/>
  <c r="C5" i="39"/>
  <c r="I3" i="10" s="1"/>
  <c r="C6" i="39"/>
  <c r="J3" i="10" s="1"/>
  <c r="B9" i="35"/>
  <c r="B10" i="35"/>
  <c r="B1" i="10" a="1"/>
  <c r="B1" i="10" s="1"/>
  <c r="V3" i="10"/>
  <c r="W3" i="10"/>
  <c r="BU3" i="10"/>
  <c r="BV3" i="10"/>
  <c r="BX3" i="10"/>
  <c r="BY3" i="10"/>
  <c r="BZ3" i="10"/>
  <c r="CA3" i="10"/>
  <c r="CB3" i="10"/>
  <c r="CC3" i="10"/>
  <c r="E1" i="17" a="1"/>
  <c r="E1" i="17" s="1"/>
  <c r="C35" i="17" a="1"/>
  <c r="C35" i="17"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BT3" i="10" s="1"/>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D71" i="17"/>
  <c r="D51" i="17"/>
  <c r="C6" i="43"/>
  <c r="C4" i="43"/>
  <c r="Q3" i="10" s="1"/>
  <c r="B16" i="33"/>
  <c r="D15" i="26" s="1"/>
  <c r="C4" i="33"/>
  <c r="K9" i="36"/>
  <c r="B560" i="33"/>
  <c r="B14" i="58"/>
  <c r="B522" i="33"/>
  <c r="B373" i="33"/>
  <c r="Z2" i="10" s="1"/>
  <c r="B442" i="33"/>
  <c r="G3" i="47" s="1"/>
  <c r="B341" i="33"/>
  <c r="A244" i="28"/>
  <c r="B322" i="33"/>
  <c r="A1" i="29" s="1"/>
  <c r="B435" i="33"/>
  <c r="L3" i="46"/>
  <c r="B109" i="33"/>
  <c r="B362" i="33"/>
  <c r="A439" i="28"/>
  <c r="B401" i="33"/>
  <c r="B33" i="33"/>
  <c r="D43" i="21" s="1"/>
  <c r="B284" i="33"/>
  <c r="B3" i="26" s="1"/>
  <c r="B370" i="33"/>
  <c r="B220" i="33"/>
  <c r="C220" i="6"/>
  <c r="B128" i="33"/>
  <c r="B51" i="8"/>
  <c r="B18" i="35" s="1"/>
  <c r="B60" i="33"/>
  <c r="H44" i="21" s="1"/>
  <c r="B232" i="33"/>
  <c r="B36" i="17" s="1"/>
  <c r="B503" i="33"/>
  <c r="AC31" i="53"/>
  <c r="B351" i="33"/>
  <c r="B494" i="33"/>
  <c r="AC21" i="53" s="1"/>
  <c r="B287" i="33"/>
  <c r="C75" i="6" s="1"/>
  <c r="B184" i="33"/>
  <c r="B536" i="33"/>
  <c r="B499" i="33"/>
  <c r="AC27" i="53" s="1"/>
  <c r="B526" i="33"/>
  <c r="B160" i="33"/>
  <c r="B40" i="33"/>
  <c r="F26" i="21"/>
  <c r="B52" i="33"/>
  <c r="C69" i="21" s="1"/>
  <c r="B466" i="33"/>
  <c r="J3" i="54"/>
  <c r="B556" i="33"/>
  <c r="B38" i="33"/>
  <c r="C5" i="21" s="1"/>
  <c r="B297" i="33"/>
  <c r="B114" i="33"/>
  <c r="B26" i="26"/>
  <c r="B273" i="33"/>
  <c r="B6" i="43"/>
  <c r="B144" i="33"/>
  <c r="I19" i="6"/>
  <c r="B361" i="33"/>
  <c r="A419" i="28"/>
  <c r="B250" i="33"/>
  <c r="K65" i="26"/>
  <c r="B122" i="33"/>
  <c r="A132" i="58"/>
  <c r="B441" i="33"/>
  <c r="F3" i="47"/>
  <c r="B225" i="33"/>
  <c r="C225" i="6"/>
  <c r="B256" i="33"/>
  <c r="I17" i="2" s="1"/>
  <c r="I5" i="2" s="1"/>
  <c r="B11" i="35"/>
  <c r="B131" i="33"/>
  <c r="B79" i="33"/>
  <c r="D88" i="21"/>
  <c r="B207" i="33"/>
  <c r="H170" i="6" s="1"/>
  <c r="B444" i="33"/>
  <c r="F3" i="48"/>
  <c r="B364" i="33"/>
  <c r="A459" i="28" s="1"/>
  <c r="B163" i="33"/>
  <c r="G18" i="6" s="1"/>
  <c r="B44" i="59" s="1"/>
  <c r="B334" i="33"/>
  <c r="A160" i="28" s="1"/>
  <c r="B242" i="33"/>
  <c r="C8" i="8" s="1"/>
  <c r="B12" i="33"/>
  <c r="C3" i="21" s="1"/>
  <c r="B267" i="33"/>
  <c r="B7" i="43"/>
  <c r="B189" i="33"/>
  <c r="D24" i="8" s="1"/>
  <c r="D30" i="59" s="1"/>
  <c r="B291" i="33"/>
  <c r="H194" i="6" s="1"/>
  <c r="B315" i="33"/>
  <c r="B26" i="22"/>
  <c r="B345" i="33"/>
  <c r="A285" i="28" s="1"/>
  <c r="B428" i="33"/>
  <c r="E3" i="57"/>
  <c r="E3" i="47"/>
  <c r="B447" i="33"/>
  <c r="I3" i="48" s="1"/>
  <c r="B492" i="33"/>
  <c r="B437" i="33"/>
  <c r="N3" i="46" s="1"/>
  <c r="B171" i="33"/>
  <c r="E183" i="6" s="1"/>
  <c r="B429" i="33"/>
  <c r="F3" i="46" s="1"/>
  <c r="B90" i="33"/>
  <c r="A121" i="28"/>
  <c r="B575" i="33"/>
  <c r="B374" i="33"/>
  <c r="AA2" i="10"/>
  <c r="B154" i="33"/>
  <c r="H55" i="6" s="1"/>
  <c r="B272" i="33"/>
  <c r="B5" i="43"/>
  <c r="B533" i="33"/>
  <c r="B10" i="59" s="1"/>
  <c r="B167" i="33"/>
  <c r="E180" i="6" s="1"/>
  <c r="B458" i="33"/>
  <c r="N3" i="49" s="1"/>
  <c r="B120" i="33"/>
  <c r="B51" i="26" s="1"/>
  <c r="B124" i="33"/>
  <c r="B204" i="33"/>
  <c r="B34" i="6" s="1"/>
  <c r="B63" i="33"/>
  <c r="D36" i="21"/>
  <c r="B41" i="33"/>
  <c r="D87" i="21" s="1"/>
  <c r="B527" i="33"/>
  <c r="B140" i="33"/>
  <c r="B100" i="33"/>
  <c r="A31" i="28" s="1"/>
  <c r="B156" i="33"/>
  <c r="B37" i="6"/>
  <c r="B368" i="33"/>
  <c r="C5" i="6" s="1"/>
  <c r="B463" i="33"/>
  <c r="G3" i="54"/>
  <c r="B577" i="33"/>
  <c r="A492" i="28" s="1"/>
  <c r="B352" i="33"/>
  <c r="A332" i="28"/>
  <c r="B222" i="33"/>
  <c r="C222" i="6" s="1"/>
  <c r="B241" i="33"/>
  <c r="Z65" i="26" s="1"/>
  <c r="B161" i="33"/>
  <c r="B39" i="33"/>
  <c r="D102" i="21" s="1"/>
  <c r="B409" i="33"/>
  <c r="C1" i="55" s="1"/>
  <c r="B385" i="33"/>
  <c r="B574" i="33"/>
  <c r="A14" i="59"/>
  <c r="C3" i="33"/>
  <c r="B265" i="33"/>
  <c r="C13" i="6" s="1"/>
  <c r="B36" i="59"/>
  <c r="B397" i="33"/>
  <c r="B248" i="33"/>
  <c r="J17" i="2" s="1"/>
  <c r="J5" i="2" s="1"/>
  <c r="B547" i="33"/>
  <c r="B32" i="17"/>
  <c r="B55" i="59" s="1"/>
  <c r="B433" i="33"/>
  <c r="J3" i="46" s="1"/>
  <c r="B488" i="33"/>
  <c r="B327" i="33"/>
  <c r="A81" i="28"/>
  <c r="B15" i="33"/>
  <c r="D14" i="26" s="1"/>
  <c r="B158" i="33"/>
  <c r="C202" i="6"/>
  <c r="B146" i="33"/>
  <c r="D203" i="6" s="1"/>
  <c r="B309" i="33"/>
  <c r="B558" i="33"/>
  <c r="B6" i="17"/>
  <c r="B206" i="33"/>
  <c r="I170" i="6" s="1"/>
  <c r="B221" i="33"/>
  <c r="C221" i="6"/>
  <c r="B44" i="33"/>
  <c r="E25" i="21" s="1"/>
  <c r="B180" i="33"/>
  <c r="E79" i="6" s="1"/>
  <c r="B166" i="33"/>
  <c r="E181" i="6" s="1"/>
  <c r="B257" i="33"/>
  <c r="Q65" i="26" s="1"/>
  <c r="B312" i="33"/>
  <c r="B20" i="34" s="1"/>
  <c r="B22" i="33"/>
  <c r="B24" i="26"/>
  <c r="B303" i="33"/>
  <c r="B103" i="33"/>
  <c r="B431" i="33"/>
  <c r="H3" i="46"/>
  <c r="B307" i="33"/>
  <c r="B514" i="33"/>
  <c r="A6" i="29" s="1"/>
  <c r="B497" i="33"/>
  <c r="AC25" i="53"/>
  <c r="B387" i="33"/>
  <c r="B294" i="33"/>
  <c r="V65" i="26"/>
  <c r="B355" i="33"/>
  <c r="A356" i="28" s="1"/>
  <c r="B91" i="33"/>
  <c r="A123" i="28" s="1"/>
  <c r="B275" i="33"/>
  <c r="B20" i="7" s="1"/>
  <c r="B330" i="33"/>
  <c r="A93" i="28"/>
  <c r="B386" i="33"/>
  <c r="B348" i="33"/>
  <c r="B342" i="33"/>
  <c r="A245" i="28"/>
  <c r="B47" i="33"/>
  <c r="D97" i="21" s="1"/>
  <c r="B182" i="33"/>
  <c r="E187" i="6"/>
  <c r="B356" i="33"/>
  <c r="B202" i="33"/>
  <c r="E172" i="6"/>
  <c r="B532" i="33"/>
  <c r="B544" i="33"/>
  <c r="B7" i="59" s="1"/>
  <c r="B338" i="33"/>
  <c r="A200" i="28"/>
  <c r="B125" i="33"/>
  <c r="B476" i="33"/>
  <c r="B264" i="33"/>
  <c r="B141" i="33"/>
  <c r="B14" i="33"/>
  <c r="C13" i="26" s="1"/>
  <c r="B302" i="33"/>
  <c r="B173" i="33"/>
  <c r="B482" i="33"/>
  <c r="B150" i="33"/>
  <c r="B477" i="33"/>
  <c r="B164" i="33"/>
  <c r="B308" i="33"/>
  <c r="B18" i="33"/>
  <c r="F15" i="26" s="1"/>
  <c r="B569" i="33"/>
  <c r="B432" i="33"/>
  <c r="B424" i="33"/>
  <c r="AC12" i="53" s="1"/>
  <c r="B234" i="33"/>
  <c r="E17" i="17"/>
  <c r="B57" i="59" s="1"/>
  <c r="B293" i="33"/>
  <c r="U65" i="26" s="1"/>
  <c r="B98" i="33"/>
  <c r="A104" i="28" s="1"/>
  <c r="B390" i="33"/>
  <c r="B142" i="33"/>
  <c r="B216" i="33"/>
  <c r="C216" i="6" s="1"/>
  <c r="B426" i="33"/>
  <c r="C3" i="47"/>
  <c r="B344" i="33"/>
  <c r="A266" i="28" s="1"/>
  <c r="B203" i="33"/>
  <c r="E179" i="6" s="1"/>
  <c r="B430" i="33"/>
  <c r="G3" i="46" s="1"/>
  <c r="B186" i="33"/>
  <c r="B125" i="6" s="1"/>
  <c r="B306" i="33"/>
  <c r="B425" i="33"/>
  <c r="B3" i="57"/>
  <c r="B209" i="33"/>
  <c r="E184" i="6" s="1"/>
  <c r="B305" i="33"/>
  <c r="B543" i="33"/>
  <c r="B87" i="33"/>
  <c r="B440" i="33"/>
  <c r="B1" i="47"/>
  <c r="B317" i="33"/>
  <c r="B16" i="29" s="1"/>
  <c r="B218" i="33"/>
  <c r="C218" i="6"/>
  <c r="B550" i="33"/>
  <c r="B227" i="33"/>
  <c r="C1" i="17" s="1"/>
  <c r="B127" i="33"/>
  <c r="CC2" i="10"/>
  <c r="B68" i="33"/>
  <c r="D31" i="21" s="1"/>
  <c r="B247" i="33"/>
  <c r="J65" i="26"/>
  <c r="B244" i="33"/>
  <c r="I65" i="26" s="1"/>
  <c r="B200" i="33"/>
  <c r="E20" i="6" s="1"/>
  <c r="E21" i="6" s="1"/>
  <c r="B249" i="33"/>
  <c r="J2" i="10"/>
  <c r="B562" i="33"/>
  <c r="B169" i="33"/>
  <c r="E193" i="6" s="1"/>
  <c r="B237" i="33"/>
  <c r="C21" i="59"/>
  <c r="B269" i="33"/>
  <c r="B5" i="39" s="1"/>
  <c r="B408" i="33"/>
  <c r="B1" i="55" s="1"/>
  <c r="B329" i="33"/>
  <c r="A88" i="28" s="1"/>
  <c r="B320" i="33"/>
  <c r="B19" i="29"/>
  <c r="B324" i="33"/>
  <c r="B105" i="33"/>
  <c r="B56" i="26"/>
  <c r="B571" i="33"/>
  <c r="M17" i="29"/>
  <c r="B491" i="33"/>
  <c r="B378" i="33"/>
  <c r="B478" i="33"/>
  <c r="B559" i="33"/>
  <c r="B5" i="8" s="1"/>
  <c r="B384" i="33"/>
  <c r="B276" i="33"/>
  <c r="B502" i="33"/>
  <c r="AC30" i="53" s="1"/>
  <c r="B205" i="33"/>
  <c r="C192" i="6" s="1"/>
  <c r="B50" i="33"/>
  <c r="D99" i="21" s="1"/>
  <c r="B405" i="33"/>
  <c r="B10" i="39" s="1"/>
  <c r="B65" i="33"/>
  <c r="D7" i="21"/>
  <c r="B489" i="33"/>
  <c r="B453" i="33"/>
  <c r="B194" i="33"/>
  <c r="C156" i="6"/>
  <c r="B136" i="33"/>
  <c r="B481" i="33"/>
  <c r="R3" i="57"/>
  <c r="B261" i="33"/>
  <c r="B11" i="8" s="1"/>
  <c r="B23" i="59" s="1"/>
  <c r="B36" i="33"/>
  <c r="C86" i="21"/>
  <c r="B228" i="33"/>
  <c r="B34" i="17" s="1"/>
  <c r="B46" i="33"/>
  <c r="D89" i="21" s="1"/>
  <c r="B468" i="33"/>
  <c r="F3" i="51" s="1"/>
  <c r="B459" i="33"/>
  <c r="B555" i="33"/>
  <c r="B454" i="33"/>
  <c r="G20" i="6" s="1"/>
  <c r="B46" i="59" s="1"/>
  <c r="B540" i="33"/>
  <c r="B17" i="33"/>
  <c r="E15" i="26" s="1"/>
  <c r="C15" i="26" s="1"/>
  <c r="B115" i="33"/>
  <c r="B52" i="26" s="1"/>
  <c r="B92" i="33"/>
  <c r="A15" i="28" s="1"/>
  <c r="B281" i="33"/>
  <c r="B253" i="33"/>
  <c r="O65" i="26"/>
  <c r="B505" i="33"/>
  <c r="D15" i="29"/>
  <c r="B285" i="33"/>
  <c r="B8" i="22"/>
  <c r="B19" i="33"/>
  <c r="B20" i="26"/>
  <c r="B252" i="33"/>
  <c r="L2" i="10"/>
  <c r="B243" i="33"/>
  <c r="B198" i="33"/>
  <c r="C175" i="6" s="1"/>
  <c r="B465" i="33"/>
  <c r="I3" i="54" s="1"/>
  <c r="B21" i="33"/>
  <c r="E20" i="26" s="1"/>
  <c r="C20" i="26" s="1"/>
  <c r="B274" i="33"/>
  <c r="B8" i="43" s="1"/>
  <c r="B153" i="33"/>
  <c r="C11" i="6"/>
  <c r="B34" i="59" s="1"/>
  <c r="B113" i="33"/>
  <c r="B50" i="26" s="1"/>
  <c r="B96" i="33"/>
  <c r="A53" i="28"/>
  <c r="B254" i="33"/>
  <c r="H65" i="26" s="1"/>
  <c r="B457" i="33"/>
  <c r="B326" i="33"/>
  <c r="A80" i="28"/>
  <c r="B259" i="33"/>
  <c r="B55" i="26" s="1"/>
  <c r="B126" i="33"/>
  <c r="B122" i="6" s="1"/>
  <c r="B59" i="33"/>
  <c r="C55" i="21" s="1"/>
  <c r="B365" i="33"/>
  <c r="A460" i="28"/>
  <c r="B67" i="33"/>
  <c r="C72" i="21" s="1"/>
  <c r="B208" i="33"/>
  <c r="G203" i="6" s="1"/>
  <c r="B548" i="33"/>
  <c r="B14" i="17" s="1"/>
  <c r="B58" i="33"/>
  <c r="C95" i="21" s="1"/>
  <c r="B86" i="33"/>
  <c r="B127" i="28" s="1"/>
  <c r="B415" i="33"/>
  <c r="B283" i="33"/>
  <c r="B507" i="33"/>
  <c r="B99" i="33"/>
  <c r="B53" i="33"/>
  <c r="D23" i="21" s="1"/>
  <c r="B568" i="33"/>
  <c r="B7" i="58" s="1"/>
  <c r="B414" i="33"/>
  <c r="B152" i="33"/>
  <c r="C39" i="6" s="1"/>
  <c r="B484" i="33"/>
  <c r="U3" i="57" s="1"/>
  <c r="B464" i="33"/>
  <c r="H3" i="54" s="1"/>
  <c r="B240" i="33"/>
  <c r="B102" i="33"/>
  <c r="A30" i="28" s="1"/>
  <c r="B210" i="33"/>
  <c r="C96" i="6"/>
  <c r="B233" i="33"/>
  <c r="P36" i="17" s="1"/>
  <c r="I19" i="29" s="1"/>
  <c r="B119" i="33"/>
  <c r="C7" i="6" s="1"/>
  <c r="B32" i="59" s="1"/>
  <c r="B162" i="33"/>
  <c r="C18" i="6"/>
  <c r="B37" i="59" s="1"/>
  <c r="B214" i="33"/>
  <c r="C214" i="6" s="1"/>
  <c r="B94" i="33"/>
  <c r="A68" i="28" s="1"/>
  <c r="B427" i="33"/>
  <c r="B517" i="33"/>
  <c r="A9" i="29"/>
  <c r="B448" i="33"/>
  <c r="J3" i="48" s="1"/>
  <c r="B534" i="33"/>
  <c r="B112" i="33"/>
  <c r="B16" i="26"/>
  <c r="B423" i="33"/>
  <c r="B1" i="53" s="1"/>
  <c r="B174" i="33"/>
  <c r="E170" i="6"/>
  <c r="B421" i="33"/>
  <c r="AC9" i="53" s="1"/>
  <c r="B56" i="33"/>
  <c r="D32" i="21"/>
  <c r="B82" i="33"/>
  <c r="C96" i="21" s="1"/>
  <c r="B545" i="33"/>
  <c r="B8" i="59" s="1"/>
  <c r="B511" i="33"/>
  <c r="B2" i="57" s="1"/>
  <c r="B332" i="33"/>
  <c r="A158" i="28"/>
  <c r="B535" i="33"/>
  <c r="B83" i="33"/>
  <c r="B125" i="28"/>
  <c r="B148" i="33"/>
  <c r="C81" i="6" s="1"/>
  <c r="B191" i="33"/>
  <c r="C54" i="6" s="1"/>
  <c r="B170" i="33"/>
  <c r="E182" i="6" s="1"/>
  <c r="B516" i="33"/>
  <c r="A8" i="29"/>
  <c r="B31" i="33"/>
  <c r="E9" i="21" s="1"/>
  <c r="B289" i="33"/>
  <c r="A63" i="26"/>
  <c r="B176" i="33"/>
  <c r="B393" i="33"/>
  <c r="B135" i="33"/>
  <c r="B151" i="33"/>
  <c r="B369" i="33"/>
  <c r="B404" i="33"/>
  <c r="B2" i="43" s="1"/>
  <c r="B121" i="33"/>
  <c r="E8" i="8"/>
  <c r="B436" i="33"/>
  <c r="M3" i="46" s="1"/>
  <c r="B518" i="33"/>
  <c r="A10" i="29"/>
  <c r="B262" i="33"/>
  <c r="B15" i="8" s="1"/>
  <c r="B561" i="33"/>
  <c r="B557" i="33"/>
  <c r="A286" i="28"/>
  <c r="B129" i="33"/>
  <c r="BX2" i="10" s="1"/>
  <c r="AL65" i="26"/>
  <c r="B396" i="33"/>
  <c r="BT1" i="10"/>
  <c r="B412" i="33"/>
  <c r="B268" i="33"/>
  <c r="B4" i="39" s="1"/>
  <c r="B28" i="33"/>
  <c r="D34" i="21" s="1"/>
  <c r="B108" i="33"/>
  <c r="D8" i="58"/>
  <c r="B296" i="33"/>
  <c r="B73" i="33"/>
  <c r="B45" i="33"/>
  <c r="D78" i="21"/>
  <c r="B266" i="33"/>
  <c r="G13" i="6" s="1"/>
  <c r="B43" i="59" s="1"/>
  <c r="B239" i="33"/>
  <c r="AC17" i="53" s="1"/>
  <c r="B500" i="33"/>
  <c r="AC28" i="53" s="1"/>
  <c r="B542" i="33"/>
  <c r="B80" i="33"/>
  <c r="C15" i="21"/>
  <c r="B183" i="33"/>
  <c r="C58" i="6" s="1"/>
  <c r="B179" i="33"/>
  <c r="G56" i="6" s="1"/>
  <c r="B93" i="33"/>
  <c r="A124" i="28" s="1"/>
  <c r="B212" i="33"/>
  <c r="C137" i="6" s="1"/>
  <c r="B389" i="33"/>
  <c r="B472" i="33"/>
  <c r="J3" i="51" s="1"/>
  <c r="B279" i="33"/>
  <c r="B21" i="7" s="1"/>
  <c r="B177" i="33"/>
  <c r="C170" i="6" s="1"/>
  <c r="B89" i="33"/>
  <c r="A103" i="28" s="1"/>
  <c r="B13" i="33"/>
  <c r="C6" i="21"/>
  <c r="B42" i="7"/>
  <c r="B43" i="7" s="1"/>
  <c r="B76" i="33"/>
  <c r="D100" i="21" s="1"/>
  <c r="B226" i="33"/>
  <c r="C226" i="6" s="1"/>
  <c r="B422" i="33"/>
  <c r="AC10" i="53" s="1"/>
  <c r="B55" i="33"/>
  <c r="J42" i="21" s="1"/>
  <c r="B27" i="33"/>
  <c r="B1" i="43"/>
  <c r="B402" i="33"/>
  <c r="B147" i="33"/>
  <c r="F14" i="26" s="1"/>
  <c r="B438" i="33"/>
  <c r="O3" i="46" s="1"/>
  <c r="B213" i="33"/>
  <c r="C145" i="6" s="1"/>
  <c r="B376" i="33"/>
  <c r="AC2" i="10" s="1"/>
  <c r="B452" i="33"/>
  <c r="B399" i="33"/>
  <c r="B211" i="33"/>
  <c r="C136" i="6" s="1"/>
  <c r="B57" i="33"/>
  <c r="D37" i="21" s="1"/>
  <c r="B23" i="33"/>
  <c r="B217" i="33"/>
  <c r="C217" i="6" s="1"/>
  <c r="B313" i="33"/>
  <c r="B22" i="34" s="1"/>
  <c r="B29" i="33"/>
  <c r="E10" i="21" s="1"/>
  <c r="B573" i="33"/>
  <c r="B172" i="33"/>
  <c r="E188" i="6"/>
  <c r="B319" i="33"/>
  <c r="A19" i="29" s="1"/>
  <c r="B576" i="33"/>
  <c r="B403" i="33"/>
  <c r="B2" i="39" s="1"/>
  <c r="B229" i="33"/>
  <c r="E21" i="17" s="1"/>
  <c r="B61" i="59" s="1"/>
  <c r="B181" i="33"/>
  <c r="E192" i="6"/>
  <c r="B407" i="33"/>
  <c r="A1" i="55" s="1"/>
  <c r="B395" i="33"/>
  <c r="C23" i="17" s="1"/>
  <c r="B563" i="33"/>
  <c r="B255" i="33"/>
  <c r="F1" i="10" s="1"/>
  <c r="B133" i="33"/>
  <c r="B50" i="8" s="1"/>
  <c r="B333" i="33"/>
  <c r="A159" i="28" s="1"/>
  <c r="B515" i="33"/>
  <c r="A7" i="29" s="1"/>
  <c r="B37" i="33"/>
  <c r="D101" i="21" s="1"/>
  <c r="B350" i="33"/>
  <c r="A2" i="7" s="1"/>
  <c r="B95" i="33"/>
  <c r="B546" i="33"/>
  <c r="B19" i="59" s="1"/>
  <c r="B71" i="33"/>
  <c r="D98" i="21" s="1"/>
  <c r="B366" i="33"/>
  <c r="B363" i="33"/>
  <c r="A440" i="28" s="1"/>
  <c r="B70" i="33"/>
  <c r="D21" i="21" s="1"/>
  <c r="B138" i="33"/>
  <c r="B40" i="26" s="1"/>
  <c r="B51" i="33"/>
  <c r="D17" i="21"/>
  <c r="B549" i="33"/>
  <c r="E14" i="17" s="1"/>
  <c r="B175" i="33"/>
  <c r="C20" i="6" s="1"/>
  <c r="T2" i="10"/>
  <c r="B446" i="33"/>
  <c r="H3" i="48" s="1"/>
  <c r="B394" i="33"/>
  <c r="B24" i="17"/>
  <c r="B286" i="33"/>
  <c r="B10" i="22" s="1"/>
  <c r="B496" i="33"/>
  <c r="AC24" i="53" s="1"/>
  <c r="B445" i="33"/>
  <c r="G3" i="48" s="1"/>
  <c r="B258" i="33"/>
  <c r="B375" i="33"/>
  <c r="AB2" i="10" s="1"/>
  <c r="B509" i="33"/>
  <c r="B316" i="33"/>
  <c r="A16" i="29"/>
  <c r="B483" i="33"/>
  <c r="U3" i="51" s="1"/>
  <c r="B506" i="33"/>
  <c r="D16" i="29" s="1"/>
  <c r="B137" i="33"/>
  <c r="B311" i="33"/>
  <c r="B3" i="34" s="1"/>
  <c r="B449" i="33"/>
  <c r="B54" i="33"/>
  <c r="D24" i="21"/>
  <c r="B30" i="33"/>
  <c r="E11" i="21"/>
  <c r="B260" i="33"/>
  <c r="B8" i="8"/>
  <c r="B187" i="33"/>
  <c r="C183" i="6"/>
  <c r="B564" i="33"/>
  <c r="B263" i="33"/>
  <c r="B118" i="33"/>
  <c r="C6" i="6"/>
  <c r="B530" i="33"/>
  <c r="B143" i="58"/>
  <c r="B199" i="33"/>
  <c r="J55" i="6"/>
  <c r="B48" i="33"/>
  <c r="D19" i="21"/>
  <c r="B35" i="33"/>
  <c r="D45" i="21"/>
  <c r="B379" i="33"/>
  <c r="B271" i="33"/>
  <c r="B4" i="43" s="1"/>
  <c r="B304" i="33"/>
  <c r="B520" i="33"/>
  <c r="A12" i="29" s="1"/>
  <c r="B34" i="33"/>
  <c r="D44" i="21" s="1"/>
  <c r="B282" i="33"/>
  <c r="B398" i="33"/>
  <c r="B145" i="33"/>
  <c r="C89" i="6" s="1"/>
  <c r="B411" i="33"/>
  <c r="B149" i="33"/>
  <c r="C61" i="6" s="1"/>
  <c r="C82" i="6"/>
  <c r="B230" i="33"/>
  <c r="H36" i="17"/>
  <c r="B246" i="33"/>
  <c r="A65" i="26"/>
  <c r="B101" i="33"/>
  <c r="A14" i="28"/>
  <c r="B321" i="33"/>
  <c r="C19" i="29"/>
  <c r="B443" i="33"/>
  <c r="B1" i="48"/>
  <c r="B130" i="33"/>
  <c r="E17" i="8" s="1"/>
  <c r="E11" i="8"/>
  <c r="B64" i="33"/>
  <c r="C76" i="21"/>
  <c r="B88" i="33"/>
  <c r="A67" i="28" s="1"/>
  <c r="R36" i="17"/>
  <c r="K19" i="29" s="1"/>
  <c r="B504" i="33"/>
  <c r="G6" i="55" s="1"/>
  <c r="B77" i="33"/>
  <c r="F28" i="21" s="1"/>
  <c r="B470" i="33"/>
  <c r="H3" i="51" s="1"/>
  <c r="B359" i="33"/>
  <c r="A398" i="28" s="1"/>
  <c r="B410" i="33"/>
  <c r="D1" i="55" s="1"/>
  <c r="B84" i="33"/>
  <c r="B126" i="28"/>
  <c r="B460" i="33"/>
  <c r="B486" i="33"/>
  <c r="W3" i="57"/>
  <c r="B280" i="33"/>
  <c r="B346" i="33"/>
  <c r="A308" i="28" s="1"/>
  <c r="B231" i="33"/>
  <c r="D36" i="17" s="1"/>
  <c r="B455" i="33"/>
  <c r="G21" i="6" s="1"/>
  <c r="B47" i="59"/>
  <c r="B165" i="33"/>
  <c r="C86" i="6" s="1"/>
  <c r="B270" i="33"/>
  <c r="B6" i="39"/>
  <c r="B439" i="33"/>
  <c r="P3" i="46" s="1"/>
  <c r="B132" i="33"/>
  <c r="B28" i="26"/>
  <c r="B474" i="33"/>
  <c r="K3" i="57" s="1"/>
  <c r="B353" i="33"/>
  <c r="A333" i="28" s="1"/>
  <c r="B75" i="33"/>
  <c r="D8" i="21" s="1"/>
  <c r="B24" i="33"/>
  <c r="B47" i="26"/>
  <c r="B201" i="33"/>
  <c r="L55" i="6" s="1"/>
  <c r="B570" i="33"/>
  <c r="B143" i="33"/>
  <c r="B382" i="33"/>
  <c r="B501" i="33"/>
  <c r="AC29" i="53" s="1"/>
  <c r="B413" i="33"/>
  <c r="B381" i="33"/>
  <c r="B74" i="33"/>
  <c r="C77" i="21" s="1"/>
  <c r="B521" i="33"/>
  <c r="B32" i="33"/>
  <c r="F25" i="21" s="1"/>
  <c r="B479" i="33"/>
  <c r="P3" i="57" s="1"/>
  <c r="B354" i="33"/>
  <c r="M36" i="17" s="1"/>
  <c r="M17" i="2" s="1"/>
  <c r="M5" i="2" s="1"/>
  <c r="A355" i="28"/>
  <c r="B419" i="33"/>
  <c r="AC7" i="53" s="1"/>
  <c r="B383" i="33"/>
  <c r="B493" i="33"/>
  <c r="B111" i="33"/>
  <c r="B367" i="33"/>
  <c r="B495" i="33"/>
  <c r="AC22" i="53"/>
  <c r="B490" i="33"/>
  <c r="AC19" i="53" s="1"/>
  <c r="B110" i="33"/>
  <c r="B54" i="26"/>
  <c r="B62" i="33"/>
  <c r="C85" i="21" s="1"/>
  <c r="B469" i="33"/>
  <c r="F3" i="57" s="1"/>
  <c r="B529" i="33"/>
  <c r="B41" i="59" s="1"/>
  <c r="B473" i="33"/>
  <c r="J3" i="57" s="1"/>
  <c r="B336" i="33"/>
  <c r="A178" i="28" s="1"/>
  <c r="B480" i="33"/>
  <c r="R3" i="51" s="1"/>
  <c r="B318" i="33"/>
  <c r="C16" i="29" s="1"/>
  <c r="B531" i="33"/>
  <c r="B485" i="33"/>
  <c r="W3" i="51" s="1"/>
  <c r="B380" i="33"/>
  <c r="B512" i="33"/>
  <c r="A15" i="29"/>
  <c r="B288" i="33"/>
  <c r="E84" i="6" s="1"/>
  <c r="B66" i="33"/>
  <c r="C73" i="21" s="1"/>
  <c r="B42" i="33"/>
  <c r="J43" i="21" s="1"/>
  <c r="B537" i="33"/>
  <c r="B392" i="33"/>
  <c r="B20" i="33"/>
  <c r="D20" i="26" s="1"/>
  <c r="B155" i="33"/>
  <c r="B154" i="6" s="1"/>
  <c r="B528" i="33"/>
  <c r="B33" i="59" s="1"/>
  <c r="B450" i="33"/>
  <c r="L3" i="48" s="1"/>
  <c r="B278" i="33"/>
  <c r="B197" i="33"/>
  <c r="C180" i="6" s="1"/>
  <c r="B418" i="33"/>
  <c r="AC6" i="53" s="1"/>
  <c r="B371" i="33"/>
  <c r="A491" i="28" s="1"/>
  <c r="B310" i="33"/>
  <c r="B508" i="33"/>
  <c r="AZ1" i="10" s="1"/>
  <c r="B97" i="33"/>
  <c r="A33" i="28"/>
  <c r="B357" i="33"/>
  <c r="A378" i="28" s="1"/>
  <c r="B168" i="33"/>
  <c r="E186" i="6"/>
  <c r="B43" i="33"/>
  <c r="E27" i="21" s="1"/>
  <c r="B541" i="33"/>
  <c r="B85" i="33"/>
  <c r="B128" i="28"/>
  <c r="B157" i="33"/>
  <c r="C185" i="6" s="1"/>
  <c r="B434" i="33"/>
  <c r="K3" i="46"/>
  <c r="B107" i="33"/>
  <c r="B30" i="17" s="1"/>
  <c r="B323" i="33"/>
  <c r="B524" i="33"/>
  <c r="B27" i="8" s="1"/>
  <c r="B61" i="33"/>
  <c r="D35" i="21" s="1"/>
  <c r="B106" i="33"/>
  <c r="B12" i="17" s="1"/>
  <c r="B360" i="33"/>
  <c r="A418" i="28" s="1"/>
  <c r="B188" i="33"/>
  <c r="C172" i="6" s="1"/>
  <c r="B554" i="33"/>
  <c r="B6" i="59" s="1"/>
  <c r="B417" i="33"/>
  <c r="AC5" i="53" s="1"/>
  <c r="B328" i="33"/>
  <c r="A87" i="28"/>
  <c r="B331" i="33"/>
  <c r="A94" i="28" s="1"/>
  <c r="B467" i="33"/>
  <c r="B1" i="51" s="1"/>
  <c r="B78" i="33"/>
  <c r="F29" i="21" s="1"/>
  <c r="B26" i="33"/>
  <c r="B15" i="26" s="1"/>
  <c r="B451" i="33"/>
  <c r="B1" i="49" s="1"/>
  <c r="B238" i="33"/>
  <c r="B25" i="33"/>
  <c r="A66" i="26" s="1"/>
  <c r="B400" i="33"/>
  <c r="B565" i="33"/>
  <c r="B391" i="33"/>
  <c r="B552" i="33"/>
  <c r="B525" i="33"/>
  <c r="B337" i="33"/>
  <c r="A179" i="28" s="1"/>
  <c r="B117" i="33"/>
  <c r="E7" i="6" s="1"/>
  <c r="B196" i="33"/>
  <c r="H202" i="6" s="1"/>
  <c r="B347" i="33"/>
  <c r="A309" i="28" s="1"/>
  <c r="B420" i="33"/>
  <c r="AC8" i="53" s="1"/>
  <c r="B567" i="33"/>
  <c r="B13" i="58" s="1"/>
  <c r="B416" i="33"/>
  <c r="AC4" i="53" s="1"/>
  <c r="B553" i="33"/>
  <c r="B290" i="33"/>
  <c r="H198" i="6" s="1"/>
  <c r="B123" i="33"/>
  <c r="B134" i="33"/>
  <c r="B298" i="33"/>
  <c r="B35" i="26" s="1"/>
  <c r="B295" i="33"/>
  <c r="X2" i="10" s="1"/>
  <c r="B245" i="33"/>
  <c r="M65" i="26" s="1"/>
  <c r="B343" i="33"/>
  <c r="A265" i="28"/>
  <c r="B358" i="33"/>
  <c r="E27" i="17" s="1"/>
  <c r="B67" i="59" s="1"/>
  <c r="B551" i="33"/>
  <c r="B519" i="33"/>
  <c r="A11" i="29"/>
  <c r="B461" i="33"/>
  <c r="B1" i="54"/>
  <c r="B185" i="33"/>
  <c r="D202" i="6"/>
  <c r="B539" i="33"/>
  <c r="B377" i="33"/>
  <c r="AE1" i="10" s="1"/>
  <c r="I22" i="35"/>
  <c r="B192" i="33"/>
  <c r="C169" i="6" s="1"/>
  <c r="B538" i="33"/>
  <c r="B11" i="59" s="1"/>
  <c r="B456" i="33"/>
  <c r="B195" i="33"/>
  <c r="K193" i="6"/>
  <c r="B193" i="33"/>
  <c r="C201" i="6"/>
  <c r="B219" i="33"/>
  <c r="C219" i="6"/>
  <c r="B277" i="33"/>
  <c r="B19" i="7"/>
  <c r="B292" i="33"/>
  <c r="P2" i="10"/>
  <c r="B69" i="33"/>
  <c r="D42" i="21"/>
  <c r="B325" i="33"/>
  <c r="A76" i="28"/>
  <c r="B224" i="33"/>
  <c r="C224" i="6"/>
  <c r="B178" i="33"/>
  <c r="C187" i="6"/>
  <c r="B190" i="33"/>
  <c r="I202" i="6"/>
  <c r="B72" i="33"/>
  <c r="D18" i="21"/>
  <c r="B471" i="33"/>
  <c r="H3" i="57"/>
  <c r="B388" i="33"/>
  <c r="B498" i="33"/>
  <c r="AC26" i="53" s="1"/>
  <c r="B236" i="33"/>
  <c r="K34" i="17" s="1"/>
  <c r="B49" i="33"/>
  <c r="C40" i="21" s="1"/>
  <c r="B340" i="33"/>
  <c r="A223" i="28" s="1"/>
  <c r="B116" i="33"/>
  <c r="B16" i="8" s="1"/>
  <c r="B25" i="59" s="1"/>
  <c r="B159" i="33"/>
  <c r="C71" i="6" s="1"/>
  <c r="B406" i="33"/>
  <c r="B10" i="43" s="1"/>
  <c r="B139" i="33"/>
  <c r="C189" i="6"/>
  <c r="B510" i="33"/>
  <c r="B314" i="33"/>
  <c r="B25" i="22" s="1"/>
  <c r="B81" i="33"/>
  <c r="D90" i="21"/>
  <c r="B566" i="33"/>
  <c r="B6" i="58" s="1"/>
  <c r="B49" i="59" s="1"/>
  <c r="E19" i="6"/>
  <c r="AX2" i="10"/>
  <c r="BR2" i="10" s="1"/>
  <c r="C3" i="57"/>
  <c r="E69" i="6"/>
  <c r="I2" i="10"/>
  <c r="A3" i="29"/>
  <c r="A32" i="9"/>
  <c r="B44" i="26"/>
  <c r="A36" i="9"/>
  <c r="BT2" i="10"/>
  <c r="E3" i="46"/>
  <c r="D91" i="21"/>
  <c r="D80" i="21"/>
  <c r="A37" i="9"/>
  <c r="A28" i="9"/>
  <c r="E13" i="6"/>
  <c r="AC14" i="53"/>
  <c r="C3" i="51"/>
  <c r="F3" i="49"/>
  <c r="Q1" i="10"/>
  <c r="AC18" i="53"/>
  <c r="AF2" i="10"/>
  <c r="AZ2" i="10" s="1"/>
  <c r="AJ2" i="10"/>
  <c r="BD2" i="10"/>
  <c r="A33" i="9"/>
  <c r="A34" i="9"/>
  <c r="A39" i="9"/>
  <c r="B49" i="26"/>
  <c r="F2" i="10"/>
  <c r="AB3" i="51" s="1"/>
  <c r="E70" i="6"/>
  <c r="E88" i="6"/>
  <c r="B11" i="58"/>
  <c r="B59" i="26"/>
  <c r="I3" i="57"/>
  <c r="I12" i="6"/>
  <c r="E12" i="6"/>
  <c r="S3" i="57"/>
  <c r="T3" i="51"/>
  <c r="B10" i="8"/>
  <c r="B22" i="59" s="1"/>
  <c r="BU2" i="10"/>
  <c r="AI65" i="26"/>
  <c r="B24" i="8"/>
  <c r="B30" i="59" s="1"/>
  <c r="B1" i="46"/>
  <c r="O3" i="51"/>
  <c r="N3" i="57"/>
  <c r="A17" i="58"/>
  <c r="AC20" i="53"/>
  <c r="B7" i="39"/>
  <c r="B42" i="26"/>
  <c r="AE65" i="26"/>
  <c r="AC65" i="26"/>
  <c r="E36" i="17"/>
  <c r="B27" i="26"/>
  <c r="AP2" i="10"/>
  <c r="BJ2" i="10" s="1"/>
  <c r="AI2" i="10"/>
  <c r="BC2" i="10"/>
  <c r="C65" i="6"/>
  <c r="E18" i="17"/>
  <c r="B58" i="59" s="1"/>
  <c r="B36" i="26"/>
  <c r="AQ65" i="26"/>
  <c r="B20" i="8"/>
  <c r="B29" i="59" s="1"/>
  <c r="W2" i="10"/>
  <c r="M2" i="10"/>
  <c r="K3" i="48"/>
  <c r="L3" i="51"/>
  <c r="U22" i="35"/>
  <c r="F36" i="17"/>
  <c r="E20" i="17"/>
  <c r="B60" i="59" s="1"/>
  <c r="A397" i="28"/>
  <c r="A377" i="28"/>
  <c r="E3" i="49"/>
  <c r="K36" i="17"/>
  <c r="E23" i="17"/>
  <c r="B63" i="59" s="1"/>
  <c r="E3" i="48"/>
  <c r="O36" i="17"/>
  <c r="H19" i="29" s="1"/>
  <c r="Q36" i="17"/>
  <c r="J19" i="29" s="1"/>
  <c r="B251" i="33"/>
  <c r="L65" i="26" s="1"/>
  <c r="B572" i="33"/>
  <c r="B223" i="33"/>
  <c r="C223" i="6"/>
  <c r="B462" i="33"/>
  <c r="F3" i="54" s="1"/>
  <c r="B487" i="33"/>
  <c r="X3" i="57" s="1"/>
  <c r="B513" i="33"/>
  <c r="A5" i="29" s="1"/>
  <c r="B235" i="33"/>
  <c r="G36" i="17" s="1"/>
  <c r="B215" i="33"/>
  <c r="C215" i="6" s="1"/>
  <c r="B104" i="33"/>
  <c r="B60" i="26" s="1"/>
  <c r="B475" i="33"/>
  <c r="L3" i="57"/>
  <c r="B339" i="33"/>
  <c r="A201" i="28" s="1"/>
  <c r="B372" i="33"/>
  <c r="AD2" i="10"/>
  <c r="B335" i="33"/>
  <c r="A161" i="28" s="1"/>
  <c r="B349" i="33"/>
  <c r="B35" i="6"/>
  <c r="O3" i="57"/>
  <c r="P3" i="51"/>
  <c r="B3" i="49"/>
  <c r="G2" i="10"/>
  <c r="B12" i="35"/>
  <c r="G65" i="26"/>
  <c r="B45" i="7"/>
  <c r="B44" i="7"/>
  <c r="B29" i="26"/>
  <c r="AC11" i="53"/>
  <c r="AN2" i="10"/>
  <c r="BH2" i="10" s="1"/>
  <c r="AQ2" i="10"/>
  <c r="BK2" i="10" s="1"/>
  <c r="AL2" i="10"/>
  <c r="BF2" i="10" s="1"/>
  <c r="AS2" i="10"/>
  <c r="BM2" i="10" s="1"/>
  <c r="AY2" i="10"/>
  <c r="BS2" i="10"/>
  <c r="AW2" i="10"/>
  <c r="BQ2" i="10" s="1"/>
  <c r="AO2" i="10"/>
  <c r="BI2" i="10"/>
  <c r="AM2" i="10"/>
  <c r="BG2" i="10" s="1"/>
  <c r="AT2" i="10"/>
  <c r="BN2" i="10" s="1"/>
  <c r="B21" i="59"/>
  <c r="A29" i="9"/>
  <c r="A38" i="9"/>
  <c r="A35" i="9"/>
  <c r="A30" i="9"/>
  <c r="A31" i="9"/>
  <c r="X65" i="26"/>
  <c r="Y3" i="57"/>
  <c r="Z3" i="51"/>
  <c r="B3" i="54"/>
  <c r="B76" i="8"/>
  <c r="D3" i="47"/>
  <c r="D3" i="54"/>
  <c r="D3" i="49"/>
  <c r="D3" i="48"/>
  <c r="AC15" i="53"/>
  <c r="D3" i="51"/>
  <c r="D3" i="57"/>
  <c r="D3" i="46"/>
  <c r="C3" i="49"/>
  <c r="C3" i="48"/>
  <c r="C3" i="54"/>
  <c r="C3" i="46"/>
  <c r="K3" i="49"/>
  <c r="G3" i="49"/>
  <c r="N3" i="51"/>
  <c r="M3" i="57"/>
  <c r="E19" i="8"/>
  <c r="C68" i="6"/>
  <c r="E87" i="6"/>
  <c r="E90" i="6"/>
  <c r="Q3" i="51"/>
  <c r="T17" i="36"/>
  <c r="L8" i="36"/>
  <c r="A11" i="9"/>
  <c r="M3" i="51"/>
  <c r="B77" i="8"/>
  <c r="AH65" i="26"/>
  <c r="A142" i="58"/>
  <c r="A85" i="58"/>
  <c r="A55" i="58"/>
  <c r="A67" i="58"/>
  <c r="A114" i="58"/>
  <c r="A108" i="58"/>
  <c r="A128" i="58"/>
  <c r="A124" i="58"/>
  <c r="A30" i="58"/>
  <c r="A25" i="58"/>
  <c r="A123" i="58"/>
  <c r="A100" i="58"/>
  <c r="A111" i="58"/>
  <c r="A119" i="58"/>
  <c r="A26" i="58"/>
  <c r="A18" i="58"/>
  <c r="A43" i="58"/>
  <c r="A110" i="58"/>
  <c r="A65" i="58"/>
  <c r="A77" i="58"/>
  <c r="A57" i="58"/>
  <c r="A79" i="58"/>
  <c r="A127" i="58"/>
  <c r="A24" i="58"/>
  <c r="A129" i="58"/>
  <c r="A91" i="58"/>
  <c r="A115" i="58"/>
  <c r="A89" i="58"/>
  <c r="A116" i="58"/>
  <c r="A58" i="58"/>
  <c r="A71" i="58"/>
  <c r="A41" i="58"/>
  <c r="A133" i="58"/>
  <c r="A137" i="58"/>
  <c r="Y3" i="51"/>
  <c r="A13" i="9"/>
  <c r="I20" i="6"/>
  <c r="I21" i="6"/>
  <c r="C79" i="6"/>
  <c r="A63" i="58"/>
  <c r="A122" i="58"/>
  <c r="I13" i="6"/>
  <c r="S3" i="51"/>
  <c r="A121" i="58"/>
  <c r="A113" i="58"/>
  <c r="E19" i="17"/>
  <c r="B59" i="59" s="1"/>
  <c r="E71" i="6"/>
  <c r="E86" i="6"/>
  <c r="B34" i="26"/>
  <c r="AO65" i="26"/>
  <c r="B18" i="8"/>
  <c r="B27" i="59"/>
  <c r="CA2" i="10"/>
  <c r="B18" i="26"/>
  <c r="A59" i="58"/>
  <c r="A19" i="58"/>
  <c r="A131" i="58"/>
  <c r="A117" i="58"/>
  <c r="A82" i="58"/>
  <c r="A90" i="58"/>
  <c r="A93" i="58"/>
  <c r="A88" i="58"/>
  <c r="A66" i="58"/>
  <c r="A135" i="58"/>
  <c r="A37" i="58"/>
  <c r="A68" i="58"/>
  <c r="A38" i="58"/>
  <c r="A32" i="58"/>
  <c r="A64" i="58"/>
  <c r="A87" i="58"/>
  <c r="A74" i="58"/>
  <c r="A80" i="58"/>
  <c r="A120" i="58"/>
  <c r="A112" i="58"/>
  <c r="A118" i="58"/>
  <c r="A60" i="58"/>
  <c r="A29" i="58"/>
  <c r="A36" i="58"/>
  <c r="A83" i="58"/>
  <c r="A92" i="58"/>
  <c r="A34" i="58"/>
  <c r="A50" i="58"/>
  <c r="A95" i="58"/>
  <c r="A84" i="58"/>
  <c r="A109" i="58"/>
  <c r="A134" i="58"/>
  <c r="A104" i="58"/>
  <c r="A75" i="58"/>
  <c r="A51" i="58"/>
  <c r="A61" i="58"/>
  <c r="A106" i="58"/>
  <c r="A107" i="58"/>
  <c r="A140" i="58"/>
  <c r="A86" i="58"/>
  <c r="A78" i="58"/>
  <c r="A72" i="58"/>
  <c r="A47" i="58"/>
  <c r="A138" i="58"/>
  <c r="A97" i="58"/>
  <c r="A96" i="58"/>
  <c r="A23" i="58"/>
  <c r="A31" i="58"/>
  <c r="A103" i="58"/>
  <c r="A52" i="58"/>
  <c r="A70" i="58"/>
  <c r="A130" i="58"/>
  <c r="A94" i="58"/>
  <c r="A28" i="58"/>
  <c r="A48" i="58"/>
  <c r="A76" i="58"/>
  <c r="D8" i="8"/>
  <c r="A105" i="58"/>
  <c r="D21" i="59"/>
  <c r="A136" i="58"/>
  <c r="A33" i="58"/>
  <c r="A46" i="58"/>
  <c r="A56" i="58"/>
  <c r="A98" i="58"/>
  <c r="A139" i="58"/>
  <c r="A54" i="58"/>
  <c r="A62" i="58"/>
  <c r="A20" i="58"/>
  <c r="A125" i="58"/>
  <c r="A42" i="58"/>
  <c r="A35" i="58"/>
  <c r="A40" i="58"/>
  <c r="A102" i="58"/>
  <c r="A126" i="58"/>
  <c r="A49" i="58"/>
  <c r="A27" i="58"/>
  <c r="A39" i="58"/>
  <c r="A53" i="58"/>
  <c r="A21" i="58"/>
  <c r="A69" i="58"/>
  <c r="A44" i="58"/>
  <c r="A101" i="58"/>
  <c r="A141" i="58"/>
  <c r="A45" i="58"/>
  <c r="A99" i="58"/>
  <c r="A81" i="58"/>
  <c r="A22" i="58"/>
  <c r="C36" i="17"/>
  <c r="B16" i="58" s="1"/>
  <c r="A73" i="58"/>
  <c r="AB17" i="8"/>
  <c r="E174" i="6"/>
  <c r="AK2" i="10"/>
  <c r="BE2" i="10"/>
  <c r="AV2" i="10"/>
  <c r="BP2" i="10" s="1"/>
  <c r="AH2" i="10"/>
  <c r="BB2" i="10" s="1"/>
  <c r="AG2" i="10"/>
  <c r="BA2" i="10" s="1"/>
  <c r="AR2" i="10"/>
  <c r="BL2" i="10"/>
  <c r="AU2" i="10"/>
  <c r="BO2" i="10" s="1"/>
  <c r="AE2" i="10"/>
  <c r="C62" i="6"/>
  <c r="C83" i="6"/>
  <c r="B41" i="26"/>
  <c r="G12" i="6"/>
  <c r="B42" i="59"/>
  <c r="C12" i="6"/>
  <c r="B35" i="59" s="1"/>
  <c r="B39" i="59"/>
  <c r="T3" i="57"/>
  <c r="E3" i="54"/>
  <c r="BZ2" i="10"/>
  <c r="D63" i="17"/>
  <c r="D48" i="17"/>
  <c r="D73" i="17"/>
  <c r="D45" i="17"/>
  <c r="D53" i="17"/>
  <c r="D40" i="17"/>
  <c r="D46" i="17"/>
  <c r="D67" i="17"/>
  <c r="D70" i="17"/>
  <c r="D65" i="17"/>
  <c r="D49" i="17"/>
  <c r="D62" i="17"/>
  <c r="D66" i="17"/>
  <c r="D43" i="17"/>
  <c r="D42" i="17"/>
  <c r="D68" i="17"/>
  <c r="D79" i="21"/>
  <c r="E177" i="6"/>
  <c r="E66" i="6"/>
  <c r="E178" i="6"/>
  <c r="AP65" i="26"/>
  <c r="X3" i="51"/>
  <c r="V3" i="57"/>
  <c r="E72" i="6"/>
  <c r="E63" i="6"/>
  <c r="K3" i="51"/>
  <c r="G11" i="6"/>
  <c r="B17" i="8"/>
  <c r="B26" i="59"/>
  <c r="E92" i="6"/>
  <c r="E83" i="6"/>
  <c r="A7" i="9"/>
  <c r="A19" i="9"/>
  <c r="B9" i="8"/>
  <c r="A8" i="9"/>
  <c r="A14" i="9"/>
  <c r="K2" i="10"/>
  <c r="T65" i="26"/>
  <c r="D65" i="26"/>
  <c r="E10" i="8"/>
  <c r="B3" i="46"/>
  <c r="B8" i="58"/>
  <c r="B50" i="59"/>
  <c r="A21" i="9"/>
  <c r="S2" i="10"/>
  <c r="B3" i="47"/>
  <c r="B17" i="26"/>
  <c r="AK65" i="26"/>
  <c r="A222" i="28"/>
  <c r="E58" i="6"/>
  <c r="N65" i="26"/>
  <c r="Y65" i="26"/>
  <c r="D2" i="10"/>
  <c r="B25" i="26"/>
  <c r="H1" i="10"/>
  <c r="E189" i="6"/>
  <c r="E89" i="6"/>
  <c r="E185" i="6"/>
  <c r="A24" i="9"/>
  <c r="A9" i="9"/>
  <c r="BV2" i="10"/>
  <c r="B1" i="39"/>
  <c r="A17" i="9"/>
  <c r="A12" i="9"/>
  <c r="S65" i="26"/>
  <c r="A6" i="9"/>
  <c r="B3" i="51"/>
  <c r="AC13" i="53"/>
  <c r="A10" i="9"/>
  <c r="R65" i="26"/>
  <c r="C54" i="21"/>
  <c r="B33" i="26"/>
  <c r="F65" i="26"/>
  <c r="E176" i="6"/>
  <c r="E68" i="6"/>
  <c r="E62" i="6"/>
  <c r="A22" i="9"/>
  <c r="A20" i="9"/>
  <c r="B31" i="26"/>
  <c r="A25" i="9"/>
  <c r="AA3" i="57"/>
  <c r="A16" i="9"/>
  <c r="D2" i="22"/>
  <c r="C3" i="17" s="1"/>
  <c r="B3" i="48"/>
  <c r="AJ65" i="26"/>
  <c r="C19" i="6"/>
  <c r="B38" i="59" s="1"/>
  <c r="B2" i="8"/>
  <c r="E14" i="26"/>
  <c r="E20" i="8"/>
  <c r="J36" i="17"/>
  <c r="D50" i="8"/>
  <c r="B45" i="26"/>
  <c r="E93" i="6"/>
  <c r="B12" i="8"/>
  <c r="B24" i="59"/>
  <c r="D56" i="17"/>
  <c r="I3" i="51"/>
  <c r="C76" i="6"/>
  <c r="C55" i="6"/>
  <c r="E190" i="6"/>
  <c r="D76" i="8"/>
  <c r="B10" i="58"/>
  <c r="B4" i="35" s="1"/>
  <c r="D55" i="17"/>
  <c r="D74" i="17"/>
  <c r="D72" i="17"/>
  <c r="D50" i="17"/>
  <c r="D60" i="17"/>
  <c r="D59" i="17"/>
  <c r="D41" i="17"/>
  <c r="D58" i="17"/>
  <c r="D57" i="17"/>
  <c r="D39" i="17"/>
  <c r="D52" i="17"/>
  <c r="D54" i="17"/>
  <c r="D61" i="17"/>
  <c r="E3" i="51"/>
  <c r="T7" i="36" l="1"/>
  <c r="M13" i="36"/>
  <c r="F27" i="36"/>
  <c r="H31" i="36"/>
  <c r="C17" i="36"/>
  <c r="V14" i="36"/>
  <c r="H24" i="36"/>
  <c r="H27" i="36"/>
  <c r="G10" i="36"/>
  <c r="M6" i="36"/>
  <c r="P20" i="36"/>
  <c r="V5" i="36"/>
  <c r="T13" i="36"/>
  <c r="R13" i="36"/>
  <c r="I10" i="36"/>
  <c r="R9" i="36"/>
  <c r="J19" i="36"/>
  <c r="P6" i="36"/>
  <c r="S10" i="36"/>
  <c r="D9" i="36"/>
  <c r="F31" i="36"/>
  <c r="U16" i="36"/>
  <c r="AA27" i="36"/>
  <c r="AA25" i="36"/>
  <c r="H15" i="36"/>
  <c r="I15" i="36"/>
  <c r="N20" i="36"/>
  <c r="O5" i="36"/>
  <c r="Q12" i="36"/>
  <c r="K11" i="36"/>
  <c r="G33" i="36"/>
  <c r="D16" i="36"/>
  <c r="O9" i="36"/>
  <c r="V11" i="36"/>
  <c r="P9" i="36"/>
  <c r="L11" i="36"/>
  <c r="R10" i="36"/>
  <c r="F19" i="36"/>
  <c r="O12" i="36"/>
  <c r="P10" i="36"/>
  <c r="C30" i="36"/>
  <c r="M19" i="36"/>
  <c r="N19" i="36"/>
  <c r="V13" i="36"/>
  <c r="T8" i="36"/>
  <c r="E16" i="36"/>
  <c r="F8" i="36"/>
  <c r="W10" i="36"/>
  <c r="N8" i="36"/>
  <c r="W15" i="36"/>
  <c r="E30" i="36"/>
  <c r="J21" i="36"/>
  <c r="G32" i="36"/>
  <c r="P12" i="36"/>
  <c r="D24" i="36"/>
  <c r="U12" i="36"/>
  <c r="N5" i="36"/>
  <c r="U13" i="36"/>
  <c r="C21" i="36"/>
  <c r="C20" i="36"/>
  <c r="O14" i="36"/>
  <c r="G9" i="36"/>
  <c r="M8" i="36"/>
  <c r="E6" i="36"/>
  <c r="W7" i="36"/>
  <c r="F9" i="36"/>
  <c r="V20" i="36"/>
  <c r="H11" i="36"/>
  <c r="H20" i="36"/>
  <c r="T19" i="36"/>
  <c r="G19" i="36"/>
  <c r="F21" i="36"/>
  <c r="S15" i="36"/>
  <c r="D28" i="36"/>
  <c r="K10" i="36"/>
  <c r="S20" i="36"/>
  <c r="W17" i="36"/>
  <c r="O7" i="36"/>
  <c r="Q20" i="36"/>
  <c r="V8" i="36"/>
  <c r="C14" i="36"/>
  <c r="W9" i="36"/>
  <c r="E26" i="36"/>
  <c r="G20" i="36"/>
  <c r="N15" i="36"/>
  <c r="U11" i="36"/>
  <c r="G27" i="36"/>
  <c r="N17" i="36"/>
  <c r="C9" i="36"/>
  <c r="N10" i="36"/>
  <c r="W20" i="36"/>
  <c r="N14" i="36"/>
  <c r="C18" i="36"/>
  <c r="U6" i="36"/>
  <c r="I32" i="36"/>
  <c r="G24" i="36"/>
  <c r="H6" i="36"/>
  <c r="E31" i="36"/>
  <c r="E28" i="36"/>
  <c r="F17" i="36"/>
  <c r="H32" i="36"/>
  <c r="I18" i="36"/>
  <c r="C13" i="36"/>
  <c r="I13" i="36"/>
  <c r="U9" i="36"/>
  <c r="I22" i="36"/>
  <c r="G16" i="36"/>
  <c r="G18" i="36"/>
  <c r="K20" i="36"/>
  <c r="W16" i="36"/>
  <c r="H16" i="36"/>
  <c r="T9" i="36"/>
  <c r="I29" i="36"/>
  <c r="J12" i="36"/>
  <c r="D11" i="36"/>
  <c r="E11" i="36"/>
  <c r="J20" i="36"/>
  <c r="Q16" i="36"/>
  <c r="E19" i="36"/>
  <c r="D34" i="36"/>
  <c r="L5" i="36"/>
  <c r="Q13" i="36"/>
  <c r="F12" i="36"/>
  <c r="F10" i="36"/>
  <c r="C6" i="36"/>
  <c r="I9" i="36"/>
  <c r="O13" i="36"/>
  <c r="M17" i="36"/>
  <c r="D13" i="36"/>
  <c r="I17" i="36"/>
  <c r="N18" i="36"/>
  <c r="I12" i="36"/>
  <c r="F22" i="36"/>
  <c r="S9" i="36"/>
  <c r="H13" i="36"/>
  <c r="D21" i="36"/>
  <c r="I14" i="36"/>
  <c r="J15" i="36"/>
  <c r="J6" i="36"/>
  <c r="J13" i="36"/>
  <c r="E7" i="36"/>
  <c r="V18" i="36"/>
  <c r="I21" i="36"/>
  <c r="G12" i="36"/>
  <c r="I5" i="36"/>
  <c r="V17" i="36"/>
  <c r="N12" i="36"/>
  <c r="K7" i="36"/>
  <c r="E15" i="36"/>
  <c r="L15" i="36"/>
  <c r="H34" i="36"/>
  <c r="U18" i="36"/>
  <c r="P16" i="36"/>
  <c r="J9" i="36"/>
  <c r="J8" i="36"/>
  <c r="E34" i="36"/>
  <c r="O20" i="36"/>
  <c r="J10" i="36"/>
  <c r="T18" i="36"/>
  <c r="S11" i="36"/>
  <c r="E10" i="36"/>
  <c r="D5" i="36"/>
  <c r="I6" i="36"/>
  <c r="R17" i="36"/>
  <c r="T15" i="36"/>
  <c r="H30" i="36"/>
  <c r="C22" i="36"/>
  <c r="P19" i="36"/>
  <c r="G25" i="36"/>
  <c r="G22" i="36"/>
  <c r="E29" i="36"/>
  <c r="G21" i="36"/>
  <c r="V10" i="36"/>
  <c r="E33" i="36"/>
  <c r="O19" i="36"/>
  <c r="O6" i="36"/>
  <c r="V16" i="36"/>
  <c r="D7" i="36"/>
  <c r="O18" i="36"/>
  <c r="AB25" i="36"/>
  <c r="U15" i="36"/>
  <c r="T20" i="36"/>
  <c r="W8" i="36"/>
  <c r="I31" i="36"/>
  <c r="N6" i="36"/>
  <c r="O10" i="36"/>
  <c r="H25" i="36"/>
  <c r="D26" i="36"/>
  <c r="U7" i="36"/>
  <c r="C32" i="36"/>
  <c r="C11" i="36"/>
  <c r="Q10" i="36"/>
  <c r="G6" i="36"/>
  <c r="J23" i="36"/>
  <c r="I28" i="36"/>
  <c r="H18" i="36"/>
  <c r="K5" i="36"/>
  <c r="AA26" i="36"/>
  <c r="O15" i="36"/>
  <c r="F29" i="36"/>
  <c r="L21" i="36"/>
  <c r="L10" i="36"/>
  <c r="W19" i="36"/>
  <c r="C10" i="36"/>
  <c r="M10" i="36"/>
  <c r="E24" i="36"/>
  <c r="S6" i="36"/>
  <c r="D22" i="36"/>
  <c r="G23" i="36"/>
  <c r="T11" i="36"/>
  <c r="R15" i="36"/>
  <c r="G29" i="36"/>
  <c r="S14" i="36"/>
  <c r="L20" i="36"/>
  <c r="H14" i="36"/>
  <c r="I27" i="36"/>
  <c r="R11" i="36"/>
  <c r="I20" i="36"/>
  <c r="K18" i="36"/>
  <c r="V15" i="36"/>
  <c r="E9" i="36"/>
  <c r="E20" i="36"/>
  <c r="E21" i="36"/>
  <c r="S7" i="36"/>
  <c r="L22" i="36"/>
  <c r="I19" i="36"/>
  <c r="S5" i="36"/>
  <c r="T6" i="36"/>
  <c r="P5" i="36"/>
  <c r="J22" i="36"/>
  <c r="W13" i="36"/>
  <c r="I23" i="36"/>
  <c r="M5" i="36"/>
  <c r="U5" i="36"/>
  <c r="N16" i="36"/>
  <c r="J27" i="36"/>
  <c r="U14" i="36"/>
  <c r="R8" i="36"/>
  <c r="C15" i="36"/>
  <c r="D30" i="36"/>
  <c r="H9" i="36"/>
  <c r="C27" i="36"/>
  <c r="H26" i="36"/>
  <c r="L14" i="36"/>
  <c r="K14" i="36"/>
  <c r="J11" i="36"/>
  <c r="T10" i="36"/>
  <c r="C12" i="36"/>
  <c r="C31" i="36"/>
  <c r="K12" i="36"/>
  <c r="I16" i="36"/>
  <c r="U20" i="36"/>
  <c r="D31" i="36"/>
  <c r="W11" i="36"/>
  <c r="S16" i="36"/>
  <c r="P14" i="36"/>
  <c r="M20" i="36"/>
  <c r="H21" i="36"/>
  <c r="AB26" i="36"/>
  <c r="P15" i="36"/>
  <c r="G13" i="36"/>
  <c r="D27" i="36"/>
  <c r="K16" i="36"/>
  <c r="I25" i="36"/>
  <c r="Q5" i="36"/>
  <c r="P17" i="36"/>
  <c r="Q19" i="36"/>
  <c r="C28" i="36"/>
  <c r="L19" i="36"/>
  <c r="C26" i="36"/>
  <c r="Q7" i="36"/>
  <c r="E5" i="36"/>
  <c r="C33" i="36"/>
  <c r="S13" i="36"/>
  <c r="G15" i="36"/>
  <c r="F18" i="36"/>
  <c r="H17" i="36"/>
  <c r="M7" i="36"/>
  <c r="O16" i="36"/>
  <c r="F15" i="36"/>
  <c r="J14" i="36"/>
  <c r="C34" i="36"/>
  <c r="K15" i="36"/>
  <c r="H7" i="36"/>
  <c r="F16" i="36"/>
  <c r="G14" i="36"/>
  <c r="F30" i="36"/>
  <c r="E8" i="36"/>
  <c r="K13" i="36"/>
  <c r="O8" i="36"/>
  <c r="R18" i="36"/>
  <c r="F23" i="36"/>
  <c r="I11" i="36"/>
  <c r="C8" i="36"/>
  <c r="P8" i="36"/>
  <c r="D18" i="36"/>
  <c r="F34" i="36"/>
  <c r="AB27" i="36"/>
  <c r="J5" i="36"/>
  <c r="U10" i="36"/>
  <c r="M12" i="36"/>
  <c r="F13" i="36"/>
  <c r="R12" i="36"/>
  <c r="I30" i="36"/>
  <c r="D19" i="36"/>
  <c r="V12" i="36"/>
  <c r="S17" i="36"/>
  <c r="M18" i="36"/>
  <c r="C25" i="36"/>
  <c r="M15" i="36"/>
  <c r="H5" i="36"/>
  <c r="S18" i="36"/>
  <c r="K6" i="36"/>
  <c r="J7" i="36"/>
  <c r="K17" i="36"/>
  <c r="Q15" i="36"/>
  <c r="Q18" i="36"/>
  <c r="D10" i="36"/>
  <c r="L16" i="36"/>
  <c r="H28" i="36"/>
  <c r="C7" i="36"/>
  <c r="J16" i="36"/>
  <c r="C24" i="36"/>
  <c r="W12" i="36"/>
  <c r="F6" i="36"/>
  <c r="F7" i="36"/>
  <c r="Q6" i="36"/>
  <c r="Q9" i="36"/>
  <c r="D15" i="36"/>
  <c r="V6" i="36"/>
  <c r="Q8" i="36"/>
  <c r="H23" i="36"/>
  <c r="T5" i="36"/>
  <c r="W6" i="36"/>
  <c r="K19" i="36"/>
  <c r="E17" i="36"/>
  <c r="C23" i="36"/>
  <c r="D12" i="36"/>
  <c r="F20" i="36"/>
  <c r="G30" i="36"/>
  <c r="E18" i="36"/>
  <c r="I7" i="36"/>
  <c r="O11" i="36"/>
  <c r="K22" i="36"/>
  <c r="F24" i="36"/>
  <c r="F11" i="36"/>
  <c r="R16" i="36"/>
  <c r="F25" i="36"/>
  <c r="P18" i="36"/>
  <c r="F28" i="36"/>
  <c r="M21" i="36"/>
  <c r="D14" i="36"/>
  <c r="G26" i="36"/>
  <c r="F5" i="36"/>
  <c r="L12" i="36"/>
  <c r="Q11" i="36"/>
  <c r="E23" i="36"/>
  <c r="K8" i="36"/>
  <c r="N9" i="36"/>
  <c r="F33" i="36"/>
  <c r="C16" i="36"/>
  <c r="H29" i="36"/>
  <c r="S8" i="36"/>
  <c r="G31" i="36"/>
  <c r="P7" i="36"/>
  <c r="G17" i="36"/>
  <c r="V7" i="36"/>
  <c r="P13" i="36"/>
  <c r="K23" i="36"/>
  <c r="D23" i="36"/>
  <c r="I24" i="36"/>
  <c r="R7" i="36"/>
  <c r="I26" i="36"/>
  <c r="L18" i="36"/>
  <c r="H10" i="36"/>
  <c r="Q14" i="36"/>
  <c r="D6" i="36"/>
  <c r="O17" i="36"/>
  <c r="V9" i="36"/>
  <c r="H33" i="36"/>
  <c r="R20" i="36"/>
  <c r="R14" i="36"/>
  <c r="M16" i="36"/>
  <c r="J24" i="36"/>
  <c r="E12" i="36"/>
  <c r="H22" i="36"/>
  <c r="G5" i="36"/>
  <c r="F14" i="36"/>
  <c r="E27" i="36"/>
  <c r="L9" i="36"/>
  <c r="G11" i="36"/>
  <c r="F32" i="36"/>
  <c r="U17" i="36"/>
  <c r="L13" i="36"/>
  <c r="D20" i="36"/>
  <c r="R6" i="36"/>
  <c r="K21" i="36"/>
  <c r="E32" i="36"/>
  <c r="T12" i="36"/>
  <c r="F26" i="36"/>
  <c r="M11" i="36"/>
  <c r="V19" i="36"/>
  <c r="D32" i="36"/>
  <c r="D25" i="36"/>
  <c r="C29" i="36"/>
  <c r="U8" i="36"/>
  <c r="N13" i="36"/>
  <c r="N11" i="36"/>
  <c r="K24" i="36"/>
  <c r="E25" i="36"/>
  <c r="D17" i="36"/>
  <c r="G8" i="36"/>
  <c r="J18" i="36"/>
  <c r="M14" i="36"/>
  <c r="G34" i="36"/>
  <c r="R19" i="36"/>
  <c r="H8" i="36"/>
  <c r="R5" i="36"/>
  <c r="J26" i="36"/>
  <c r="T16" i="36"/>
  <c r="G7" i="36"/>
  <c r="C19" i="36"/>
  <c r="H12" i="36"/>
  <c r="J17" i="36"/>
  <c r="H19" i="36"/>
  <c r="Q17" i="36"/>
  <c r="D29" i="36"/>
  <c r="L6" i="36"/>
  <c r="W14" i="36"/>
  <c r="T14" i="36"/>
  <c r="D8" i="36"/>
  <c r="J25" i="36"/>
  <c r="N7" i="36"/>
  <c r="S12" i="36"/>
  <c r="L7" i="36"/>
  <c r="U19" i="36"/>
  <c r="E14" i="36"/>
  <c r="E13" i="36"/>
  <c r="I8" i="36"/>
  <c r="W5" i="36"/>
  <c r="S19" i="36"/>
  <c r="E22" i="36"/>
  <c r="W18" i="36"/>
  <c r="L17" i="36"/>
  <c r="G28" i="36"/>
  <c r="P11" i="36"/>
  <c r="D33" i="36"/>
  <c r="C18" i="35"/>
  <c r="M23" i="35" s="1"/>
  <c r="A52" i="28"/>
  <c r="E28" i="17"/>
  <c r="B68" i="59" s="1"/>
  <c r="B52" i="59"/>
  <c r="C2" i="10"/>
  <c r="E16" i="17"/>
  <c r="B56" i="59" s="1"/>
  <c r="C65" i="26"/>
  <c r="AD65" i="26"/>
  <c r="AB65" i="26"/>
  <c r="C21" i="6"/>
  <c r="B40" i="59" s="1"/>
  <c r="U2" i="10"/>
  <c r="E24" i="17"/>
  <c r="B64" i="59" s="1"/>
  <c r="A75" i="28"/>
  <c r="N36" i="17"/>
  <c r="N17" i="2" s="1"/>
  <c r="E26" i="17"/>
  <c r="B66" i="59" s="1"/>
  <c r="B58" i="26"/>
  <c r="B9" i="58"/>
  <c r="B53" i="59"/>
  <c r="B5" i="35"/>
  <c r="B2" i="58"/>
  <c r="S36" i="17"/>
  <c r="G3" i="51"/>
  <c r="AM65" i="26"/>
  <c r="BY2" i="10"/>
  <c r="L36" i="17"/>
  <c r="B6" i="7" s="1"/>
  <c r="B10" i="7" s="1"/>
  <c r="B14" i="7" s="1"/>
  <c r="I36" i="17"/>
  <c r="V2" i="10"/>
  <c r="V3" i="51"/>
  <c r="B38" i="26"/>
  <c r="CD2" i="10"/>
  <c r="E65" i="6"/>
  <c r="E173" i="6"/>
  <c r="H2" i="10"/>
  <c r="P65" i="26"/>
  <c r="Q3" i="57"/>
  <c r="E18" i="8"/>
  <c r="E12" i="8"/>
  <c r="E2" i="10"/>
  <c r="B2" i="26"/>
  <c r="C2" i="21"/>
  <c r="G3" i="57"/>
  <c r="B1" i="57"/>
  <c r="W65" i="26"/>
  <c r="B32" i="26"/>
  <c r="B2" i="59"/>
  <c r="C2" i="6"/>
  <c r="B19" i="8"/>
  <c r="B28" i="59" s="1"/>
  <c r="C60" i="6"/>
  <c r="R2" i="10"/>
  <c r="E65" i="26"/>
  <c r="E25" i="17"/>
  <c r="B65" i="59" s="1"/>
  <c r="C92" i="6"/>
  <c r="Q2" i="10"/>
  <c r="A23" i="9"/>
  <c r="A15" i="9"/>
  <c r="E22" i="17"/>
  <c r="B62" i="59" s="1"/>
  <c r="G19" i="6"/>
  <c r="B45" i="59" s="1"/>
  <c r="B46" i="26"/>
  <c r="E67" i="6"/>
  <c r="E191" i="6"/>
  <c r="E94" i="6"/>
  <c r="E91" i="6"/>
  <c r="AA17" i="8"/>
  <c r="S13" i="26" a="1"/>
  <c r="B13" i="59"/>
  <c r="P19" i="2"/>
  <c r="P18" i="2"/>
  <c r="C47" i="58" a="1"/>
  <c r="C47" i="58" s="1"/>
  <c r="H18" i="2"/>
  <c r="F28" i="17" s="1"/>
  <c r="C68" i="59" s="1"/>
  <c r="N18" i="2"/>
  <c r="G17" i="58" s="1"/>
  <c r="H19" i="2"/>
  <c r="N19" i="2"/>
  <c r="K19" i="2"/>
  <c r="K6" i="2" s="1"/>
  <c r="C13" i="35" s="1"/>
  <c r="O18" i="2"/>
  <c r="F27" i="17" s="1"/>
  <c r="C67" i="59" s="1"/>
  <c r="B18" i="2"/>
  <c r="B19" i="2"/>
  <c r="L19" i="2"/>
  <c r="L6" i="2" s="1"/>
  <c r="C14" i="35" s="1"/>
  <c r="G18" i="2"/>
  <c r="I18" i="2" s="1"/>
  <c r="J18" i="2" s="1"/>
  <c r="G19" i="2"/>
  <c r="M19" i="2"/>
  <c r="M6" i="2" s="1"/>
  <c r="C15" i="35" s="1"/>
  <c r="O19" i="2"/>
  <c r="O17" i="2"/>
  <c r="O5" i="2" s="1"/>
  <c r="B17" i="35" s="1"/>
  <c r="K17" i="2"/>
  <c r="K5" i="2" s="1"/>
  <c r="C8" i="43"/>
  <c r="U3" i="10" s="1"/>
  <c r="S3" i="10"/>
  <c r="C7" i="43"/>
  <c r="T3" i="10" s="1"/>
  <c r="R3" i="10"/>
  <c r="C7" i="39"/>
  <c r="K3" i="10" s="1"/>
  <c r="P3" i="10" s="1"/>
  <c r="B8" i="7"/>
  <c r="B12" i="7" s="1"/>
  <c r="B16" i="7" s="1"/>
  <c r="B5" i="7"/>
  <c r="B9" i="7" s="1"/>
  <c r="B13" i="7" s="1"/>
  <c r="D19" i="29"/>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H16" i="58"/>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B13" i="35"/>
  <c r="K23" i="35"/>
  <c r="W21" i="8"/>
  <c r="B9" i="59" s="1"/>
  <c r="F22" i="17"/>
  <c r="C62" i="59" s="1"/>
  <c r="F19" i="29"/>
  <c r="S14" i="26"/>
  <c r="S13" i="26"/>
  <c r="S15" i="26"/>
  <c r="CB2" i="10"/>
  <c r="E85" i="6"/>
  <c r="E64" i="6"/>
  <c r="N23" i="35"/>
  <c r="AR65" i="26"/>
  <c r="E73" i="6"/>
  <c r="D44" i="17"/>
  <c r="D64" i="17"/>
  <c r="D69" i="17"/>
  <c r="A18" i="9"/>
  <c r="H3" i="49"/>
  <c r="AN65" i="26"/>
  <c r="B19" i="26"/>
  <c r="D47" i="17"/>
  <c r="F25" i="17"/>
  <c r="C65" i="59" s="1"/>
  <c r="G19" i="29" l="1"/>
  <c r="B7" i="7"/>
  <c r="B11" i="7" s="1"/>
  <c r="B15" i="7" s="1"/>
  <c r="O23" i="35"/>
  <c r="O6" i="2"/>
  <c r="C17" i="35" s="1"/>
  <c r="P6" i="2"/>
  <c r="N6" i="2"/>
  <c r="C16" i="35" s="1"/>
  <c r="B6" i="2"/>
  <c r="B7" i="2" s="1"/>
  <c r="B13" i="2" s="1"/>
  <c r="H6" i="2"/>
  <c r="C10" i="35" s="1"/>
  <c r="L17" i="2"/>
  <c r="E19" i="29"/>
  <c r="B3" i="35"/>
  <c r="B51" i="59"/>
  <c r="N5" i="2"/>
  <c r="B16" i="35" s="1"/>
  <c r="G16" i="58"/>
  <c r="D16" i="58"/>
  <c r="I19" i="2"/>
  <c r="G6" i="2"/>
  <c r="C9" i="35" s="1"/>
  <c r="Y3" i="10"/>
  <c r="H17" i="58"/>
  <c r="CE3" i="10"/>
  <c r="F24" i="17"/>
  <c r="C64" i="59" s="1"/>
  <c r="C17" i="58"/>
  <c r="D17" i="58"/>
  <c r="C20" i="35"/>
  <c r="I23" i="35" s="1"/>
  <c r="S23" i="35" s="1"/>
  <c r="T23" i="35" s="1"/>
  <c r="B17" i="58"/>
  <c r="F16" i="17"/>
  <c r="C56" i="59" s="1"/>
  <c r="F26" i="17"/>
  <c r="C66" i="59" s="1"/>
  <c r="A9" i="59"/>
  <c r="F16" i="58"/>
  <c r="B15" i="35"/>
  <c r="B8" i="2" l="1"/>
  <c r="B15" i="2"/>
  <c r="B17" i="2" s="1"/>
  <c r="B16" i="2"/>
  <c r="B10" i="2"/>
  <c r="B9" i="2"/>
  <c r="B11" i="2"/>
  <c r="B14" i="2"/>
  <c r="B12" i="2"/>
  <c r="L5" i="2"/>
  <c r="B14" i="35" s="1"/>
  <c r="E16" i="58"/>
  <c r="J19" i="2"/>
  <c r="J6" i="2" s="1"/>
  <c r="G3" i="10" s="1"/>
  <c r="I6" i="2"/>
  <c r="C11" i="35" s="1"/>
  <c r="D31" i="35" s="1"/>
  <c r="K31" i="35" s="1"/>
  <c r="C37" i="35"/>
  <c r="F37" i="35" s="1"/>
  <c r="M37" i="35" s="1"/>
  <c r="C35" i="35"/>
  <c r="F35" i="35" s="1"/>
  <c r="M35"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C40" i="35"/>
  <c r="J40" i="35" s="1"/>
  <c r="C28" i="35"/>
  <c r="F28" i="35" s="1"/>
  <c r="M28" i="35" s="1"/>
  <c r="C3" i="10"/>
  <c r="AE3" i="10"/>
  <c r="E3" i="10"/>
  <c r="P23" i="35"/>
  <c r="C46" i="35"/>
  <c r="Z3" i="10" s="1"/>
  <c r="J23" i="35"/>
  <c r="C47" i="35" l="1"/>
  <c r="AA3" i="10" s="1"/>
  <c r="D38" i="35"/>
  <c r="G38" i="35" s="1"/>
  <c r="N38" i="35" s="1"/>
  <c r="D37" i="35"/>
  <c r="K37" i="35" s="1"/>
  <c r="D41" i="35"/>
  <c r="G41" i="35" s="1"/>
  <c r="N41" i="35" s="1"/>
  <c r="G31" i="35"/>
  <c r="N31" i="35" s="1"/>
  <c r="D29" i="35"/>
  <c r="K29" i="35" s="1"/>
  <c r="E31" i="35"/>
  <c r="S31" i="35" s="1"/>
  <c r="T31" i="35" s="1"/>
  <c r="D26" i="35"/>
  <c r="K26" i="35" s="1"/>
  <c r="D36" i="35"/>
  <c r="K36" i="35" s="1"/>
  <c r="D27" i="35"/>
  <c r="K27" i="35" s="1"/>
  <c r="D40" i="35"/>
  <c r="K40" i="35" s="1"/>
  <c r="D28" i="35"/>
  <c r="G28" i="35" s="1"/>
  <c r="N28" i="35" s="1"/>
  <c r="F3" i="10"/>
  <c r="D35" i="35"/>
  <c r="G35" i="35" s="1"/>
  <c r="N35" i="35" s="1"/>
  <c r="D33" i="35"/>
  <c r="G33" i="35" s="1"/>
  <c r="D34" i="35"/>
  <c r="G34" i="35" s="1"/>
  <c r="N34" i="35" s="1"/>
  <c r="D39" i="35"/>
  <c r="K39" i="35" s="1"/>
  <c r="D32" i="35"/>
  <c r="G32" i="35" s="1"/>
  <c r="N32" i="35" s="1"/>
  <c r="D30" i="35"/>
  <c r="K30" i="35" s="1"/>
  <c r="D43" i="35"/>
  <c r="K43" i="35" s="1"/>
  <c r="D24" i="35"/>
  <c r="G24" i="35" s="1"/>
  <c r="N24" i="35" s="1"/>
  <c r="D25" i="35"/>
  <c r="K25" i="35" s="1"/>
  <c r="D42" i="35"/>
  <c r="G42" i="35" s="1"/>
  <c r="N42" i="35" s="1"/>
  <c r="C12" i="35"/>
  <c r="J37" i="35"/>
  <c r="J35" i="35"/>
  <c r="F29" i="35"/>
  <c r="M29" i="35" s="1"/>
  <c r="J28" i="35"/>
  <c r="F42" i="35"/>
  <c r="M42" i="35" s="1"/>
  <c r="J41" i="35"/>
  <c r="J33" i="35"/>
  <c r="F31" i="35"/>
  <c r="M31" i="35" s="1"/>
  <c r="J36" i="35"/>
  <c r="F40" i="35"/>
  <c r="M40" i="35" s="1"/>
  <c r="J24" i="35"/>
  <c r="F39" i="35"/>
  <c r="M39" i="35" s="1"/>
  <c r="F38" i="35"/>
  <c r="M38" i="35" s="1"/>
  <c r="J43" i="35"/>
  <c r="F32" i="35"/>
  <c r="J27" i="35"/>
  <c r="J25" i="35"/>
  <c r="J26" i="35"/>
  <c r="J30" i="35"/>
  <c r="F34" i="35"/>
  <c r="J31" i="35"/>
  <c r="D3" i="10"/>
  <c r="E38" i="35" l="1"/>
  <c r="S38" i="35" s="1"/>
  <c r="T38" i="35" s="1"/>
  <c r="K38" i="35"/>
  <c r="E41" i="35"/>
  <c r="S41" i="35" s="1"/>
  <c r="T41" i="35" s="1"/>
  <c r="E30" i="35"/>
  <c r="S30" i="35" s="1"/>
  <c r="T30" i="35" s="1"/>
  <c r="E42" i="35"/>
  <c r="S42" i="35" s="1"/>
  <c r="T42" i="35" s="1"/>
  <c r="K28" i="35"/>
  <c r="H41" i="35"/>
  <c r="O41" i="35" s="1"/>
  <c r="G37" i="35"/>
  <c r="N37" i="35" s="1"/>
  <c r="E37" i="35"/>
  <c r="S37" i="35" s="1"/>
  <c r="T37" i="35" s="1"/>
  <c r="E26" i="35"/>
  <c r="S26" i="35" s="1"/>
  <c r="T26" i="35" s="1"/>
  <c r="K41" i="35"/>
  <c r="G36" i="35"/>
  <c r="N36" i="35" s="1"/>
  <c r="H35" i="35"/>
  <c r="O35" i="35" s="1"/>
  <c r="E29" i="35"/>
  <c r="S29" i="35" s="1"/>
  <c r="T29" i="35" s="1"/>
  <c r="G27" i="35"/>
  <c r="N27" i="35" s="1"/>
  <c r="E32" i="35"/>
  <c r="S32" i="35" s="1"/>
  <c r="T32" i="35" s="1"/>
  <c r="K33" i="35"/>
  <c r="E25" i="35"/>
  <c r="S25" i="35" s="1"/>
  <c r="T25" i="35" s="1"/>
  <c r="K32" i="35"/>
  <c r="K35" i="35"/>
  <c r="E27" i="35"/>
  <c r="S27" i="35" s="1"/>
  <c r="T27" i="35" s="1"/>
  <c r="G40" i="35"/>
  <c r="N40" i="35" s="1"/>
  <c r="G25" i="35"/>
  <c r="N25" i="35" s="1"/>
  <c r="H32" i="35"/>
  <c r="O32" i="35" s="1"/>
  <c r="E33" i="35"/>
  <c r="S33" i="35" s="1"/>
  <c r="T33" i="35" s="1"/>
  <c r="E35" i="35"/>
  <c r="S35" i="35" s="1"/>
  <c r="T35" i="35" s="1"/>
  <c r="G29" i="35"/>
  <c r="N29" i="35" s="1"/>
  <c r="K34" i="35"/>
  <c r="H28" i="35"/>
  <c r="O28" i="35" s="1"/>
  <c r="E36" i="35"/>
  <c r="S36" i="35" s="1"/>
  <c r="T36" i="35" s="1"/>
  <c r="G26" i="35"/>
  <c r="N26" i="35" s="1"/>
  <c r="E34" i="35"/>
  <c r="S34" i="35" s="1"/>
  <c r="T34" i="35" s="1"/>
  <c r="E28" i="35"/>
  <c r="S28" i="35" s="1"/>
  <c r="T28" i="35" s="1"/>
  <c r="E24" i="35"/>
  <c r="S24" i="35" s="1"/>
  <c r="T24" i="35" s="1"/>
  <c r="E39" i="35"/>
  <c r="S39" i="35" s="1"/>
  <c r="T39" i="35" s="1"/>
  <c r="G39" i="35"/>
  <c r="N39" i="35" s="1"/>
  <c r="K24" i="35"/>
  <c r="H24" i="35"/>
  <c r="O24" i="35" s="1"/>
  <c r="I24" i="35"/>
  <c r="P24" i="35" s="1"/>
  <c r="E40" i="35"/>
  <c r="S40" i="35" s="1"/>
  <c r="T40" i="35" s="1"/>
  <c r="G30" i="35"/>
  <c r="N30" i="35" s="1"/>
  <c r="E43" i="35"/>
  <c r="S43" i="35" s="1"/>
  <c r="T43" i="35" s="1"/>
  <c r="G43" i="35"/>
  <c r="N43" i="35" s="1"/>
  <c r="K42" i="35"/>
  <c r="H42" i="35"/>
  <c r="O42" i="35" s="1"/>
  <c r="M32" i="35"/>
  <c r="H31" i="35"/>
  <c r="O31" i="35" s="1"/>
  <c r="H38" i="35"/>
  <c r="O38" i="35" s="1"/>
  <c r="N33" i="35"/>
  <c r="H33" i="35"/>
  <c r="O33" i="35" s="1"/>
  <c r="H34" i="35"/>
  <c r="O34" i="35" s="1"/>
  <c r="M34" i="35"/>
  <c r="H37" i="35" l="1"/>
  <c r="O37" i="35" s="1"/>
  <c r="H36" i="35"/>
  <c r="O36" i="35" s="1"/>
  <c r="H27" i="35"/>
  <c r="O27" i="35" s="1"/>
  <c r="H26" i="35"/>
  <c r="O26" i="35" s="1"/>
  <c r="H40" i="35"/>
  <c r="O40" i="35" s="1"/>
  <c r="H25" i="35"/>
  <c r="O25" i="35" s="1"/>
  <c r="H29" i="35"/>
  <c r="O29" i="35" s="1"/>
  <c r="U23" i="35"/>
  <c r="U32" i="35" s="1"/>
  <c r="AF3" i="10"/>
  <c r="I25" i="35"/>
  <c r="AG3" i="10" s="1"/>
  <c r="H30" i="35"/>
  <c r="O30" i="35" s="1"/>
  <c r="H39" i="35"/>
  <c r="O39" i="35" s="1"/>
  <c r="H43" i="35"/>
  <c r="O43" i="35" s="1"/>
  <c r="I26" i="35" l="1"/>
  <c r="I27" i="35" s="1"/>
  <c r="P27" i="35" s="1"/>
  <c r="P25" i="35"/>
  <c r="U33" i="35"/>
  <c r="U38" i="35"/>
  <c r="U39" i="35"/>
  <c r="U42" i="35"/>
  <c r="U41" i="35"/>
  <c r="U27" i="35"/>
  <c r="U36" i="35"/>
  <c r="U25" i="35"/>
  <c r="U31" i="35"/>
  <c r="U28" i="35"/>
  <c r="U43" i="35"/>
  <c r="U37" i="35"/>
  <c r="U34" i="35"/>
  <c r="U26" i="35"/>
  <c r="U24" i="35"/>
  <c r="U29" i="35"/>
  <c r="U40" i="35"/>
  <c r="U35" i="35"/>
  <c r="U30" i="35"/>
  <c r="P26" i="35" l="1"/>
  <c r="AH3" i="10"/>
  <c r="AI3" i="10"/>
  <c r="I28" i="35"/>
  <c r="P28" i="35" s="1"/>
  <c r="I29" i="35" l="1"/>
  <c r="AK3" i="10" s="1"/>
  <c r="AJ3" i="10"/>
  <c r="I30" i="35" l="1"/>
  <c r="P30" i="35" s="1"/>
  <c r="P29" i="35"/>
  <c r="AL3" i="10" l="1"/>
  <c r="I31" i="35"/>
  <c r="P31" i="35" s="1"/>
  <c r="I32" i="35" l="1"/>
  <c r="AN3" i="10" s="1"/>
  <c r="AM3" i="10"/>
  <c r="P32" i="35" l="1"/>
  <c r="I33" i="35"/>
  <c r="I34" i="35" s="1"/>
  <c r="I35" i="35" s="1"/>
  <c r="P33" i="35" l="1"/>
  <c r="AO3" i="10"/>
  <c r="P34" i="35"/>
  <c r="AP3" i="10"/>
  <c r="P35" i="35"/>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<sst xmlns="http://schemas.openxmlformats.org/spreadsheetml/2006/main" count="5354" uniqueCount="3404">
  <si>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</si>
  <si>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</si>
  <si>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</si>
  <si>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</si>
  <si>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</si>
  <si>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</si>
  <si>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</si>
  <si>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</si>
  <si>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</si>
  <si>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</si>
  <si>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</si>
  <si>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</si>
  <si>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</si>
  <si>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</si>
  <si>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</si>
  <si>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</si>
  <si>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</si>
  <si>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</si>
  <si>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</si>
  <si>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</si>
  <si>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</si>
  <si>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</si>
  <si>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</si>
  <si>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</si>
  <si>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</si>
  <si>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</si>
  <si>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</si>
  <si>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</si>
  <si>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</si>
  <si>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</si>
  <si>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</si>
  <si>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</si>
  <si>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</si>
  <si>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</si>
  <si>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</si>
  <si>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</si>
  <si>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</si>
  <si>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Baseline Fixture</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</si>
  <si>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</si>
  <si>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</si>
  <si>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</si>
  <si>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</si>
  <si>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</si>
  <si>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</si>
  <si>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</si>
  <si>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</si>
  <si>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</si>
  <si>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</si>
  <si>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</si>
  <si>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</si>
  <si>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</si>
  <si>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</si>
  <si>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</si>
  <si>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</si>
  <si>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</si>
  <si>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</si>
  <si>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</si>
  <si>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</si>
  <si>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</si>
  <si>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</si>
  <si>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</si>
  <si>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</si>
  <si>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</si>
  <si>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</si>
  <si>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</si>
  <si>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</si>
  <si>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</si>
  <si>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</si>
  <si>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</si>
  <si>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</si>
  <si>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</si>
  <si>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</si>
  <si>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</si>
  <si>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</si>
  <si>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</si>
  <si>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</si>
  <si>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</si>
  <si>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</si>
  <si>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</si>
  <si>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</si>
  <si>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</si>
  <si>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</si>
  <si>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</si>
  <si>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</si>
  <si>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</si>
  <si>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</si>
  <si>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</si>
  <si>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</si>
  <si>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</si>
  <si>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</si>
  <si>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</si>
  <si>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</si>
  <si>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</si>
  <si>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</si>
  <si>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</si>
  <si>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</si>
  <si>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</si>
  <si>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</si>
  <si>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</si>
  <si>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</si>
  <si>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</si>
  <si>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</si>
  <si>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</si>
  <si>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</si>
  <si>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</si>
  <si>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</si>
  <si>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</si>
  <si>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</si>
  <si>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</si>
  <si>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</si>
  <si>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</si>
  <si>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</si>
  <si>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</si>
  <si>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</si>
  <si>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</si>
  <si>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</si>
  <si>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</si>
  <si>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</si>
  <si>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</si>
  <si>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</si>
  <si>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</si>
  <si>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</si>
  <si>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</si>
  <si>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</si>
  <si>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</si>
  <si>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</si>
  <si>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</si>
  <si>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</si>
  <si>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</si>
  <si>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</si>
  <si>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</si>
  <si>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</si>
  <si>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</si>
  <si>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</si>
  <si>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</si>
  <si>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</si>
  <si>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</si>
  <si>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</si>
  <si>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</si>
  <si>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</si>
  <si>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</si>
  <si>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</si>
  <si>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</si>
  <si>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</si>
  <si>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</si>
  <si>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</si>
  <si>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</si>
  <si>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</si>
  <si>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</si>
  <si>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</si>
  <si>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</si>
  <si>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</si>
  <si>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</si>
  <si>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</si>
  <si>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</si>
  <si>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</si>
  <si>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</si>
  <si>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</si>
  <si>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</si>
  <si>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</si>
  <si>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</si>
  <si>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</si>
  <si>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</si>
  <si>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</si>
  <si>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</si>
  <si>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</si>
  <si>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</si>
  <si>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</si>
  <si>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</si>
  <si>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</si>
  <si>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</si>
  <si>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</si>
  <si>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</si>
  <si>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</si>
  <si>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</si>
  <si>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</si>
  <si>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</si>
  <si>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</si>
  <si>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</si>
  <si>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</si>
  <si>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</si>
  <si>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</si>
  <si>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</si>
  <si>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</si>
  <si>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</si>
  <si>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</si>
  <si>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</si>
  <si>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</si>
  <si>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</si>
  <si>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</si>
  <si>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</si>
  <si>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</si>
  <si>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</si>
  <si>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</si>
  <si>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</si>
  <si>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</si>
  <si>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</si>
  <si>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</si>
  <si>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</si>
  <si>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</si>
  <si>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</si>
  <si>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</si>
  <si>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</si>
  <si>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</si>
  <si>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</si>
  <si>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</si>
  <si>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</si>
  <si>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</si>
  <si>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</si>
  <si>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</si>
  <si>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</si>
  <si>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</si>
  <si>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</si>
  <si>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</si>
  <si>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</si>
  <si>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</si>
  <si>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</si>
  <si>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</si>
  <si>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</si>
  <si>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</si>
  <si>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</si>
  <si>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</si>
  <si>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</si>
  <si>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</si>
  <si>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</si>
  <si>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</si>
  <si>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</si>
  <si>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</si>
  <si>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</si>
  <si>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</si>
  <si>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</si>
  <si>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</si>
  <si>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</si>
  <si>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</si>
  <si>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</si>
  <si>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</si>
  <si>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</si>
  <si>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</si>
  <si>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</si>
  <si>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</si>
  <si>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</si>
  <si>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</si>
  <si>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</si>
  <si>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</si>
  <si>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</si>
  <si>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</si>
  <si>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</si>
  <si>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</si>
  <si>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</si>
  <si>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</si>
  <si>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</si>
  <si>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</si>
  <si>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</si>
  <si>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</si>
  <si>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</si>
  <si>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</si>
  <si>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</si>
  <si>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</si>
  <si>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</si>
  <si>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</si>
  <si>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</si>
  <si>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</si>
  <si>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</si>
  <si>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</si>
  <si>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</si>
  <si>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</si>
  <si>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</si>
  <si>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</si>
  <si>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</si>
  <si>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</si>
  <si>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</si>
  <si>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</si>
  <si>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</si>
  <si>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</si>
  <si>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</si>
  <si>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</si>
  <si>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</si>
  <si>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</si>
  <si>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</si>
  <si>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</si>
  <si>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</si>
  <si>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</si>
  <si>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</si>
  <si>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</si>
  <si>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</si>
  <si>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</si>
  <si>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</si>
  <si>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</si>
  <si>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</si>
  <si>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</si>
  <si>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</si>
  <si>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</si>
  <si>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</si>
  <si>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</si>
  <si>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</si>
  <si>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</si>
  <si>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</si>
  <si>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</si>
  <si>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</si>
  <si>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</si>
  <si>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</si>
  <si>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</si>
  <si>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</si>
  <si>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</si>
  <si>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</si>
  <si>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</si>
  <si>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</si>
  <si>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</si>
  <si>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</si>
  <si>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</si>
  <si>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</si>
  <si>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</si>
  <si>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</si>
  <si>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</si>
  <si>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</si>
  <si>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</si>
  <si>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</si>
  <si>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</si>
  <si>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</si>
  <si>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</si>
  <si>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</si>
  <si>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</si>
  <si>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</si>
  <si>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</si>
  <si>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</si>
  <si>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</si>
  <si>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</si>
  <si>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</si>
  <si>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</si>
  <si>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</si>
  <si>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</si>
  <si>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</si>
  <si>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</si>
  <si>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</si>
  <si>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</si>
  <si>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</si>
  <si>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</si>
  <si>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</si>
  <si>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</si>
  <si>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</si>
  <si>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</si>
  <si>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</si>
  <si>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</si>
  <si>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</si>
  <si>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</si>
  <si>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</si>
  <si>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</si>
  <si>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</si>
  <si>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</si>
  <si>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</si>
  <si>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</si>
  <si>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</si>
  <si>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</si>
  <si>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</si>
  <si>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</si>
  <si>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</si>
  <si>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</si>
  <si>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</si>
  <si>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</si>
  <si>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</si>
  <si>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</si>
  <si>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</si>
  <si>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</si>
  <si>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</si>
  <si>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</si>
  <si>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</si>
  <si>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</si>
  <si>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</si>
  <si>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</si>
  <si>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</si>
  <si>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</si>
  <si>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</si>
  <si>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</si>
  <si>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</si>
  <si>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</si>
  <si>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</si>
  <si>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</si>
  <si>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</si>
  <si>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</si>
  <si>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</si>
  <si>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</si>
  <si>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</si>
  <si>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</si>
  <si>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</si>
  <si>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</si>
  <si>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</si>
  <si>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</si>
  <si>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</si>
  <si>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</si>
  <si>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</si>
  <si>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</si>
  <si>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</si>
  <si>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</si>
  <si>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</si>
  <si>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</si>
  <si>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</si>
  <si>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</si>
  <si>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</si>
  <si>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</si>
  <si>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</si>
  <si>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</si>
  <si>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</si>
  <si>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</si>
  <si>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</si>
  <si>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</si>
  <si>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</si>
  <si>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</si>
  <si>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</si>
  <si>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</si>
  <si>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</si>
  <si>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</si>
  <si>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</si>
  <si>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</si>
  <si>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</si>
  <si>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</si>
  <si>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</si>
  <si>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</si>
  <si>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</si>
  <si>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</si>
  <si>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</si>
  <si>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</si>
  <si>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</si>
  <si>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</si>
  <si>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</si>
  <si>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</si>
  <si>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</si>
  <si>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</si>
  <si>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</si>
  <si>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</si>
  <si>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</si>
  <si>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</si>
  <si>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</si>
  <si>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</si>
  <si>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</si>
  <si>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</si>
  <si>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</si>
  <si>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</si>
  <si>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</si>
  <si>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</si>
  <si>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</si>
  <si>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</si>
  <si>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</si>
  <si>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</si>
  <si>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</si>
  <si>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</si>
  <si>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</si>
  <si>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</si>
  <si>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</si>
  <si>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</si>
  <si>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</si>
  <si>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</si>
  <si>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</si>
  <si>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</si>
  <si>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</si>
  <si>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</si>
  <si>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</si>
  <si>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</si>
  <si>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</si>
  <si>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</si>
  <si>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</si>
  <si>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</si>
  <si>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</si>
  <si>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</si>
  <si>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</si>
  <si>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</si>
  <si>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</si>
  <si>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</si>
  <si>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</si>
  <si>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</si>
  <si>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</si>
  <si>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</si>
  <si>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</si>
  <si>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</si>
  <si>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</si>
  <si>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</si>
  <si>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</si>
  <si>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</si>
  <si>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</si>
  <si>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</si>
  <si>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</si>
  <si>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</si>
  <si>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</si>
  <si>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</si>
  <si>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</si>
  <si>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</si>
  <si>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</si>
  <si>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</si>
  <si>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</si>
  <si>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</si>
  <si>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</si>
  <si>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</si>
  <si>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</si>
  <si>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</si>
  <si>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</si>
  <si>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</si>
  <si>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</si>
  <si>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</si>
  <si>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</si>
  <si>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</si>
  <si>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</si>
  <si>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</si>
  <si>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</si>
  <si>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</si>
  <si>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</si>
  <si>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</si>
  <si>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</si>
  <si>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</si>
  <si>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</si>
  <si>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</si>
  <si>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</si>
  <si>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</si>
  <si>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</si>
  <si>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</si>
  <si>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</si>
  <si>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</si>
  <si>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</si>
  <si>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</si>
  <si>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</si>
  <si>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</si>
  <si>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</si>
  <si>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</si>
  <si>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</si>
  <si>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</si>
  <si>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</si>
  <si>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</si>
  <si>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</si>
  <si>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</si>
  <si>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</si>
  <si>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</si>
  <si>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</si>
  <si>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</si>
  <si>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</si>
  <si>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</si>
  <si>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</si>
  <si>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</si>
  <si>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</si>
  <si>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</si>
  <si>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</si>
  <si>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</si>
  <si>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</si>
  <si>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</si>
  <si>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</si>
  <si>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</si>
  <si>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</si>
  <si>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</si>
  <si>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</si>
  <si>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</si>
  <si>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</si>
  <si>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</si>
  <si>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</si>
  <si>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</si>
  <si>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</si>
  <si>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</si>
  <si>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</si>
  <si>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</si>
  <si>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</si>
  <si>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</si>
  <si>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</si>
  <si>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</si>
  <si>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</si>
  <si>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</si>
  <si>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</si>
  <si>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</si>
  <si>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</si>
  <si>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</si>
  <si>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</si>
  <si>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</si>
  <si>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</si>
  <si>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</si>
  <si>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</si>
  <si>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</si>
  <si>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</si>
  <si>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</si>
  <si>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</si>
  <si>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</si>
  <si>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</si>
  <si>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</si>
  <si>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</si>
  <si>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</si>
  <si>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</si>
  <si>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</si>
  <si>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</si>
  <si>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</si>
  <si>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</si>
  <si>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</si>
  <si>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</si>
  <si>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</si>
  <si>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</si>
  <si>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</si>
  <si>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</si>
  <si>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</si>
  <si>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</si>
  <si>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</si>
  <si>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</si>
  <si>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</si>
  <si>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</si>
  <si>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</si>
  <si>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</si>
  <si>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</si>
  <si>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</si>
  <si>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</si>
  <si>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</si>
  <si>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</si>
  <si>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</si>
  <si>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</si>
  <si>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</si>
  <si>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</si>
  <si>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</si>
  <si>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</si>
  <si>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</si>
  <si>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</si>
  <si>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</si>
  <si>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</si>
  <si>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</si>
  <si>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</si>
  <si>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</si>
  <si>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</si>
  <si>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</si>
  <si>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</si>
  <si>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</si>
  <si>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</si>
  <si>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</si>
  <si>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</si>
  <si>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</si>
  <si>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</si>
  <si>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</si>
  <si>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</si>
  <si>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</si>
  <si>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</si>
  <si>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</si>
  <si>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</si>
  <si>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</si>
  <si>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</si>
  <si>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</si>
  <si>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</si>
  <si>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</si>
  <si>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</si>
  <si>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</si>
  <si>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</si>
  <si>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</si>
  <si>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</si>
  <si>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</si>
  <si>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</si>
  <si>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</si>
  <si>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</si>
  <si>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</si>
  <si>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</si>
  <si>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</si>
  <si>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</si>
  <si>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</si>
  <si>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</si>
  <si>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</si>
  <si>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</si>
  <si>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</si>
  <si>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</si>
  <si>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</si>
  <si>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</si>
  <si>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</si>
  <si>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</si>
  <si>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</si>
  <si>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</si>
  <si>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</si>
  <si>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</si>
  <si>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</si>
  <si>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</si>
  <si>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</si>
  <si>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</si>
  <si>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</si>
  <si>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</si>
  <si>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</si>
  <si>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</si>
  <si>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</si>
  <si>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</si>
  <si>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</si>
  <si>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</si>
  <si>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</si>
  <si>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</si>
  <si>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</si>
  <si>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</si>
  <si>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</si>
  <si>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</si>
  <si>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</si>
  <si>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</si>
  <si>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</si>
  <si>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</si>
  <si>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</si>
  <si>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</si>
  <si>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</si>
  <si>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</si>
  <si>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</si>
  <si>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</si>
  <si>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</si>
  <si>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</si>
  <si>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</si>
  <si>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</si>
  <si>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</si>
  <si>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</si>
  <si>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</si>
  <si>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</si>
  <si>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</si>
  <si>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</si>
  <si>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</si>
  <si>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</si>
  <si>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</si>
  <si>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</si>
  <si>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</si>
  <si>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</si>
  <si>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</si>
  <si>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</si>
  <si>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</si>
  <si>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</si>
  <si>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</si>
  <si>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</si>
  <si>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</si>
  <si>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</si>
  <si>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</si>
  <si>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</si>
  <si>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</si>
  <si>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</si>
  <si>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</si>
  <si>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</si>
  <si>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</si>
  <si>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</si>
  <si>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</si>
  <si>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</si>
  <si>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</si>
  <si>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</si>
  <si>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</si>
  <si>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</si>
  <si>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</si>
  <si>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</si>
  <si>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</si>
  <si>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</si>
  <si>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</si>
  <si>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</si>
  <si>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</si>
  <si>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</si>
  <si>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</si>
  <si>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</si>
  <si>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</si>
  <si>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</si>
  <si>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</si>
  <si>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</si>
  <si>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</si>
  <si>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</si>
  <si>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</si>
  <si>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</si>
  <si>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</si>
  <si>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</si>
  <si>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</si>
  <si>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</si>
  <si>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</si>
  <si>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</si>
  <si>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</si>
  <si>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</si>
  <si>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</si>
  <si>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</si>
  <si>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</si>
  <si>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</si>
  <si>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</si>
  <si>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</si>
  <si>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</si>
  <si>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</si>
  <si>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</si>
  <si>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</si>
  <si>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</si>
  <si>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</si>
  <si>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</si>
  <si>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</si>
  <si>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</si>
  <si>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</si>
  <si>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</si>
  <si>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</si>
  <si>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</si>
  <si>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</si>
  <si>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</si>
  <si>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</si>
  <si>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</si>
  <si>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</si>
  <si>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</si>
  <si>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</si>
  <si>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</si>
  <si>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</si>
  <si>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</si>
  <si>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</si>
  <si>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</si>
  <si>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</si>
  <si>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</si>
  <si>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</si>
  <si>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</si>
  <si>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</si>
  <si>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</si>
  <si>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</si>
  <si>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</si>
  <si>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</si>
  <si>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</si>
  <si>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</si>
  <si>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</si>
  <si>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</si>
  <si>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</si>
  <si>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</si>
  <si>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</si>
  <si>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</si>
  <si>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</si>
  <si>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</si>
  <si>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</si>
  <si>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</si>
  <si>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</si>
  <si>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</si>
  <si>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</si>
  <si>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</si>
  <si>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</si>
  <si>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</si>
  <si>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</si>
  <si>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</si>
  <si>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</si>
  <si>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</si>
  <si>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</si>
  <si>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</si>
  <si>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</si>
  <si>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</si>
  <si>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</si>
  <si>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</si>
  <si>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</si>
  <si>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</si>
  <si>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</si>
  <si>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</si>
  <si>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</si>
  <si>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</si>
  <si>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</si>
  <si>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</si>
  <si>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</si>
  <si>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</si>
  <si>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</si>
  <si>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</si>
  <si>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</si>
  <si>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</si>
  <si>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</si>
  <si>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</si>
  <si>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</si>
  <si>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</si>
  <si>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</si>
  <si>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</si>
  <si>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</si>
  <si>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</si>
  <si>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</si>
  <si>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</si>
  <si>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</si>
  <si>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</si>
  <si>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</si>
  <si>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</si>
  <si>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</si>
  <si>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</si>
  <si>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</si>
  <si>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</si>
  <si>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</si>
  <si>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</si>
  <si>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</si>
  <si>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</si>
  <si>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</si>
  <si>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</si>
  <si>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</si>
  <si>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</si>
  <si>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</si>
  <si>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</si>
  <si>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</si>
  <si>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</si>
  <si>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</si>
  <si>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</si>
  <si>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</si>
  <si>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</si>
  <si>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</si>
  <si>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</si>
  <si>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</si>
  <si>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</si>
  <si>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</si>
  <si>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</si>
  <si>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</si>
  <si>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</si>
  <si>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</si>
  <si>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</si>
  <si>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</si>
  <si>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</si>
  <si>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</si>
  <si>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</si>
  <si>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</si>
  <si>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</si>
  <si>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</si>
  <si>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</si>
  <si>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</si>
  <si>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</si>
  <si>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</si>
  <si>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</si>
  <si>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</si>
  <si>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</si>
  <si>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</si>
  <si>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</si>
  <si>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</si>
  <si>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</si>
  <si>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</si>
  <si>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</si>
  <si>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</si>
  <si>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</si>
  <si>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</si>
  <si>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</si>
  <si>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</si>
  <si>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</si>
  <si>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</si>
  <si>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</si>
  <si>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</si>
  <si>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</si>
  <si>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</si>
  <si>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</si>
  <si>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</si>
  <si>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</si>
  <si>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</si>
  <si>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</si>
  <si>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</si>
  <si>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</si>
  <si>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</si>
  <si>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</si>
  <si>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</si>
  <si>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</si>
  <si>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</si>
  <si>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</si>
  <si>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</si>
  <si>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</si>
  <si>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</si>
  <si>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</si>
  <si>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</si>
  <si>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</si>
  <si>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</si>
  <si>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</si>
  <si>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</si>
  <si>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</si>
  <si>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</si>
  <si>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</si>
  <si>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</si>
  <si>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</si>
  <si>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</si>
  <si>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</si>
  <si>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</si>
  <si>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</si>
  <si>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</si>
  <si>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</si>
  <si>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</si>
  <si>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</si>
  <si>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</si>
  <si>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</si>
  <si>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</si>
  <si>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</si>
  <si>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</si>
  <si>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</si>
  <si>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</si>
  <si>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</si>
  <si>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</si>
  <si>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</si>
  <si>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</si>
  <si>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</si>
  <si>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</si>
  <si>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</si>
  <si>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</si>
  <si>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</si>
  <si>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</si>
  <si>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</si>
  <si>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</si>
  <si>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</si>
  <si>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</si>
  <si>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</si>
  <si>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</si>
  <si>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</si>
  <si>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</si>
  <si>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</si>
  <si>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</si>
  <si>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</si>
  <si>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</si>
  <si>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</si>
  <si>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</si>
  <si>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</si>
  <si>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</si>
  <si>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</si>
  <si>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</si>
  <si>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</si>
  <si>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</si>
  <si>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</si>
  <si>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</si>
  <si>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</si>
  <si>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</si>
  <si>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</si>
  <si>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</si>
  <si>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</si>
  <si>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</si>
  <si>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</si>
  <si>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</si>
  <si>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</si>
  <si>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</si>
  <si>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</si>
  <si>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</si>
  <si>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</si>
  <si>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</si>
  <si>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</si>
  <si>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</si>
  <si>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</si>
  <si>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</si>
  <si>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</si>
  <si>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</si>
  <si>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</si>
  <si>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</si>
  <si>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</si>
  <si>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</si>
  <si>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</si>
  <si>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</si>
  <si>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</si>
  <si>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</si>
  <si>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</si>
  <si>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</si>
  <si>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</si>
  <si>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</si>
  <si>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</si>
  <si>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</si>
  <si>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</si>
  <si>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</si>
  <si>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</si>
  <si>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</si>
  <si>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</si>
  <si>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</si>
  <si>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</si>
  <si>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</si>
  <si>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</si>
  <si>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</si>
  <si>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</si>
  <si>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</si>
  <si>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</si>
  <si>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</si>
  <si>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</si>
  <si>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</si>
  <si>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</si>
  <si>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</si>
  <si>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</si>
  <si>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</si>
  <si>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</si>
  <si>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</si>
  <si>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</si>
  <si>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</si>
  <si>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</si>
  <si>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</si>
  <si>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</si>
  <si>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</si>
  <si>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</si>
  <si>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</si>
  <si>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</si>
  <si>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</si>
  <si>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</si>
  <si>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</si>
  <si>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</si>
  <si>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</si>
  <si>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</si>
  <si>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</si>
  <si>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</si>
  <si>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</si>
  <si>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</si>
  <si>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</si>
  <si>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</si>
  <si>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</si>
  <si>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</si>
  <si>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</si>
  <si>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</si>
  <si>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</si>
  <si>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</si>
  <si>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</si>
  <si>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</si>
  <si>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</si>
  <si>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</si>
  <si>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</si>
  <si>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</si>
  <si>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</si>
  <si>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</si>
  <si>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</si>
  <si>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</si>
  <si>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</si>
  <si>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</si>
  <si>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</si>
  <si>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</si>
  <si>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</si>
  <si>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</si>
  <si>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</si>
  <si>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</si>
  <si>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</si>
  <si>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</si>
  <si>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</si>
  <si>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</si>
  <si>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</si>
  <si>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</si>
  <si>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</si>
  <si>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</si>
  <si>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</si>
  <si>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</si>
  <si>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</si>
  <si>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</si>
  <si>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</si>
  <si>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</si>
  <si>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</si>
  <si>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</si>
  <si>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</si>
  <si>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</si>
  <si>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</si>
  <si>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</si>
  <si>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</si>
  <si>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</si>
  <si>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</si>
  <si>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</si>
  <si>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</si>
  <si>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</si>
  <si>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</si>
  <si>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</si>
  <si>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</si>
  <si>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</si>
  <si>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</si>
  <si>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</si>
  <si>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</si>
  <si>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</si>
  <si>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</si>
  <si>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</si>
  <si>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</si>
  <si>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</si>
  <si>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</si>
  <si>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</si>
  <si>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</si>
  <si>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</si>
  <si>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</si>
  <si>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</si>
  <si>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</si>
  <si>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</si>
  <si>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</si>
  <si>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</si>
  <si>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</si>
  <si>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</si>
  <si>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</si>
  <si>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</si>
  <si>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</si>
  <si>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</si>
  <si>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</si>
  <si>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</si>
  <si>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</si>
  <si>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</si>
  <si>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</si>
  <si>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</si>
  <si>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</si>
  <si>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</si>
  <si>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</si>
  <si>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</si>
  <si>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</si>
  <si>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</si>
  <si>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</si>
  <si>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</si>
  <si>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</si>
  <si>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</si>
  <si>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</si>
  <si>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</si>
  <si>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</si>
  <si>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</si>
  <si>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</si>
  <si>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</si>
  <si>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</si>
  <si>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</si>
  <si>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</si>
  <si>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</si>
  <si>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</si>
  <si>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</si>
  <si>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</si>
  <si>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</si>
  <si>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</si>
  <si>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</si>
  <si>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</si>
  <si>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</si>
  <si>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</si>
  <si>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</si>
  <si>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</si>
  <si>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</si>
  <si>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</si>
  <si>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</si>
  <si>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</si>
  <si>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</si>
  <si>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</si>
  <si>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</si>
  <si>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</si>
  <si>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</si>
  <si>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</si>
  <si>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</si>
  <si>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</si>
  <si>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</si>
  <si>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</si>
  <si>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</si>
  <si>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</si>
  <si>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</si>
  <si>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</si>
  <si>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</si>
  <si>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</si>
  <si>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</si>
  <si>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</si>
  <si>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</si>
  <si>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</si>
  <si>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</si>
  <si>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</si>
  <si>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</si>
  <si>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</si>
  <si>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</si>
  <si>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</si>
  <si>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</si>
  <si>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</si>
  <si>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</si>
  <si>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</si>
  <si>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</si>
  <si>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</si>
  <si>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</si>
  <si>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</si>
  <si>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</si>
  <si>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</si>
  <si>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</si>
  <si>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</si>
  <si>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</si>
  <si>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</si>
  <si>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</si>
  <si>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</si>
  <si>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</si>
  <si>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</si>
  <si>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</si>
  <si>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</si>
  <si>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</si>
  <si>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</si>
  <si>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</si>
  <si>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</si>
  <si>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</si>
  <si>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</si>
  <si>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</si>
  <si>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</si>
  <si>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</si>
  <si>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</si>
  <si>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</si>
  <si>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</si>
  <si>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</si>
  <si>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</si>
  <si>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</si>
  <si>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</si>
  <si>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</si>
  <si>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</si>
  <si>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</si>
  <si>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</si>
  <si>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</si>
  <si>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</si>
  <si>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</si>
  <si>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</si>
  <si>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</si>
  <si>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</si>
  <si>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</si>
  <si>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</si>
  <si>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</si>
  <si>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</si>
  <si>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</si>
  <si>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</si>
  <si>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</si>
  <si>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</si>
  <si>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</si>
  <si>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</si>
  <si>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</si>
  <si>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</si>
  <si>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</si>
  <si>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</si>
  <si>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</si>
  <si>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</si>
  <si>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</si>
  <si>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</si>
  <si>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</si>
  <si>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</si>
  <si>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</si>
  <si>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</si>
  <si>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</si>
  <si>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</si>
  <si>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</si>
  <si>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</si>
  <si>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</si>
  <si>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</si>
  <si>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</si>
  <si>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</si>
  <si>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</si>
  <si>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</si>
  <si>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</si>
  <si>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</si>
  <si>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</si>
  <si>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</si>
  <si>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</si>
  <si>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</si>
  <si>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</si>
  <si>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</si>
  <si>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</si>
  <si>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</si>
  <si>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</si>
  <si>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</si>
  <si>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</si>
  <si>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</si>
  <si>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</si>
  <si>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</si>
  <si>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</si>
  <si>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</si>
  <si>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</si>
  <si>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</si>
  <si>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</si>
  <si>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</si>
  <si>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</si>
  <si>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</si>
  <si>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</si>
  <si>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</si>
  <si>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</si>
  <si>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</si>
  <si>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</si>
  <si>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</si>
  <si>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</si>
  <si>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</si>
  <si>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</si>
  <si>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</si>
  <si>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</si>
  <si>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</si>
  <si>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</si>
  <si>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</si>
  <si>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</si>
  <si>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</si>
  <si>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</si>
  <si>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</si>
  <si>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</si>
  <si>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</si>
  <si>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</si>
  <si>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</si>
  <si>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</si>
  <si>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</si>
  <si>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</si>
  <si>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</si>
  <si>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</si>
  <si>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</si>
  <si>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</si>
  <si>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</si>
  <si>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</si>
  <si>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</si>
  <si>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</si>
  <si>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</si>
  <si>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</si>
  <si>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</si>
  <si>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</si>
  <si>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</si>
  <si>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</si>
  <si>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</si>
  <si>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</si>
  <si>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</si>
  <si>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</si>
  <si>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</si>
  <si>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</si>
  <si>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</si>
  <si>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</si>
  <si>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</si>
  <si>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</si>
  <si>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</si>
  <si>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</si>
  <si>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</si>
  <si>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</si>
  <si>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</si>
  <si>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</si>
  <si>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</si>
  <si>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</si>
  <si>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</si>
  <si>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</si>
  <si>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</si>
  <si>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</si>
  <si>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</si>
  <si>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</si>
  <si>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</si>
  <si>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</si>
  <si>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</si>
  <si>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</si>
  <si>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</si>
  <si>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</si>
  <si>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</si>
  <si>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</si>
  <si>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</si>
  <si>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</si>
  <si>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</si>
  <si>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</si>
  <si>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</si>
  <si>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</si>
  <si>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</si>
  <si>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</si>
  <si>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</si>
  <si>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</si>
  <si>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</si>
  <si>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</si>
  <si>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</si>
  <si>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</si>
  <si>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</si>
  <si>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</si>
  <si>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</si>
  <si>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</si>
  <si>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</si>
  <si>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</si>
  <si>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</si>
  <si>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</si>
  <si>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</si>
  <si>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</si>
  <si>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</si>
  <si>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</si>
  <si>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</si>
  <si>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</si>
  <si>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</si>
  <si>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</si>
  <si>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</si>
  <si>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</si>
  <si>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</si>
  <si>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</si>
  <si>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</si>
  <si>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</si>
  <si>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</si>
  <si>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</si>
  <si>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</si>
  <si>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</si>
  <si>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</si>
  <si>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</si>
  <si>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</si>
  <si>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</si>
  <si>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</si>
  <si>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</si>
  <si>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</si>
  <si>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</si>
  <si>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</si>
  <si>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</si>
  <si>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</si>
  <si>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</si>
  <si>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</si>
  <si>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</si>
  <si>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</si>
  <si>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</si>
  <si>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</si>
  <si>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</si>
  <si>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</si>
  <si>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</si>
  <si>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</si>
  <si>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</si>
  <si>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</si>
  <si>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</si>
  <si>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</si>
  <si>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</si>
  <si>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</si>
  <si>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</si>
  <si>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</si>
  <si>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</si>
  <si>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</si>
  <si>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</si>
  <si>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</si>
  <si>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</si>
  <si>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</si>
  <si>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</si>
  <si>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</si>
  <si>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</si>
  <si>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</si>
  <si>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</si>
  <si>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</si>
  <si>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</si>
  <si>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</si>
  <si>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</si>
  <si>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</si>
  <si>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</si>
  <si>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</si>
  <si>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</si>
  <si>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</si>
  <si>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</si>
  <si>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</si>
  <si>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</si>
  <si>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</si>
  <si>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</si>
  <si>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</si>
  <si>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</si>
  <si>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</si>
  <si>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</si>
  <si>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</si>
  <si>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</si>
  <si>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</si>
  <si>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</si>
  <si>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</si>
  <si>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</si>
  <si>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</si>
  <si>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</si>
  <si>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</si>
  <si>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</si>
  <si>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</si>
  <si>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</si>
  <si>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</si>
  <si>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</si>
  <si>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</si>
  <si>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</si>
  <si>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</si>
  <si>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</si>
  <si>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</si>
  <si>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</si>
  <si>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</si>
  <si>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</si>
  <si>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</si>
  <si>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</si>
  <si>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</si>
  <si>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</si>
  <si>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</si>
  <si>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</si>
  <si>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</si>
  <si>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</si>
  <si>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</si>
  <si>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</si>
  <si>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</si>
  <si>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</si>
  <si>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</si>
  <si>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</si>
  <si>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</si>
  <si>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</si>
  <si>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</si>
  <si>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</si>
  <si>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</si>
  <si>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</si>
  <si>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</si>
  <si>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</si>
  <si>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</si>
  <si>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</si>
  <si>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</si>
  <si>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</si>
  <si>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</si>
  <si>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</si>
  <si>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</si>
  <si>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</si>
  <si>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</si>
  <si>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</si>
  <si>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</si>
  <si>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</si>
  <si>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</si>
  <si>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</si>
  <si>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</si>
  <si>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</si>
  <si>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</si>
  <si>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</si>
  <si>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</si>
  <si>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</si>
  <si>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</si>
  <si>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</si>
  <si>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</si>
  <si>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</si>
  <si>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</si>
  <si>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</si>
  <si>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</si>
  <si>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</si>
  <si>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</si>
  <si>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</si>
  <si>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</si>
  <si>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</si>
  <si>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</si>
  <si>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</si>
  <si>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</si>
  <si>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</si>
  <si>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</si>
  <si>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</si>
  <si>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</si>
  <si>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</si>
  <si>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</si>
  <si>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</si>
  <si>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</si>
  <si>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</si>
  <si>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</si>
  <si>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</si>
  <si>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</si>
  <si>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</si>
  <si>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</si>
  <si>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</si>
  <si>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</si>
  <si>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</si>
  <si>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</si>
  <si>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</si>
  <si>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</si>
  <si>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</si>
  <si>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</si>
  <si>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</si>
  <si>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</si>
  <si>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</si>
  <si>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</si>
  <si>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</si>
  <si>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</si>
  <si>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</si>
  <si>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</si>
  <si>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</si>
  <si>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</si>
  <si>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</si>
  <si>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</si>
  <si>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</si>
  <si>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</si>
  <si>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</si>
  <si>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</si>
  <si>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</si>
  <si>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</si>
  <si>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</si>
  <si>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</si>
  <si>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</si>
  <si>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</si>
  <si>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</si>
  <si>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</si>
  <si>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</si>
  <si>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</si>
  <si>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</si>
  <si>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</si>
  <si>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</si>
  <si>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</si>
  <si>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</si>
  <si>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</si>
  <si>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</si>
  <si>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</si>
  <si>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</si>
  <si>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</si>
  <si>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</si>
  <si>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</si>
  <si>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</si>
  <si>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</si>
  <si>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</si>
  <si>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</si>
  <si>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</si>
  <si>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</si>
  <si>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</si>
  <si>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</si>
  <si>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</si>
  <si>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</si>
  <si>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</si>
  <si>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</si>
  <si>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</si>
  <si>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</si>
  <si>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</si>
  <si>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</si>
  <si>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</si>
  <si>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</si>
  <si>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</si>
  <si>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</si>
  <si>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</si>
  <si>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</si>
  <si>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</si>
  <si>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</si>
  <si>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</si>
  <si>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</si>
  <si>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</si>
  <si>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</si>
  <si>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</si>
  <si>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</si>
  <si>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</si>
  <si>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</si>
  <si>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</si>
  <si>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</si>
  <si>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</si>
  <si>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</si>
  <si>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</si>
  <si>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</si>
  <si>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</si>
  <si>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</si>
  <si>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</si>
  <si>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</si>
  <si>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</si>
  <si>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</si>
  <si>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</si>
  <si>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</si>
  <si>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</si>
  <si>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</si>
  <si>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</si>
  <si>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</si>
  <si>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</si>
  <si>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</si>
  <si>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</si>
  <si>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</si>
  <si>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</si>
  <si>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</si>
  <si>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</si>
  <si>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</si>
  <si>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</si>
  <si>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</si>
  <si>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</si>
  <si>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</si>
  <si>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</si>
  <si>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</si>
  <si>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</si>
  <si>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</si>
  <si>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</si>
  <si>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</si>
  <si>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</si>
  <si>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</si>
  <si>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</si>
  <si>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</si>
  <si>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</si>
  <si>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</si>
  <si>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</si>
  <si>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</si>
  <si>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</si>
  <si>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</si>
  <si>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</si>
  <si>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</si>
  <si>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</si>
  <si>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</si>
  <si>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</si>
  <si>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</si>
  <si>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</si>
  <si>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</si>
  <si>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</si>
  <si>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</si>
  <si>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</si>
  <si>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</si>
  <si>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</si>
  <si>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</si>
  <si>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</si>
  <si>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</si>
  <si>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</si>
  <si>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</si>
  <si>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</si>
  <si>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</si>
  <si>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</si>
  <si>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</si>
  <si>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</si>
  <si>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</si>
  <si>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</si>
  <si>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</si>
  <si>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</si>
  <si>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</si>
  <si>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</si>
  <si>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</si>
  <si>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</si>
  <si>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</si>
  <si>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</si>
  <si>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</si>
  <si>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</si>
  <si>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</si>
  <si>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</si>
  <si>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</si>
  <si>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</si>
  <si>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</si>
  <si>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</si>
  <si>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</si>
  <si>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</si>
  <si>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</si>
  <si>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</si>
  <si>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</si>
  <si>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</si>
  <si>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</si>
  <si>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</si>
  <si>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</si>
  <si>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</si>
  <si>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</si>
  <si>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</si>
  <si>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</si>
  <si>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</si>
  <si>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</si>
  <si>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</si>
  <si>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</si>
  <si>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</si>
  <si>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</si>
  <si>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</si>
  <si>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</si>
  <si>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</si>
  <si>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</si>
  <si>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</si>
  <si>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</si>
  <si>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</si>
  <si>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</si>
  <si>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</si>
  <si>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</si>
  <si>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</si>
  <si>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</si>
  <si>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</si>
  <si>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</si>
  <si>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</si>
  <si>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</si>
  <si>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</si>
  <si>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</si>
  <si>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</si>
  <si>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</si>
  <si>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</si>
  <si>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</si>
  <si>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</si>
  <si>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</si>
  <si>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</si>
  <si>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</si>
  <si>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</si>
  <si>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</si>
  <si>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</si>
  <si>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</si>
  <si>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</si>
  <si>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</si>
  <si>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</si>
  <si>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</si>
  <si>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</si>
  <si>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</si>
  <si>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</si>
  <si>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</si>
  <si>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</si>
  <si>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</si>
  <si>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</si>
  <si>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</si>
  <si>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</si>
  <si>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</si>
  <si>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</si>
  <si>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</si>
  <si>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</si>
  <si>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</si>
  <si>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</si>
  <si>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</si>
  <si>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</si>
  <si>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</si>
  <si>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</si>
  <si>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</si>
  <si>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</si>
  <si>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</si>
  <si>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</si>
  <si>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</si>
  <si>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</si>
  <si>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</si>
  <si>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</si>
  <si>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</si>
  <si>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</si>
  <si>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</si>
  <si>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</si>
  <si>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</si>
  <si>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</si>
  <si>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</si>
  <si>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</si>
  <si>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</si>
  <si>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</si>
  <si>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</si>
  <si>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</si>
  <si>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</si>
  <si>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</si>
  <si>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</si>
  <si>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</si>
  <si>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</si>
  <si>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</si>
  <si>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</si>
  <si>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</si>
  <si>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</si>
  <si>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</si>
  <si>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</si>
  <si>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</si>
  <si>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</si>
  <si>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</si>
  <si>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</si>
  <si>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</si>
  <si>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</si>
  <si>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</si>
  <si>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</si>
  <si>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</si>
  <si>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</si>
  <si>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</si>
  <si>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</si>
  <si>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</si>
  <si>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</si>
  <si>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</si>
  <si>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</si>
  <si>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</si>
  <si>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</si>
  <si>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</si>
  <si>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</si>
  <si>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</si>
  <si>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</si>
  <si>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</si>
  <si>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</si>
  <si>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</si>
  <si>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</si>
  <si>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</si>
  <si>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</si>
  <si>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</si>
  <si>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</si>
  <si>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</si>
  <si>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</si>
  <si>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</si>
  <si>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</si>
  <si>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</si>
  <si>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</si>
  <si>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</si>
  <si>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</si>
  <si>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</si>
  <si>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</si>
  <si>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</si>
  <si>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</si>
  <si>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</si>
  <si>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</si>
  <si>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</si>
  <si>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</si>
  <si>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</si>
  <si>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</si>
  <si>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</si>
  <si>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</si>
  <si>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</si>
  <si>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</si>
  <si>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</si>
  <si>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</si>
  <si>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</si>
  <si>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</si>
  <si>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</si>
  <si>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</si>
  <si>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</si>
  <si>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</si>
  <si>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</si>
  <si>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</si>
  <si>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</si>
  <si>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</si>
  <si>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</si>
  <si>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</si>
  <si>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</si>
  <si>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</si>
  <si>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</si>
  <si>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</si>
  <si>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</si>
  <si>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</si>
  <si>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</si>
  <si>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</si>
  <si>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</si>
  <si>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</si>
  <si>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</si>
  <si>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</si>
  <si>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</si>
  <si>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</si>
  <si>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</si>
  <si>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</si>
  <si>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</si>
  <si>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</si>
  <si>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</si>
  <si>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</si>
  <si>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</si>
  <si>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</si>
  <si>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</si>
  <si>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</si>
  <si>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</si>
  <si>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</si>
  <si>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</si>
  <si>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</si>
  <si>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</si>
  <si>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</si>
  <si>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</si>
  <si>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</si>
  <si>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</si>
  <si>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</si>
  <si>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</si>
  <si>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</si>
  <si>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</si>
  <si>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</si>
  <si>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</si>
  <si>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</si>
  <si>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</si>
  <si>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</si>
  <si>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</si>
  <si>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</si>
  <si>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</si>
  <si>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</si>
  <si>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</si>
  <si>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</si>
  <si>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</si>
  <si>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</si>
  <si>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</si>
  <si>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</si>
  <si>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</si>
  <si>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</si>
  <si>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</si>
  <si>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</si>
  <si>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</si>
  <si>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</si>
  <si>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</si>
  <si>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</si>
  <si>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</si>
  <si>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</si>
  <si>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</si>
  <si>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</si>
  <si>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</si>
  <si>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</si>
  <si>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</si>
  <si>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</si>
  <si>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</si>
  <si>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</si>
  <si>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</si>
  <si>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</si>
  <si>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</si>
  <si>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</si>
  <si>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</si>
  <si>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</si>
  <si>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</si>
  <si>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</si>
  <si>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</si>
  <si>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</si>
  <si>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</si>
  <si>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</si>
  <si>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</si>
  <si>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</si>
  <si>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</si>
  <si>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</si>
  <si>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</si>
  <si>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</si>
  <si>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</si>
  <si>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</si>
  <si>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</si>
  <si>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</si>
  <si>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</si>
  <si>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</si>
  <si>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</si>
  <si>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</si>
  <si>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</si>
  <si>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</si>
  <si>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</si>
  <si>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</si>
  <si>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</si>
  <si>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</si>
  <si>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</si>
  <si>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</si>
  <si>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</si>
  <si>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</si>
  <si>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</si>
  <si>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</si>
  <si>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</si>
  <si>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</si>
  <si>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</si>
  <si>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</si>
  <si>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</si>
  <si>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</si>
  <si>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</si>
  <si>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</si>
  <si>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</si>
  <si>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</si>
  <si>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</si>
  <si>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</si>
  <si>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</si>
  <si>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</si>
  <si>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</si>
  <si>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</si>
  <si>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</si>
  <si>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</si>
  <si>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</si>
  <si>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</si>
  <si>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</si>
  <si>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</si>
  <si>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</si>
  <si>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</si>
  <si>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</si>
  <si>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</si>
  <si>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</si>
  <si>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</si>
  <si>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</si>
  <si>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</si>
  <si>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</si>
  <si>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</si>
  <si>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</si>
  <si>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</si>
  <si>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</si>
  <si>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</si>
  <si>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</si>
  <si>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</si>
  <si>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</si>
  <si>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</si>
  <si>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</si>
  <si>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</si>
  <si>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</si>
  <si>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</si>
  <si>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</si>
  <si>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</si>
  <si>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</si>
  <si>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</si>
  <si>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</si>
  <si>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</si>
  <si>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</si>
  <si>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</si>
  <si>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</si>
  <si>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</si>
  <si>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</si>
  <si>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</si>
  <si>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</si>
  <si>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</si>
  <si>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</si>
  <si>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</si>
  <si>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</si>
  <si>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</si>
  <si>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</si>
  <si>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</si>
  <si>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</si>
  <si>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</si>
  <si>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</si>
  <si>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</si>
  <si>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</si>
  <si>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</si>
  <si>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</si>
  <si>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</si>
  <si>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</si>
  <si>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</si>
  <si>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</si>
  <si>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</si>
  <si>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</si>
  <si>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</si>
  <si>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</si>
  <si>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</si>
  <si>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</si>
  <si>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</si>
  <si>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</si>
  <si>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</si>
  <si>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</si>
  <si>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</si>
  <si>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</si>
  <si>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</si>
  <si>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</si>
  <si>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</si>
  <si>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</si>
  <si>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</si>
  <si>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</si>
  <si>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</si>
  <si>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</si>
  <si>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</si>
  <si>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</si>
  <si>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</si>
  <si>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</si>
  <si>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</si>
  <si>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</si>
  <si>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</si>
  <si>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</si>
  <si>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</si>
  <si>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</si>
  <si>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</si>
  <si>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</si>
  <si>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</si>
  <si>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</si>
  <si>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</si>
  <si>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</si>
  <si>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</si>
  <si>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</si>
  <si>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</si>
  <si>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</si>
  <si>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</si>
  <si>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</si>
  <si>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</si>
  <si>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</si>
  <si>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</si>
  <si>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</si>
  <si>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</si>
  <si>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</si>
  <si>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</si>
  <si>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</si>
  <si>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</si>
  <si>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</si>
  <si>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</si>
  <si>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</si>
  <si>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</si>
  <si>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</si>
  <si>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</si>
  <si>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</si>
  <si>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</si>
  <si>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</si>
  <si>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</si>
  <si>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</si>
  <si>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</si>
  <si>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</si>
  <si>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</si>
  <si>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</si>
  <si>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</si>
  <si>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</si>
  <si>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</si>
  <si>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</si>
  <si>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</si>
  <si>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</si>
  <si>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</si>
  <si>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</si>
  <si>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</si>
  <si>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</si>
  <si>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</si>
  <si>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</si>
  <si>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</si>
  <si>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</si>
  <si>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</si>
  <si>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</si>
  <si>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</si>
  <si>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</si>
  <si>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</si>
  <si>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</si>
  <si>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</si>
  <si>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</si>
  <si>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</si>
  <si>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</si>
  <si>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</si>
  <si>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</si>
  <si>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</si>
  <si>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</si>
  <si>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</si>
  <si>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</si>
  <si>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</si>
  <si>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</si>
  <si>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</si>
  <si>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</si>
  <si>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</si>
  <si>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</si>
  <si>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</si>
  <si>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</si>
  <si>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</si>
  <si>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</si>
  <si>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</si>
  <si>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</si>
  <si>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</si>
  <si>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</si>
  <si>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</si>
  <si>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</si>
  <si>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</si>
  <si>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</si>
  <si>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</si>
  <si>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</si>
  <si>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</si>
  <si>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</si>
  <si>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</si>
  <si>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</si>
  <si>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</si>
  <si>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</si>
  <si>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</si>
  <si>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</si>
  <si>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</si>
  <si>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</si>
  <si>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</si>
  <si>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</si>
  <si>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</si>
  <si>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</si>
  <si>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</si>
  <si>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</si>
  <si>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</si>
  <si>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</si>
  <si>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</si>
  <si>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</si>
  <si>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</si>
  <si>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</si>
  <si>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</si>
  <si>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</si>
  <si>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</si>
  <si>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</si>
  <si>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</si>
  <si>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</si>
  <si>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</si>
  <si>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</si>
  <si>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</si>
  <si>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</si>
  <si>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</si>
  <si>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</si>
  <si>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</si>
  <si>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</si>
  <si>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</si>
  <si>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</si>
  <si>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</si>
  <si>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</si>
  <si>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</si>
  <si>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</si>
  <si>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</si>
  <si>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</si>
  <si>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</si>
  <si>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</si>
  <si>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</si>
  <si>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</si>
  <si>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</si>
  <si>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</si>
  <si>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</si>
  <si>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</si>
  <si>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</si>
  <si>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</si>
  <si>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</si>
  <si>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</si>
  <si>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</si>
  <si>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</si>
  <si>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</si>
  <si>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</si>
  <si>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</si>
  <si>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</si>
  <si>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</si>
  <si>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</si>
  <si>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</si>
  <si>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</si>
  <si>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</si>
  <si>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</si>
  <si>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</si>
  <si>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</si>
  <si>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</si>
  <si>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</si>
  <si>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</si>
  <si>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</si>
  <si>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</si>
  <si>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</si>
  <si>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</si>
  <si>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</si>
  <si>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</si>
  <si>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</si>
  <si>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</si>
  <si>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</si>
  <si>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</si>
  <si>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</si>
  <si>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</si>
  <si>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</si>
  <si>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</si>
  <si>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</si>
  <si>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</si>
  <si>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</si>
  <si>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</si>
  <si>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</si>
  <si>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</si>
  <si>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</si>
  <si>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</si>
  <si>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</si>
  <si>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</si>
  <si>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</si>
  <si>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</si>
  <si>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</si>
  <si>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</si>
  <si>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</si>
  <si>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</si>
  <si>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</si>
  <si>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</si>
  <si>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</si>
  <si>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</si>
  <si>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</si>
  <si>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</si>
  <si>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</si>
  <si>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</si>
  <si>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</si>
  <si>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</si>
  <si>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</si>
  <si>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</si>
  <si>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</si>
  <si>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</si>
  <si>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</si>
  <si>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</si>
  <si>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</si>
  <si>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</si>
  <si>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</si>
  <si>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</si>
  <si>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</si>
  <si>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</si>
  <si>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</si>
  <si>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</si>
  <si>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</si>
  <si>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</si>
  <si>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</si>
  <si>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</si>
  <si>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</si>
  <si>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</si>
  <si>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</si>
  <si>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</si>
  <si>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</si>
  <si>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</si>
  <si>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</si>
  <si>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</si>
  <si>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</si>
  <si>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</si>
  <si>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</si>
  <si>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</si>
  <si>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</si>
  <si>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</si>
  <si>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</si>
  <si>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</si>
  <si>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</si>
  <si>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</si>
  <si>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</si>
  <si>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</si>
  <si>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</si>
  <si>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</si>
  <si>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</si>
  <si>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</si>
  <si>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</si>
  <si>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</si>
  <si>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</si>
  <si>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</si>
  <si>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</si>
  <si>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</si>
  <si>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</si>
  <si>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</si>
  <si>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</si>
  <si>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</si>
  <si>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</si>
  <si>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</si>
  <si>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</si>
  <si>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</si>
  <si>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</si>
  <si>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</si>
  <si>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</si>
  <si>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</si>
  <si>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</si>
  <si>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</si>
  <si>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</si>
  <si>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</si>
  <si>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</si>
  <si>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</si>
  <si>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</si>
  <si>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</si>
  <si>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</si>
  <si>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</si>
  <si>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</si>
  <si>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</si>
  <si>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</si>
  <si>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</si>
  <si>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</si>
  <si>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</si>
  <si>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</si>
  <si>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</si>
  <si>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</si>
  <si>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</si>
  <si>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</si>
  <si>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</si>
  <si>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</si>
  <si>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</si>
  <si>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</si>
  <si>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</si>
  <si>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</si>
  <si>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</si>
  <si>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</si>
  <si>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</si>
  <si>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</si>
  <si>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</si>
  <si>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</si>
  <si>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</si>
  <si>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</si>
  <si>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</si>
  <si>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</si>
  <si>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</si>
  <si>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</si>
  <si>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</si>
  <si>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</si>
  <si>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</si>
  <si>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</si>
  <si>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</si>
  <si>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</si>
  <si>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</si>
  <si>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</si>
  <si>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</si>
  <si>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</si>
  <si>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</si>
  <si>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</si>
  <si>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</si>
  <si>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</si>
  <si>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</si>
  <si>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</si>
  <si>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</si>
  <si>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</si>
  <si>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</si>
  <si>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</si>
  <si>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</si>
  <si>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</si>
  <si>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</si>
  <si>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</si>
  <si>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</si>
  <si>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</si>
  <si>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</si>
  <si>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</si>
  <si>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</si>
  <si>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</si>
  <si>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</si>
  <si>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</si>
  <si>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</si>
  <si>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</si>
  <si>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</si>
  <si>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</si>
  <si>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</si>
  <si>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</si>
  <si>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</si>
  <si>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</si>
  <si>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</si>
  <si>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</si>
  <si>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</si>
  <si>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</si>
  <si>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</si>
  <si>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</si>
  <si>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</si>
  <si>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</si>
  <si>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</si>
  <si>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</si>
  <si>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</si>
  <si>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</si>
  <si>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</si>
  <si>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</si>
  <si>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</si>
  <si>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</si>
  <si>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</si>
  <si>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</si>
  <si>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</si>
  <si>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</si>
  <si>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</si>
  <si>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</si>
  <si>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</si>
  <si>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</si>
  <si>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</si>
  <si>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</si>
  <si>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</si>
  <si>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</si>
  <si>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</si>
  <si>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</si>
  <si>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</si>
  <si>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</si>
  <si>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</si>
  <si>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</si>
  <si>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</si>
  <si>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</si>
  <si>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</si>
  <si>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</si>
  <si>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</si>
  <si>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</si>
  <si>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</si>
  <si>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</si>
  <si>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</si>
  <si>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</si>
  <si>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</si>
  <si>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</si>
  <si>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</si>
  <si>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</si>
  <si>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</si>
  <si>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</si>
  <si>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</si>
  <si>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</si>
  <si>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</si>
  <si>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</si>
  <si>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</si>
  <si>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</si>
  <si>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</si>
  <si>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</si>
  <si>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</si>
  <si>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</si>
  <si>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</si>
  <si>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</si>
  <si>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</si>
  <si>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</si>
  <si>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</si>
  <si>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</si>
  <si>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</si>
  <si>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</si>
  <si>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</si>
  <si>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</si>
  <si>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</si>
  <si>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</si>
  <si>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</si>
  <si>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</si>
  <si>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</si>
  <si>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</si>
  <si>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</si>
  <si>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</si>
  <si>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</si>
  <si>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</si>
  <si>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</si>
  <si>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</si>
  <si>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</si>
  <si>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</si>
  <si>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</si>
  <si>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</si>
  <si>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</si>
  <si>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</si>
  <si>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</si>
  <si>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</si>
  <si>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</si>
  <si>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</si>
  <si>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</si>
  <si>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</si>
  <si>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</si>
  <si>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</si>
  <si>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</si>
  <si>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</si>
  <si>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</si>
  <si>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</si>
  <si>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</si>
  <si>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</si>
  <si>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</si>
  <si>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</si>
  <si>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</si>
  <si>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</si>
  <si>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</si>
  <si>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</si>
  <si>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</si>
  <si>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</si>
  <si>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</si>
  <si>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</si>
  <si>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</si>
  <si>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</si>
  <si>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</si>
  <si>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</si>
  <si>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</si>
  <si>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</si>
  <si>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</si>
  <si>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</si>
  <si>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</si>
  <si>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</si>
  <si>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</si>
  <si>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</si>
  <si>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</si>
  <si>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</si>
  <si>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</si>
  <si>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</si>
  <si>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</si>
  <si>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</si>
  <si>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</si>
  <si>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</si>
  <si>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</si>
  <si>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</si>
  <si>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</si>
  <si>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</si>
  <si>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</si>
  <si>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</si>
  <si>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</si>
  <si>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</si>
  <si>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</si>
  <si>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</si>
  <si>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</si>
  <si>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</si>
  <si>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</si>
  <si>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</si>
  <si>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</si>
  <si>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</si>
  <si>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</si>
  <si>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</si>
  <si>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</si>
  <si>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</si>
  <si>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</si>
  <si>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</si>
  <si>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</si>
  <si>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</si>
  <si>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</si>
  <si>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</si>
  <si>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</si>
  <si>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</si>
  <si>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</si>
  <si>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</si>
  <si>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</si>
  <si>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</si>
  <si>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</si>
  <si>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</si>
  <si>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</si>
  <si>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</si>
  <si>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</si>
  <si>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</si>
  <si>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</si>
  <si>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</si>
  <si>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</si>
  <si>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</si>
  <si>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</si>
  <si>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</si>
  <si>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</si>
  <si>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</si>
  <si>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</si>
  <si>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</si>
  <si>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</si>
  <si>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</si>
  <si>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</si>
  <si>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</si>
  <si>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</si>
  <si>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</si>
  <si>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</si>
  <si>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</si>
  <si>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</si>
  <si>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</si>
  <si>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</si>
  <si>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</si>
  <si>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</si>
  <si>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</si>
  <si>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</si>
  <si>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</si>
  <si>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</si>
  <si>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</si>
  <si>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</si>
  <si>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</si>
  <si>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</si>
  <si>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</si>
  <si>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</si>
  <si>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</si>
  <si>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</si>
  <si>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</si>
  <si>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</si>
  <si>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</si>
  <si>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</si>
  <si>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</si>
  <si>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</si>
  <si>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</si>
  <si>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</si>
  <si>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</si>
  <si>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</si>
  <si>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</si>
  <si>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</si>
  <si>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</si>
  <si>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</si>
  <si>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</si>
  <si>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</si>
  <si>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</si>
  <si>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</si>
  <si>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</si>
  <si>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</si>
  <si>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</si>
  <si>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</si>
  <si>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</si>
  <si>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</si>
  <si>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</si>
  <si>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</si>
  <si>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</si>
  <si>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</si>
  <si>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</si>
  <si>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</si>
  <si>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</si>
  <si>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</si>
  <si>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</si>
  <si>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</si>
  <si>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</si>
  <si>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</si>
  <si>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</si>
  <si>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</si>
  <si>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</si>
  <si>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</si>
  <si>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</si>
  <si>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</si>
  <si>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</si>
  <si>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</si>
  <si>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</si>
  <si>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</si>
  <si>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</si>
  <si>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</si>
  <si>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</si>
  <si>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</si>
  <si>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</si>
  <si>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</si>
  <si>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</si>
  <si>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</si>
  <si>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</si>
  <si>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</si>
  <si>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</si>
  <si>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</si>
  <si>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</si>
  <si>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</si>
  <si>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</si>
  <si>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</si>
  <si>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</si>
  <si>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</si>
  <si>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</si>
  <si>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</si>
  <si>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</si>
  <si>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</si>
  <si>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</si>
  <si>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</si>
  <si>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</si>
  <si>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</si>
  <si>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</si>
  <si>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</si>
  <si>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</si>
  <si>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</si>
  <si>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</si>
  <si>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</si>
  <si>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</si>
  <si>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</si>
  <si>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</si>
  <si>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</si>
  <si>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</si>
  <si>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</si>
  <si>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</si>
  <si>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</si>
  <si>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</si>
  <si>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</si>
  <si>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</si>
  <si>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</si>
  <si>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</si>
  <si>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</si>
  <si>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</si>
  <si>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</si>
  <si>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</si>
  <si>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</si>
  <si>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</si>
  <si>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</si>
  <si>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</si>
  <si>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</si>
  <si>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</si>
  <si>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</si>
  <si>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</si>
  <si>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</si>
  <si>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</si>
  <si>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</si>
  <si>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</si>
  <si>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</si>
  <si>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</si>
  <si>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</si>
  <si>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</si>
  <si>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</si>
  <si>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</si>
  <si>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</si>
  <si>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</si>
  <si>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</si>
  <si>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</si>
  <si>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</si>
  <si>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</si>
  <si>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</si>
  <si>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</si>
  <si>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</si>
  <si>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</si>
  <si>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</si>
  <si>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</si>
  <si>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</si>
  <si>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</si>
  <si>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</si>
  <si>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</si>
  <si>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</si>
  <si>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</si>
  <si>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</si>
  <si>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</si>
  <si>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</si>
  <si>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</si>
  <si>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</si>
  <si>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</si>
  <si>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</si>
  <si>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</si>
  <si>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</si>
  <si>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</si>
  <si>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</si>
  <si>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</si>
  <si>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</si>
  <si>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</si>
  <si>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</si>
  <si>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</si>
  <si>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</si>
  <si>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</si>
  <si>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</si>
  <si>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</si>
  <si>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</si>
  <si>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</si>
  <si>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</si>
  <si>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</si>
  <si>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</si>
  <si>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</si>
  <si>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</si>
  <si>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</si>
  <si>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</si>
  <si>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</si>
  <si>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</si>
  <si>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</si>
  <si>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</si>
  <si>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</si>
  <si>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</si>
  <si>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</si>
  <si>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</si>
  <si>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</si>
  <si>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</si>
  <si>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</si>
  <si>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</si>
  <si>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</si>
  <si>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</si>
  <si>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</si>
  <si>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</si>
  <si>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</si>
  <si>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</si>
  <si>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</si>
  <si>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</si>
  <si>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</si>
  <si>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</si>
  <si>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</si>
  <si>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</si>
  <si>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</si>
  <si>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</si>
  <si>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</si>
  <si>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</si>
  <si>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</si>
  <si>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</si>
  <si>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</si>
  <si>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</si>
  <si>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</si>
  <si>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</si>
  <si>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</si>
  <si>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</si>
  <si>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</si>
  <si>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</si>
  <si>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</si>
  <si>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</si>
  <si>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</si>
  <si>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</si>
  <si>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</si>
  <si>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</si>
  <si>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</si>
  <si>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</si>
  <si>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</si>
  <si>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</si>
  <si>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</si>
  <si>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</si>
  <si>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</si>
  <si>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</si>
  <si>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</si>
  <si>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</si>
  <si>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</si>
  <si>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</si>
  <si>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</si>
  <si>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</si>
  <si>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</si>
  <si>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</si>
  <si>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</si>
  <si>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</si>
  <si>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</si>
  <si>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</si>
  <si>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</si>
  <si>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</si>
  <si>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</si>
  <si>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</si>
  <si>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</si>
  <si>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</si>
  <si>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</si>
  <si>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</si>
  <si>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</si>
  <si>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</si>
  <si>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</si>
  <si>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</si>
  <si>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</si>
  <si>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</si>
  <si>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</si>
  <si>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</si>
  <si>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</si>
  <si>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</si>
  <si>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</si>
  <si>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</si>
  <si>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</si>
  <si>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</si>
  <si>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</si>
  <si>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</si>
  <si>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</si>
  <si>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</si>
  <si>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</si>
  <si>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</si>
  <si>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</si>
  <si>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</si>
  <si>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</si>
  <si>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</si>
  <si>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</si>
  <si>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</si>
  <si>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</si>
  <si>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</si>
  <si>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</si>
  <si>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</si>
  <si>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</si>
  <si>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</si>
  <si>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</si>
  <si>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</si>
  <si>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</si>
  <si>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</si>
  <si>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</si>
  <si>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</si>
  <si>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</si>
  <si>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</si>
  <si>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</si>
  <si>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</si>
  <si>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</si>
  <si>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</si>
  <si>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</si>
  <si>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</si>
  <si>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</si>
  <si>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</si>
  <si>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</si>
  <si>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</si>
  <si>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</si>
  <si>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</si>
  <si>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</si>
  <si>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</si>
  <si>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</si>
  <si>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</si>
  <si>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</si>
  <si>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</si>
  <si>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</si>
  <si>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</si>
  <si>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</si>
  <si>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</si>
  <si>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</si>
  <si>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</si>
  <si>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</si>
  <si>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</si>
  <si>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</si>
  <si>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</si>
  <si>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</si>
  <si>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</si>
  <si>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</si>
  <si>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</si>
  <si>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</si>
  <si>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</si>
  <si>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</si>
  <si>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</si>
  <si>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</si>
  <si>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</si>
  <si>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</si>
  <si>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</si>
  <si>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</si>
  <si>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</si>
  <si>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</si>
  <si>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</si>
  <si>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</si>
  <si>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</si>
  <si>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</si>
  <si>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</si>
  <si>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</si>
  <si>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</si>
  <si>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</si>
  <si>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</si>
  <si>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</si>
  <si>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</si>
  <si>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</si>
  <si>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</si>
  <si>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</si>
  <si>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</si>
  <si>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</si>
  <si>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</si>
  <si>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</si>
  <si>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</si>
  <si>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</si>
  <si>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</si>
  <si>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</si>
  <si>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</si>
  <si>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</si>
  <si>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</si>
  <si>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</si>
  <si>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</si>
  <si>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</si>
  <si>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</si>
  <si>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</si>
  <si>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</si>
  <si>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</si>
  <si>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</si>
  <si>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</si>
  <si>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</si>
  <si>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</si>
  <si>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</si>
  <si>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</si>
  <si>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</si>
  <si>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</si>
  <si>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</si>
  <si>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</si>
  <si>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</si>
  <si>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</si>
  <si>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</si>
  <si>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</si>
  <si>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</si>
  <si>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</si>
  <si>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</si>
  <si>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</si>
  <si>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</si>
  <si>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</si>
  <si>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</si>
  <si>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</si>
  <si>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</si>
  <si>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</si>
  <si>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</si>
  <si>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</si>
  <si>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</si>
  <si>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</si>
  <si>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</si>
  <si>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</si>
  <si>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</si>
  <si>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</si>
  <si>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</si>
  <si>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</si>
  <si>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</si>
  <si>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</si>
  <si>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</si>
  <si>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</si>
  <si>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</si>
  <si>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</si>
  <si>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</si>
  <si>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</si>
  <si>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</si>
  <si>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</si>
  <si>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</si>
  <si>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</si>
  <si>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</si>
  <si>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</si>
  <si>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</si>
  <si>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</si>
  <si>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</si>
  <si>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</si>
  <si>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</si>
  <si>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</si>
  <si>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</si>
  <si>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</si>
  <si>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</si>
  <si>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</si>
  <si>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</si>
  <si>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</si>
  <si>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</si>
  <si>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</si>
  <si>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</si>
  <si>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</si>
  <si>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</si>
  <si>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</si>
  <si>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</si>
  <si>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</si>
  <si>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</si>
  <si>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</si>
  <si>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</si>
  <si>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</si>
  <si>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</si>
  <si>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</si>
  <si>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</si>
  <si>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</si>
  <si>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</si>
  <si>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</si>
  <si>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</si>
  <si>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</si>
  <si>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</si>
  <si>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</si>
  <si>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</si>
  <si>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</si>
  <si>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</si>
  <si>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</si>
  <si>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</si>
  <si>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</si>
  <si>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</si>
  <si>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</si>
  <si>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</si>
  <si>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</si>
  <si>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</si>
  <si>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</si>
  <si>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</si>
  <si>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</si>
  <si>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</si>
  <si>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</si>
  <si>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</si>
  <si>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</si>
  <si>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</si>
  <si>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</si>
  <si>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</si>
  <si>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</si>
  <si>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</si>
  <si>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</si>
  <si>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</si>
  <si>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</si>
  <si>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</si>
  <si>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</si>
  <si>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</si>
  <si>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</si>
  <si>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</si>
  <si>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</si>
  <si>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</si>
  <si>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</si>
  <si>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</si>
  <si>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</si>
  <si>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</si>
  <si>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</si>
  <si>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</si>
  <si>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</si>
  <si>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</si>
  <si>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</si>
  <si>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</si>
  <si>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</si>
  <si>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</si>
  <si>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</si>
  <si>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</si>
  <si>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</si>
  <si>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</si>
  <si>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</si>
  <si>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</si>
  <si>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</si>
  <si>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</si>
  <si>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</si>
  <si>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</si>
  <si>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</si>
  <si>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</si>
  <si>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</si>
  <si>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</si>
  <si>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</si>
  <si>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</si>
  <si>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</si>
  <si>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</si>
  <si>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</si>
  <si>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</si>
  <si>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</si>
  <si>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</si>
  <si>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</si>
  <si>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</si>
  <si>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</si>
  <si>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</si>
  <si>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</si>
  <si>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</si>
  <si>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</si>
  <si>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</si>
  <si>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</si>
  <si>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</si>
  <si>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</si>
  <si>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</si>
  <si>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</si>
  <si>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</si>
  <si>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</si>
  <si>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</si>
  <si>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</si>
  <si>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</si>
  <si>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</si>
  <si>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</si>
  <si>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</si>
  <si>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</si>
  <si>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</si>
  <si>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</si>
  <si>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</si>
  <si>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</si>
  <si>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</si>
  <si>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</si>
  <si>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</si>
  <si>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</si>
  <si>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</si>
  <si>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</si>
  <si>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</si>
  <si>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</si>
  <si>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</si>
  <si>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</si>
  <si>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</si>
  <si>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</si>
  <si>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</si>
  <si>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</si>
  <si>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</si>
  <si>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</si>
  <si>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</si>
  <si>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</si>
  <si>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</si>
  <si>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</si>
  <si>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</si>
  <si>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</si>
  <si>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</si>
  <si>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</si>
  <si>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</si>
  <si>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</si>
  <si>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</si>
  <si>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</si>
  <si>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</si>
  <si>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</si>
  <si>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</si>
  <si>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</si>
  <si>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</si>
  <si>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</si>
  <si>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</si>
  <si>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</si>
  <si>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</si>
  <si>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</si>
  <si>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</si>
  <si>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</si>
  <si>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</si>
  <si>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</si>
  <si>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</si>
  <si>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</si>
  <si>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</si>
  <si>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</si>
  <si>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</si>
  <si>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</si>
  <si>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</si>
  <si>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</si>
  <si>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</si>
  <si>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</si>
  <si>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</si>
  <si>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</si>
  <si>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</si>
  <si>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</si>
  <si>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</si>
  <si>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</si>
  <si>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</si>
  <si>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</si>
  <si>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</si>
  <si>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</si>
  <si>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</si>
  <si>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</si>
  <si>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</si>
  <si>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</si>
  <si>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</si>
  <si>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</si>
  <si>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</si>
  <si>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</si>
  <si>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</si>
  <si>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</si>
  <si>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</si>
  <si>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</si>
  <si>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</si>
  <si>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</si>
  <si>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</si>
  <si>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</si>
  <si>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</si>
  <si>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</si>
  <si>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</si>
  <si>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</si>
  <si>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</si>
  <si>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</si>
  <si>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</si>
  <si>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</si>
  <si>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</si>
  <si>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</si>
  <si>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</si>
  <si>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</si>
  <si>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</si>
  <si>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</si>
  <si>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</si>
  <si>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</si>
  <si>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</si>
  <si>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</si>
  <si>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</si>
  <si>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</si>
  <si>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</si>
  <si>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</si>
  <si>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</si>
  <si>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</si>
  <si>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</si>
  <si>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</si>
  <si>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</si>
  <si>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</si>
  <si>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</si>
  <si>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</si>
  <si>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</si>
  <si>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</si>
  <si>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</si>
  <si>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</si>
  <si>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</si>
  <si>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</si>
  <si>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</si>
  <si>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</si>
  <si>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</si>
  <si>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</si>
  <si>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</si>
  <si>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</si>
  <si>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</si>
  <si>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</si>
  <si>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</si>
  <si>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</si>
  <si>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</si>
  <si>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</si>
  <si>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</si>
  <si>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</si>
  <si>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</si>
  <si>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</si>
  <si>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</si>
  <si>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</si>
  <si>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</si>
  <si>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</si>
  <si>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</si>
  <si>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</si>
  <si>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</si>
  <si>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</si>
  <si>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</si>
  <si>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</si>
  <si>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</si>
  <si>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</si>
  <si>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</si>
  <si>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</si>
  <si>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</si>
  <si>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</si>
  <si>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</si>
  <si>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</si>
  <si>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</si>
  <si>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</si>
  <si>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</si>
  <si>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</si>
  <si>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</si>
  <si>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</si>
  <si>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</si>
  <si>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</si>
  <si>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</si>
  <si>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D:\Street Lighting\Tool Dev\Validation TEsting\Reference Scenarios\IES Files\ATB0_20B_LED_E53_XXXXX_R2.ies</t>
  </si>
  <si>
    <t>D:\Street Lighting\Tool Dev\Validation TEsting\Reference Scenarios\IES Files\ATB0_30B_LED_E53_XXXXX_R2.ies</t>
  </si>
  <si>
    <t>ATB0_30B_LED_E53_XXXXX_R2.ies</t>
  </si>
  <si>
    <t>D:\Street Lighting\Tool Dev\Validation TEsting\Reference Scenarios\IES Files\ATB2_40B_LED_E70_XXXXX_R2.ies</t>
  </si>
  <si>
    <t>ATB2_40B_LED_E70_XXXXX_R2.ies</t>
  </si>
  <si>
    <t>D:\Street Lighting\Tool Dev\Validation TEsting\Reference Scenarios\IES Files\ATB2_60B_LED_E70_XXXXX_R2.ies</t>
  </si>
  <si>
    <t>ATB2_60B_LED_E70_XXXXX_R2.ies</t>
  </si>
  <si>
    <t>American Electric Lighting</t>
  </si>
  <si>
    <t>ATB0 20B LED E53 XXXXX R2</t>
  </si>
  <si>
    <t>TYPE II, MEDIUM, BUG RATING: B2 - U0 - G2</t>
  </si>
  <si>
    <t>ATB0 30B LED E53 XXXXX R2</t>
  </si>
  <si>
    <t>TYPE II, MEDIUM, BUG RATING: B1 - U0 - G2</t>
  </si>
  <si>
    <t>ATB2 40B LED E70 XXXXX R2</t>
  </si>
  <si>
    <t>TYPE III, MEDIUM, BUG RATING: B2 - U0 - G3</t>
  </si>
  <si>
    <t>ATB2 60B LED E70 XXXXX R2</t>
  </si>
  <si>
    <t>TYPE II, MEDIUM, BUG RATING: B2 - U0 - G3</t>
  </si>
  <si>
    <t>x</t>
  </si>
  <si>
    <t>min / max</t>
  </si>
  <si>
    <t>Tilt (degrees)</t>
  </si>
  <si>
    <t>Versions</t>
  </si>
  <si>
    <t>Confirmation</t>
  </si>
  <si>
    <t>20B-10deg</t>
  </si>
  <si>
    <t>30B-10deg</t>
  </si>
  <si>
    <t>40B-10deg</t>
  </si>
  <si>
    <t>60B-10deg</t>
  </si>
  <si>
    <t>20B-20deg</t>
  </si>
  <si>
    <t>30B-20deg</t>
  </si>
  <si>
    <t>40B-20deg</t>
  </si>
  <si>
    <t>60B-20deg</t>
  </si>
  <si>
    <t>20B-30deg</t>
  </si>
  <si>
    <t>30B-30deg</t>
  </si>
  <si>
    <t>40B-30deg</t>
  </si>
  <si>
    <t>60B-30deg</t>
  </si>
  <si>
    <t>20B-45deg</t>
  </si>
  <si>
    <t>30B-45deg</t>
  </si>
  <si>
    <t>40B-45deg</t>
  </si>
  <si>
    <t>60B-45deg</t>
  </si>
  <si>
    <t>RESULTS - 2</t>
  </si>
  <si>
    <t>RESULTS - 3</t>
  </si>
  <si>
    <t>RESULTS - 4</t>
  </si>
  <si>
    <t>RESULTS - 5</t>
  </si>
  <si>
    <t>L 1 - 1/6</t>
  </si>
  <si>
    <t>L 1 - 3/6</t>
  </si>
  <si>
    <t>L 1 - 5/6</t>
  </si>
  <si>
    <t>L 2 - 1/6</t>
  </si>
  <si>
    <t>L 2 - 3/6</t>
  </si>
  <si>
    <t>L 2 - 5/6</t>
  </si>
  <si>
    <t>L 3 - 1/6</t>
  </si>
  <si>
    <t>L 3 - 3/6</t>
  </si>
  <si>
    <t>L 3 - 5/6</t>
  </si>
  <si>
    <t>L 4 - 1/6</t>
  </si>
  <si>
    <t>L 4 - 3/6</t>
  </si>
  <si>
    <t>L 4 - 5/6</t>
  </si>
  <si>
    <t>R - 1/6</t>
  </si>
  <si>
    <t>R - 3/6</t>
  </si>
  <si>
    <t>R - 5/6</t>
  </si>
  <si>
    <t>-</t>
  </si>
  <si>
    <t>L 5 - 1/6</t>
  </si>
  <si>
    <t>L 5 - 3/6</t>
  </si>
  <si>
    <t>L 5 - 5/6</t>
  </si>
  <si>
    <t>L 6 - 1/6</t>
  </si>
  <si>
    <t>L 6 - 3/6</t>
  </si>
  <si>
    <t>L 6 - 5/6</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</si>
</sst>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5">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27">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33" fillId="10" borderId="12" xfId="0" applyFont="1" applyFill="1" applyBorder="1" applyAlignment="1" applyProtection="1">
      <alignment horizontal="center" vertical="center"/>
      <protection locked="0"/>
    </xf>
    <xf numFmtId="0" fontId="22" fillId="5" borderId="12" xfId="0" applyFont="1" applyFill="1" applyBorder="1" applyAlignment="1" applyProtection="1">
      <alignment horizontal="center" vertical="center" wrapText="1"/>
      <protection locked="0"/>
    </xf>
    <xf numFmtId="0" fontId="27" fillId="8" borderId="12" xfId="1" applyNumberFormat="1" applyFont="1" applyFill="1" applyBorder="1" applyAlignment="1" applyProtection="1">
      <alignment horizontal="center"/>
      <protection locked="0"/>
    </xf>
    <xf numFmtId="0" fontId="24" fillId="0" borderId="12" xfId="7" applyNumberFormat="1" applyFont="1" applyFill="1" applyBorder="1" applyAlignment="1" applyProtection="1">
      <alignment horizontal="center" vertical="center" wrapText="1"/>
    </xf>
    <xf numFmtId="0" fontId="24" fillId="9" borderId="12" xfId="7" applyNumberFormat="1" applyFont="1" applyFill="1" applyBorder="1" applyAlignment="1">
      <alignment horizontal="center" vertical="center"/>
    </xf>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11" xfId="0" applyFill="1" applyBorder="1" applyAlignment="1" applyProtection="1">
      <alignment horizontal="center"/>
    </xf>
    <xf numFmtId="0" fontId="0" fillId="4" borderId="2" xfId="0"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0" fillId="4" borderId="56" xfId="0" applyFill="1" applyBorder="1" applyAlignment="1" applyProtection="1">
      <alignment horizontal="center"/>
    </xf>
    <xf numFmtId="0" fontId="0" fillId="4" borderId="23" xfId="0" applyFill="1" applyBorder="1" applyAlignment="1" applyProtection="1">
      <alignment horizontal="center"/>
    </xf>
    <xf numFmtId="0" fontId="0" fillId="4" borderId="57"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1" xfId="0" applyFill="1" applyBorder="1" applyAlignment="1" applyProtection="1">
      <alignment horizontal="center"/>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0" fillId="4" borderId="52" xfId="0" applyFill="1" applyBorder="1" applyAlignment="1" applyProtection="1">
      <alignment horizontal="center"/>
    </xf>
    <xf numFmtId="0" fontId="0" fillId="4" borderId="60"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22" fillId="4" borderId="60"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8" borderId="39"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8" borderId="37" xfId="0" applyFill="1" applyBorder="1" applyAlignment="1" applyProtection="1">
      <alignment horizontal="center"/>
      <protection locked="0"/>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0" fillId="4" borderId="21" xfId="0" applyFill="1" applyBorder="1" applyAlignment="1" applyProtection="1">
      <alignment horizontal="center"/>
    </xf>
    <xf numFmtId="0" fontId="0" fillId="4" borderId="51" xfId="0" applyFill="1" applyBorder="1" applyAlignment="1" applyProtection="1">
      <alignment horizontal="center"/>
    </xf>
    <xf numFmtId="0" fontId="0" fillId="4" borderId="53" xfId="0" applyFill="1" applyBorder="1" applyAlignment="1" applyProtection="1">
      <alignment horizontal="center"/>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0" fillId="4" borderId="63"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22" fillId="14" borderId="0" xfId="0" applyFont="1" applyFill="1" applyAlignment="1">
      <alignment horizontal="left" wrapText="1"/>
    </xf>
    <xf numFmtId="0" fontId="0" fillId="12" borderId="0" xfId="0" applyFill="1" applyBorder="1" applyAlignment="1">
      <alignment vertical="top" wrapText="1"/>
    </xf>
    <xf numFmtId="0" fontId="0" fillId="0" borderId="73" xfId="0" applyBorder="1"/>
    <xf numFmtId="1" fontId="0" fillId="0" borderId="73" xfId="0" applyNumberFormat="1" applyBorder="1"/>
    <xf numFmtId="2" fontId="0" fillId="0" borderId="73" xfId="0" applyNumberFormat="1" applyBorder="1"/>
    <xf numFmtId="0" fontId="0" fillId="0" borderId="73" xfId="0" applyNumberFormat="1" applyBorder="1"/>
    <xf numFmtId="174" fontId="0" fillId="0" borderId="73" xfId="0" applyNumberFormat="1" applyFill="1" applyBorder="1"/>
    <xf numFmtId="174" fontId="0" fillId="0" borderId="73" xfId="0" applyNumberFormat="1" applyBorder="1"/>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196">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468436792"/>
        <c:axId val="477099288"/>
      </c:scatterChart>
      <c:valAx>
        <c:axId val="468436792"/>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77099288"/>
        <c:crosses val="autoZero"/>
        <c:crossBetween val="midCat"/>
      </c:valAx>
      <c:valAx>
        <c:axId val="477099288"/>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68436792"/>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475323560"/>
        <c:axId val="475321600"/>
      </c:scatterChart>
      <c:valAx>
        <c:axId val="475323560"/>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75321600"/>
        <c:crosses val="autoZero"/>
        <c:crossBetween val="midCat"/>
      </c:valAx>
      <c:valAx>
        <c:axId val="475321600"/>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75323560"/>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6"/>
                <c:pt idx="0">
                  <c:v>ATB0_20B_LED_E53_XXXXX_R2.ies</c:v>
                </c:pt>
                <c:pt idx="1">
                  <c:v>ATB2_60B_LED_E70_XXXXX_R2.ies</c:v>
                </c:pt>
                <c:pt idx="2">
                  <c:v>60B-10deg</c:v>
                </c:pt>
                <c:pt idx="3">
                  <c:v>60B-20deg</c:v>
                </c:pt>
                <c:pt idx="4">
                  <c:v>60B-30deg</c:v>
                </c:pt>
                <c:pt idx="5">
                  <c:v>60B-45deg</c:v>
                </c:pt>
              </c:strCache>
            </c:strRef>
          </c:cat>
          <c:val>
            <c:numRef>
              <c:f>Luminance!$K$4:$K$13</c:f>
              <c:numCache>
                <c:formatCode>0.00</c:formatCode>
                <c:ptCount val="10"/>
                <c:pt idx="0">
                  <c:v>0.6</c:v>
                </c:pt>
                <c:pt idx="1">
                  <c:v>0.6</c:v>
                </c:pt>
                <c:pt idx="2">
                  <c:v>0.6</c:v>
                </c:pt>
                <c:pt idx="3">
                  <c:v>0.6</c:v>
                </c:pt>
                <c:pt idx="4">
                  <c:v>0.6</c:v>
                </c:pt>
                <c:pt idx="5">
                  <c:v>0.6</c:v>
                </c:pt>
              </c:numCache>
            </c:numRef>
          </c:val>
        </c:ser>
        <c:dLbls>
          <c:showLegendKey val="0"/>
          <c:showVal val="0"/>
          <c:showCatName val="0"/>
          <c:showSerName val="0"/>
          <c:showPercent val="0"/>
          <c:showBubbleSize val="0"/>
        </c:dLbls>
        <c:gapWidth val="73"/>
        <c:axId val="474244144"/>
        <c:axId val="474250808"/>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6"/>
                <c:pt idx="0">
                  <c:v>ATB0_20B_LED_E53_XXXXX_R2.ies</c:v>
                </c:pt>
                <c:pt idx="1">
                  <c:v>ATB2_60B_LED_E70_XXXXX_R2.ies</c:v>
                </c:pt>
                <c:pt idx="2">
                  <c:v>60B-10deg</c:v>
                </c:pt>
                <c:pt idx="3">
                  <c:v>60B-20deg</c:v>
                </c:pt>
                <c:pt idx="4">
                  <c:v>60B-30deg</c:v>
                </c:pt>
                <c:pt idx="5">
                  <c:v>60B-45deg</c:v>
                </c:pt>
              </c:strCache>
            </c:strRef>
          </c:cat>
          <c:val>
            <c:numRef>
              <c:f>Luminance!$F$4:$F$13</c:f>
              <c:numCache>
                <c:formatCode>0.00</c:formatCode>
                <c:ptCount val="10"/>
                <c:pt idx="0">
                  <c:v>0.2217424094425624</c:v>
                </c:pt>
                <c:pt idx="1">
                  <c:v>0.94067628503519596</c:v>
                </c:pt>
                <c:pt idx="2">
                  <c:v>0.81241218772128121</c:v>
                </c:pt>
                <c:pt idx="3">
                  <c:v>0.65182171008077361</c:v>
                </c:pt>
                <c:pt idx="4">
                  <c:v>0.4855993281488562</c:v>
                </c:pt>
                <c:pt idx="5">
                  <c:v>0.29045557719092951</c:v>
                </c:pt>
              </c:numCache>
            </c:numRef>
          </c:val>
        </c:ser>
        <c:dLbls>
          <c:showLegendKey val="0"/>
          <c:showVal val="0"/>
          <c:showCatName val="0"/>
          <c:showSerName val="0"/>
          <c:showPercent val="0"/>
          <c:showBubbleSize val="0"/>
        </c:dLbls>
        <c:gapWidth val="211"/>
        <c:axId val="474239048"/>
        <c:axId val="474248064"/>
      </c:barChart>
      <c:catAx>
        <c:axId val="47424414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74250808"/>
        <c:crosses val="autoZero"/>
        <c:auto val="1"/>
        <c:lblAlgn val="ctr"/>
        <c:lblOffset val="100"/>
        <c:noMultiLvlLbl val="0"/>
      </c:catAx>
      <c:valAx>
        <c:axId val="474250808"/>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4244144"/>
        <c:crosses val="autoZero"/>
        <c:crossBetween val="between"/>
      </c:valAx>
      <c:catAx>
        <c:axId val="474239048"/>
        <c:scaling>
          <c:orientation val="minMax"/>
        </c:scaling>
        <c:delete val="1"/>
        <c:axPos val="b"/>
        <c:numFmt formatCode="General" sourceLinked="1"/>
        <c:majorTickMark val="out"/>
        <c:minorTickMark val="none"/>
        <c:tickLblPos val="nextTo"/>
        <c:crossAx val="474248064"/>
        <c:crosses val="autoZero"/>
        <c:auto val="1"/>
        <c:lblAlgn val="ctr"/>
        <c:lblOffset val="100"/>
        <c:noMultiLvlLbl val="0"/>
      </c:catAx>
      <c:valAx>
        <c:axId val="474248064"/>
        <c:scaling>
          <c:orientation val="minMax"/>
        </c:scaling>
        <c:delete val="1"/>
        <c:axPos val="r"/>
        <c:numFmt formatCode="0.00" sourceLinked="1"/>
        <c:majorTickMark val="out"/>
        <c:minorTickMark val="none"/>
        <c:tickLblPos val="nextTo"/>
        <c:crossAx val="474239048"/>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39.5</c:v>
                </c:pt>
                <c:pt idx="2">
                  <c:v>78.63</c:v>
                </c:pt>
                <c:pt idx="3">
                  <c:v>117.37</c:v>
                </c:pt>
                <c:pt idx="4">
                  <c:v>155.72999999999999</c:v>
                </c:pt>
                <c:pt idx="5">
                  <c:v>193.73</c:v>
                </c:pt>
                <c:pt idx="6">
                  <c:v>231.35</c:v>
                </c:pt>
                <c:pt idx="7">
                  <c:v>268.61</c:v>
                </c:pt>
                <c:pt idx="8">
                  <c:v>305.5</c:v>
                </c:pt>
                <c:pt idx="9">
                  <c:v>342.04</c:v>
                </c:pt>
                <c:pt idx="10">
                  <c:v>378.23</c:v>
                </c:pt>
                <c:pt idx="11">
                  <c:v>414.06</c:v>
                </c:pt>
                <c:pt idx="12">
                  <c:v>449.54</c:v>
                </c:pt>
                <c:pt idx="13">
                  <c:v>484.68</c:v>
                </c:pt>
                <c:pt idx="14">
                  <c:v>519.48</c:v>
                </c:pt>
                <c:pt idx="15">
                  <c:v>553.94000000000005</c:v>
                </c:pt>
                <c:pt idx="16">
                  <c:v>588.07000000000005</c:v>
                </c:pt>
                <c:pt idx="17">
                  <c:v>621.87</c:v>
                </c:pt>
                <c:pt idx="18">
                  <c:v>655.33000000000004</c:v>
                </c:pt>
                <c:pt idx="19">
                  <c:v>688.48</c:v>
                </c:pt>
                <c:pt idx="20">
                  <c:v>721.3</c:v>
                </c:pt>
              </c:numCache>
            </c:numRef>
          </c:val>
          <c:smooth val="0"/>
        </c:ser>
        <c:ser>
          <c:idx val="0"/>
          <c:order val="1"/>
          <c:tx>
            <c:strRef>
              <c:f>'Net Present Value'!$C$5</c:f>
              <c:strCache>
                <c:ptCount val="1"/>
                <c:pt idx="0">
                  <c:v>ATB2_60B_LED_E70_XXXXX_R2.ies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682.88</c:v>
                </c:pt>
                <c:pt idx="2">
                  <c:v>764.95</c:v>
                </c:pt>
                <c:pt idx="3">
                  <c:v>846.23</c:v>
                </c:pt>
                <c:pt idx="4">
                  <c:v>926.72</c:v>
                </c:pt>
                <c:pt idx="5">
                  <c:v>1006.43</c:v>
                </c:pt>
                <c:pt idx="6">
                  <c:v>1085.3599999999999</c:v>
                </c:pt>
                <c:pt idx="7">
                  <c:v>1163.53</c:v>
                </c:pt>
                <c:pt idx="8">
                  <c:v>1240.94</c:v>
                </c:pt>
                <c:pt idx="9">
                  <c:v>1317.59</c:v>
                </c:pt>
                <c:pt idx="10">
                  <c:v>1393.51</c:v>
                </c:pt>
                <c:pt idx="11">
                  <c:v>1468.68</c:v>
                </c:pt>
                <c:pt idx="12">
                  <c:v>1543.13</c:v>
                </c:pt>
                <c:pt idx="13">
                  <c:v>1616.85</c:v>
                </c:pt>
                <c:pt idx="14">
                  <c:v>1689.86</c:v>
                </c:pt>
                <c:pt idx="15">
                  <c:v>1762.16</c:v>
                </c:pt>
                <c:pt idx="16">
                  <c:v>1833.75</c:v>
                </c:pt>
                <c:pt idx="17">
                  <c:v>1904.65</c:v>
                </c:pt>
                <c:pt idx="18">
                  <c:v>1974.87</c:v>
                </c:pt>
                <c:pt idx="19">
                  <c:v>2044.4</c:v>
                </c:pt>
                <c:pt idx="20">
                  <c:v>2113.25</c:v>
                </c:pt>
              </c:numCache>
            </c:numRef>
          </c:val>
          <c:smooth val="0"/>
        </c:ser>
        <c:ser>
          <c:idx val="2"/>
          <c:order val="2"/>
          <c:tx>
            <c:strRef>
              <c:f>'Net Present Value'!$C$6</c:f>
              <c:strCache>
                <c:ptCount val="1"/>
                <c:pt idx="0">
                  <c:v>60B-10deg</c:v>
                </c:pt>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pt idx="0">
                  <c:v>600</c:v>
                </c:pt>
                <c:pt idx="1">
                  <c:v>682.88</c:v>
                </c:pt>
                <c:pt idx="2">
                  <c:v>764.95</c:v>
                </c:pt>
                <c:pt idx="3">
                  <c:v>846.23</c:v>
                </c:pt>
                <c:pt idx="4">
                  <c:v>926.72</c:v>
                </c:pt>
                <c:pt idx="5">
                  <c:v>1006.43</c:v>
                </c:pt>
                <c:pt idx="6">
                  <c:v>1085.3599999999999</c:v>
                </c:pt>
                <c:pt idx="7">
                  <c:v>1163.53</c:v>
                </c:pt>
                <c:pt idx="8">
                  <c:v>1240.94</c:v>
                </c:pt>
                <c:pt idx="9">
                  <c:v>1317.59</c:v>
                </c:pt>
                <c:pt idx="10">
                  <c:v>1393.51</c:v>
                </c:pt>
                <c:pt idx="11">
                  <c:v>1468.68</c:v>
                </c:pt>
                <c:pt idx="12">
                  <c:v>1543.13</c:v>
                </c:pt>
                <c:pt idx="13">
                  <c:v>1616.85</c:v>
                </c:pt>
                <c:pt idx="14">
                  <c:v>1689.86</c:v>
                </c:pt>
                <c:pt idx="15">
                  <c:v>1762.16</c:v>
                </c:pt>
                <c:pt idx="16">
                  <c:v>1833.75</c:v>
                </c:pt>
                <c:pt idx="17">
                  <c:v>1904.65</c:v>
                </c:pt>
                <c:pt idx="18">
                  <c:v>1974.87</c:v>
                </c:pt>
                <c:pt idx="19">
                  <c:v>2044.4</c:v>
                </c:pt>
                <c:pt idx="20">
                  <c:v>2113.25</c:v>
                </c:pt>
              </c:numCache>
            </c:numRef>
          </c:val>
          <c:smooth val="0"/>
        </c:ser>
        <c:ser>
          <c:idx val="3"/>
          <c:order val="3"/>
          <c:tx>
            <c:strRef>
              <c:f>'Net Present Value'!$C$7</c:f>
              <c:strCache>
                <c:ptCount val="1"/>
                <c:pt idx="0">
                  <c:v>60B-20deg</c:v>
                </c:pt>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pt idx="0">
                  <c:v>600</c:v>
                </c:pt>
                <c:pt idx="1">
                  <c:v>682.88</c:v>
                </c:pt>
                <c:pt idx="2">
                  <c:v>764.95</c:v>
                </c:pt>
                <c:pt idx="3">
                  <c:v>846.23</c:v>
                </c:pt>
                <c:pt idx="4">
                  <c:v>926.72</c:v>
                </c:pt>
                <c:pt idx="5">
                  <c:v>1006.43</c:v>
                </c:pt>
                <c:pt idx="6">
                  <c:v>1085.3599999999999</c:v>
                </c:pt>
                <c:pt idx="7">
                  <c:v>1163.53</c:v>
                </c:pt>
                <c:pt idx="8">
                  <c:v>1240.94</c:v>
                </c:pt>
                <c:pt idx="9">
                  <c:v>1317.59</c:v>
                </c:pt>
                <c:pt idx="10">
                  <c:v>1393.51</c:v>
                </c:pt>
                <c:pt idx="11">
                  <c:v>1468.68</c:v>
                </c:pt>
                <c:pt idx="12">
                  <c:v>1543.13</c:v>
                </c:pt>
                <c:pt idx="13">
                  <c:v>1616.85</c:v>
                </c:pt>
                <c:pt idx="14">
                  <c:v>1689.86</c:v>
                </c:pt>
                <c:pt idx="15">
                  <c:v>1762.16</c:v>
                </c:pt>
                <c:pt idx="16">
                  <c:v>1833.75</c:v>
                </c:pt>
                <c:pt idx="17">
                  <c:v>1904.65</c:v>
                </c:pt>
                <c:pt idx="18">
                  <c:v>1974.87</c:v>
                </c:pt>
                <c:pt idx="19">
                  <c:v>2044.4</c:v>
                </c:pt>
                <c:pt idx="20">
                  <c:v>2113.25</c:v>
                </c:pt>
              </c:numCache>
            </c:numRef>
          </c:val>
          <c:smooth val="0"/>
        </c:ser>
        <c:ser>
          <c:idx val="4"/>
          <c:order val="4"/>
          <c:tx>
            <c:strRef>
              <c:f>'Net Present Value'!$C$8</c:f>
              <c:strCache>
                <c:ptCount val="1"/>
                <c:pt idx="0">
                  <c:v>60B-30deg</c:v>
                </c:pt>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pt idx="0">
                  <c:v>600</c:v>
                </c:pt>
                <c:pt idx="1">
                  <c:v>682.88</c:v>
                </c:pt>
                <c:pt idx="2">
                  <c:v>764.95</c:v>
                </c:pt>
                <c:pt idx="3">
                  <c:v>846.23</c:v>
                </c:pt>
                <c:pt idx="4">
                  <c:v>926.72</c:v>
                </c:pt>
                <c:pt idx="5">
                  <c:v>1006.43</c:v>
                </c:pt>
                <c:pt idx="6">
                  <c:v>1085.3599999999999</c:v>
                </c:pt>
                <c:pt idx="7">
                  <c:v>1163.53</c:v>
                </c:pt>
                <c:pt idx="8">
                  <c:v>1240.94</c:v>
                </c:pt>
                <c:pt idx="9">
                  <c:v>1317.59</c:v>
                </c:pt>
                <c:pt idx="10">
                  <c:v>1393.51</c:v>
                </c:pt>
                <c:pt idx="11">
                  <c:v>1468.68</c:v>
                </c:pt>
                <c:pt idx="12">
                  <c:v>1543.13</c:v>
                </c:pt>
                <c:pt idx="13">
                  <c:v>1616.85</c:v>
                </c:pt>
                <c:pt idx="14">
                  <c:v>1689.86</c:v>
                </c:pt>
                <c:pt idx="15">
                  <c:v>1762.16</c:v>
                </c:pt>
                <c:pt idx="16">
                  <c:v>1833.75</c:v>
                </c:pt>
                <c:pt idx="17">
                  <c:v>1904.65</c:v>
                </c:pt>
                <c:pt idx="18">
                  <c:v>1974.87</c:v>
                </c:pt>
                <c:pt idx="19">
                  <c:v>2044.4</c:v>
                </c:pt>
                <c:pt idx="20">
                  <c:v>2113.25</c:v>
                </c:pt>
              </c:numCache>
            </c:numRef>
          </c:val>
          <c:smooth val="0"/>
        </c:ser>
        <c:ser>
          <c:idx val="5"/>
          <c:order val="5"/>
          <c:tx>
            <c:strRef>
              <c:f>'Net Present Value'!$C$9</c:f>
              <c:strCache>
                <c:ptCount val="1"/>
                <c:pt idx="0">
                  <c:v>60B-45deg</c:v>
                </c:pt>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pt idx="0">
                  <c:v>600</c:v>
                </c:pt>
                <c:pt idx="1">
                  <c:v>682.88</c:v>
                </c:pt>
                <c:pt idx="2">
                  <c:v>764.95</c:v>
                </c:pt>
                <c:pt idx="3">
                  <c:v>846.23</c:v>
                </c:pt>
                <c:pt idx="4">
                  <c:v>926.72</c:v>
                </c:pt>
                <c:pt idx="5">
                  <c:v>1006.43</c:v>
                </c:pt>
                <c:pt idx="6">
                  <c:v>1085.3599999999999</c:v>
                </c:pt>
                <c:pt idx="7">
                  <c:v>1163.53</c:v>
                </c:pt>
                <c:pt idx="8">
                  <c:v>1240.94</c:v>
                </c:pt>
                <c:pt idx="9">
                  <c:v>1317.59</c:v>
                </c:pt>
                <c:pt idx="10">
                  <c:v>1393.51</c:v>
                </c:pt>
                <c:pt idx="11">
                  <c:v>1468.68</c:v>
                </c:pt>
                <c:pt idx="12">
                  <c:v>1543.13</c:v>
                </c:pt>
                <c:pt idx="13">
                  <c:v>1616.85</c:v>
                </c:pt>
                <c:pt idx="14">
                  <c:v>1689.86</c:v>
                </c:pt>
                <c:pt idx="15">
                  <c:v>1762.16</c:v>
                </c:pt>
                <c:pt idx="16">
                  <c:v>1833.75</c:v>
                </c:pt>
                <c:pt idx="17">
                  <c:v>1904.65</c:v>
                </c:pt>
                <c:pt idx="18">
                  <c:v>1974.87</c:v>
                </c:pt>
                <c:pt idx="19">
                  <c:v>2044.4</c:v>
                </c:pt>
                <c:pt idx="20">
                  <c:v>2113.25</c:v>
                </c:pt>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74239832"/>
        <c:axId val="474240616"/>
      </c:lineChart>
      <c:catAx>
        <c:axId val="4742398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4240616"/>
        <c:crosses val="autoZero"/>
        <c:auto val="1"/>
        <c:lblAlgn val="ctr"/>
        <c:lblOffset val="100"/>
        <c:noMultiLvlLbl val="0"/>
      </c:catAx>
      <c:valAx>
        <c:axId val="474240616"/>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4239832"/>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34</c:v>
                </c:pt>
              </c:numCache>
            </c:numRef>
          </c:xVal>
          <c:yVal>
            <c:numRef>
              <c:f>Illuminance!$F$4</c:f>
              <c:numCache>
                <c:formatCode>0.00</c:formatCode>
                <c:ptCount val="1"/>
                <c:pt idx="0">
                  <c:v>3.188668437585549</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134</c:v>
                </c:pt>
                <c:pt idx="1">
                  <c:v>134</c:v>
                </c:pt>
                <c:pt idx="2">
                  <c:v>134</c:v>
                </c:pt>
                <c:pt idx="3">
                  <c:v>134</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13.6906252859288</c:v>
                </c:pt>
                <c:pt idx="1">
                  <c:v>12.705355628171542</c:v>
                </c:pt>
                <c:pt idx="2">
                  <c:v>10.977965240131756</c:v>
                </c:pt>
                <c:pt idx="3">
                  <c:v>8.4539379758191338</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134</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5.646947055244711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74244536"/>
        <c:axId val="474247280"/>
      </c:scatterChart>
      <c:valAx>
        <c:axId val="474244536"/>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4247280"/>
        <c:crosses val="autoZero"/>
        <c:crossBetween val="midCat"/>
      </c:valAx>
      <c:valAx>
        <c:axId val="474247280"/>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4244536"/>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34</c:v>
                </c:pt>
              </c:numCache>
            </c:numRef>
          </c:xVal>
          <c:yVal>
            <c:numRef>
              <c:f>Luminance!$F$4</c:f>
              <c:numCache>
                <c:formatCode>0.00</c:formatCode>
                <c:ptCount val="1"/>
                <c:pt idx="0">
                  <c:v>0.2217424094425624</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134</c:v>
                </c:pt>
                <c:pt idx="1">
                  <c:v>134</c:v>
                </c:pt>
                <c:pt idx="2">
                  <c:v>134</c:v>
                </c:pt>
                <c:pt idx="3">
                  <c:v>134</c:v>
                </c:pt>
                <c:pt idx="4">
                  <c:v>134</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0.94067628503519596</c:v>
                </c:pt>
                <c:pt idx="1">
                  <c:v>0.81241218772128121</c:v>
                </c:pt>
                <c:pt idx="2">
                  <c:v>0.65182171008077361</c:v>
                </c:pt>
                <c:pt idx="3">
                  <c:v>0.4855993281488562</c:v>
                </c:pt>
                <c:pt idx="4">
                  <c:v>0.29045557719092951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74249632"/>
        <c:axId val="474250024"/>
      </c:scatterChart>
      <c:valAx>
        <c:axId val="474249632"/>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4250024"/>
        <c:crosses val="autoZero"/>
        <c:crossBetween val="midCat"/>
      </c:valAx>
      <c:valAx>
        <c:axId val="474250024"/>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4249632"/>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6"/>
                <c:pt idx="0">
                  <c:v>ATB0_20B_LED_E53_XXXXX_R2.ies</c:v>
                </c:pt>
                <c:pt idx="1">
                  <c:v>ATB2_60B_LED_E70_XXXXX_R2.ies</c:v>
                </c:pt>
                <c:pt idx="2">
                  <c:v>60B-10deg</c:v>
                </c:pt>
                <c:pt idx="3">
                  <c:v>60B-20deg</c:v>
                </c:pt>
                <c:pt idx="4">
                  <c:v>60B-30deg</c:v>
                </c:pt>
                <c:pt idx="5">
                  <c:v>60B-45deg</c:v>
                </c:pt>
              </c:strCache>
            </c:strRef>
          </c:cat>
          <c:val>
            <c:numRef>
              <c:f>Illuminance!$I$4:$I$13</c:f>
              <c:numCache>
                <c:formatCode>0.00</c:formatCode>
                <c:ptCount val="10"/>
                <c:pt idx="0">
                  <c:v>0.66223437883899094</c:v>
                </c:pt>
                <c:pt idx="1">
                  <c:v>0.67422838108405525</c:v>
                </c:pt>
                <c:pt idx="2">
                  <c:v>0.695970279065799</c:v>
                </c:pt>
                <c:pt idx="3">
                  <c:v>0.60663924618472431</c:v>
                </c:pt>
                <c:pt idx="4">
                  <c:v>0.42324005004998277</c:v>
                </c:pt>
                <c:pt idx="5">
                  <c:v>0.31689309215892458</c:v>
                </c:pt>
              </c:numCache>
            </c:numRef>
          </c:val>
        </c:ser>
        <c:dLbls>
          <c:showLegendKey val="0"/>
          <c:showVal val="0"/>
          <c:showCatName val="0"/>
          <c:showSerName val="0"/>
          <c:showPercent val="0"/>
          <c:showBubbleSize val="0"/>
        </c:dLbls>
        <c:gapWidth val="150"/>
        <c:axId val="474253160"/>
        <c:axId val="474254336"/>
      </c:barChart>
      <c:catAx>
        <c:axId val="47425316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74254336"/>
        <c:crosses val="autoZero"/>
        <c:auto val="1"/>
        <c:lblAlgn val="ctr"/>
        <c:lblOffset val="100"/>
        <c:noMultiLvlLbl val="0"/>
      </c:catAx>
      <c:valAx>
        <c:axId val="474254336"/>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4253160"/>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6"/>
                <c:pt idx="0">
                  <c:v>ATB0_20B_LED_E53_XXXXX_R2.ies</c:v>
                </c:pt>
                <c:pt idx="1">
                  <c:v>ATB2_60B_LED_E70_XXXXX_R2.ies</c:v>
                </c:pt>
                <c:pt idx="2">
                  <c:v>60B-10deg</c:v>
                </c:pt>
                <c:pt idx="3">
                  <c:v>60B-20deg</c:v>
                </c:pt>
                <c:pt idx="4">
                  <c:v>60B-30deg</c:v>
                </c:pt>
                <c:pt idx="5">
                  <c:v>60B-45deg</c:v>
                </c:pt>
              </c:strCache>
            </c:strRef>
          </c:cat>
          <c:val>
            <c:numRef>
              <c:f>Luminance!$I$4:$I$13</c:f>
              <c:numCache>
                <c:formatCode>0.00</c:formatCode>
                <c:ptCount val="10"/>
                <c:pt idx="0">
                  <c:v>0.3068352317694073</c:v>
                </c:pt>
                <c:pt idx="1">
                  <c:v>0.32015815739550779</c:v>
                </c:pt>
                <c:pt idx="2">
                  <c:v>0.37500520988063463</c:v>
                </c:pt>
                <c:pt idx="3">
                  <c:v>0.39371286332960143</c:v>
                </c:pt>
                <c:pt idx="4">
                  <c:v>0.36702411719836009</c:v>
                </c:pt>
                <c:pt idx="5">
                  <c:v>0.34025371112377811</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6"/>
                <c:pt idx="0">
                  <c:v>ATB0_20B_LED_E53_XXXXX_R2.ies</c:v>
                </c:pt>
                <c:pt idx="1">
                  <c:v>ATB2_60B_LED_E70_XXXXX_R2.ies</c:v>
                </c:pt>
                <c:pt idx="2">
                  <c:v>60B-10deg</c:v>
                </c:pt>
                <c:pt idx="3">
                  <c:v>60B-20deg</c:v>
                </c:pt>
                <c:pt idx="4">
                  <c:v>60B-30deg</c:v>
                </c:pt>
                <c:pt idx="5">
                  <c:v>60B-45deg</c:v>
                </c:pt>
              </c:strCache>
            </c:strRef>
          </c:cat>
          <c:val>
            <c:numRef>
              <c:f>Luminance!$J$4:$J$13</c:f>
              <c:numCache>
                <c:formatCode>0.00</c:formatCode>
                <c:ptCount val="10"/>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474252376"/>
        <c:axId val="474254728"/>
      </c:barChart>
      <c:catAx>
        <c:axId val="474252376"/>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74254728"/>
        <c:crosses val="autoZero"/>
        <c:auto val="1"/>
        <c:lblAlgn val="ctr"/>
        <c:lblOffset val="100"/>
        <c:noMultiLvlLbl val="0"/>
      </c:catAx>
      <c:valAx>
        <c:axId val="474254728"/>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4252376"/>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6"/>
                <c:pt idx="0">
                  <c:v>ATB0_20B_LED_E53_XXXXX_R2.ies</c:v>
                </c:pt>
                <c:pt idx="1">
                  <c:v>ATB2_60B_LED_E70_XXXXX_R2.ies</c:v>
                </c:pt>
                <c:pt idx="2">
                  <c:v>60B-10deg</c:v>
                </c:pt>
                <c:pt idx="3">
                  <c:v>60B-20deg</c:v>
                </c:pt>
                <c:pt idx="4">
                  <c:v>60B-30deg</c:v>
                </c:pt>
                <c:pt idx="5">
                  <c:v>60B-45deg</c:v>
                </c:pt>
              </c:strCache>
            </c:strRef>
          </c:cat>
          <c:val>
            <c:numRef>
              <c:f>Illuminance!$J$4:$J$13</c:f>
              <c:numCache>
                <c:formatCode>0.00</c:formatCode>
                <c:ptCount val="10"/>
                <c:pt idx="0">
                  <c:v>6</c:v>
                </c:pt>
                <c:pt idx="1">
                  <c:v>6</c:v>
                </c:pt>
                <c:pt idx="2">
                  <c:v>6</c:v>
                </c:pt>
                <c:pt idx="3">
                  <c:v>6</c:v>
                </c:pt>
                <c:pt idx="4">
                  <c:v>6</c:v>
                </c:pt>
                <c:pt idx="5">
                  <c:v>6</c:v>
                </c:pt>
              </c:numCache>
            </c:numRef>
          </c:val>
        </c:ser>
        <c:dLbls>
          <c:showLegendKey val="0"/>
          <c:showVal val="0"/>
          <c:showCatName val="0"/>
          <c:showSerName val="0"/>
          <c:showPercent val="0"/>
          <c:showBubbleSize val="0"/>
        </c:dLbls>
        <c:gapWidth val="73"/>
        <c:axId val="474248456"/>
        <c:axId val="474251592"/>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6"/>
                <c:pt idx="0">
                  <c:v>ATB0_20B_LED_E53_XXXXX_R2.ies</c:v>
                </c:pt>
                <c:pt idx="1">
                  <c:v>ATB2_60B_LED_E70_XXXXX_R2.ies</c:v>
                </c:pt>
                <c:pt idx="2">
                  <c:v>60B-10deg</c:v>
                </c:pt>
                <c:pt idx="3">
                  <c:v>60B-20deg</c:v>
                </c:pt>
                <c:pt idx="4">
                  <c:v>60B-30deg</c:v>
                </c:pt>
                <c:pt idx="5">
                  <c:v>60B-45deg</c:v>
                </c:pt>
              </c:strCache>
            </c:strRef>
          </c:cat>
          <c:val>
            <c:numRef>
              <c:f>Illuminance!$F$4:$F$13</c:f>
              <c:numCache>
                <c:formatCode>0.00</c:formatCode>
                <c:ptCount val="10"/>
                <c:pt idx="0">
                  <c:v>3.188668437585549</c:v>
                </c:pt>
                <c:pt idx="1">
                  <c:v>13.6906252859288</c:v>
                </c:pt>
                <c:pt idx="2">
                  <c:v>12.705355628171542</c:v>
                </c:pt>
                <c:pt idx="3">
                  <c:v>10.977965240131756</c:v>
                </c:pt>
                <c:pt idx="4">
                  <c:v>8.4539379758191338</c:v>
                </c:pt>
                <c:pt idx="5">
                  <c:v>5.646947055244711</c:v>
                </c:pt>
              </c:numCache>
            </c:numRef>
          </c:val>
        </c:ser>
        <c:dLbls>
          <c:showLegendKey val="0"/>
          <c:showVal val="0"/>
          <c:showCatName val="0"/>
          <c:showSerName val="0"/>
          <c:showPercent val="0"/>
          <c:showBubbleSize val="0"/>
        </c:dLbls>
        <c:gapWidth val="208"/>
        <c:axId val="474251984"/>
        <c:axId val="475325912"/>
      </c:barChart>
      <c:catAx>
        <c:axId val="474248456"/>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474251592"/>
        <c:crosses val="autoZero"/>
        <c:auto val="0"/>
        <c:lblAlgn val="ctr"/>
        <c:lblOffset val="100"/>
        <c:noMultiLvlLbl val="0"/>
      </c:catAx>
      <c:valAx>
        <c:axId val="474251592"/>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4248456"/>
        <c:crosses val="autoZero"/>
        <c:crossBetween val="between"/>
      </c:valAx>
      <c:catAx>
        <c:axId val="474251984"/>
        <c:scaling>
          <c:orientation val="minMax"/>
        </c:scaling>
        <c:delete val="1"/>
        <c:axPos val="b"/>
        <c:numFmt formatCode="General" sourceLinked="1"/>
        <c:majorTickMark val="out"/>
        <c:minorTickMark val="none"/>
        <c:tickLblPos val="nextTo"/>
        <c:crossAx val="475325912"/>
        <c:crosses val="autoZero"/>
        <c:auto val="1"/>
        <c:lblAlgn val="ctr"/>
        <c:lblOffset val="100"/>
        <c:noMultiLvlLbl val="0"/>
      </c:catAx>
      <c:valAx>
        <c:axId val="475325912"/>
        <c:scaling>
          <c:orientation val="minMax"/>
        </c:scaling>
        <c:delete val="1"/>
        <c:axPos val="r"/>
        <c:numFmt formatCode="0.00" sourceLinked="1"/>
        <c:majorTickMark val="out"/>
        <c:minorTickMark val="none"/>
        <c:tickLblPos val="nextTo"/>
        <c:crossAx val="474251984"/>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ATB2_60B_LED_E70_XXXXX_R2.ies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pt idx="0">
                  <c:v>60B-10deg</c:v>
                </c:pt>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2"/>
          <c:tx>
            <c:strRef>
              <c:f>ROI!$C$7</c:f>
              <c:strCache>
                <c:ptCount val="1"/>
                <c:pt idx="0">
                  <c:v>60B-20deg</c:v>
                </c:pt>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3"/>
          <c:tx>
            <c:strRef>
              <c:f>ROI!$C$8</c:f>
              <c:strCache>
                <c:ptCount val="1"/>
                <c:pt idx="0">
                  <c:v>60B-30deg</c:v>
                </c:pt>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5"/>
          <c:order val="4"/>
          <c:tx>
            <c:strRef>
              <c:f>ROI!$C$9</c:f>
              <c:strCache>
                <c:ptCount val="1"/>
                <c:pt idx="0">
                  <c:v>60B-45deg</c:v>
                </c:pt>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475320032"/>
        <c:axId val="475320424"/>
      </c:lineChart>
      <c:catAx>
        <c:axId val="475320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5320424"/>
        <c:crosses val="autoZero"/>
        <c:auto val="1"/>
        <c:lblAlgn val="ctr"/>
        <c:lblOffset val="100"/>
        <c:noMultiLvlLbl val="0"/>
      </c:catAx>
      <c:valAx>
        <c:axId val="475320424"/>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5320032"/>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39" val="34"/>
</file>

<file path=xl/ctrlProps/ctrlProp3.xml><?xml version="1.0" encoding="utf-8"?>
<formControlPr xmlns="http://schemas.microsoft.com/office/spreadsheetml/2009/9/main" objectType="List" dx="22" fmlaLink="$C$16" fmlaRange="FixtureChoices" noThreeD="1" sel="22" val="0"/>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3658" y="1121833"/>
          <a:ext cx="6812492"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8158" y="1521883"/>
          <a:ext cx="8452909"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0</xdr:col>
      <xdr:colOff>5772150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0</xdr:col>
      <xdr:colOff>5810250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O7" sqref="O7"/>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v1.77</v>
      </c>
    </row>
    <row r="3" spans="1:18" s="126" customFormat="1" ht="24" customHeight="1">
      <c r="C3" s="127"/>
    </row>
    <row r="4" spans="1:18" ht="15.75" thickBot="1">
      <c r="A4" s="128"/>
    </row>
    <row r="5" spans="1:18" ht="15.75" customHeight="1" thickBot="1">
      <c r="B5" s="702" t="s">
        <v>363</v>
      </c>
      <c r="C5" s="703"/>
      <c r="D5" s="704"/>
      <c r="E5" s="705" t="s">
        <v>344</v>
      </c>
      <c r="F5" s="706"/>
      <c r="G5" s="707"/>
    </row>
    <row r="8" spans="1:18">
      <c r="B8" s="708" t="str">
        <f>Translation!B285</f>
        <v>SEAD Procurement Tool for Energy Efficient Street Lighting</v>
      </c>
      <c r="C8" s="709"/>
      <c r="D8" s="709"/>
      <c r="E8" s="709"/>
      <c r="F8" s="709"/>
      <c r="G8" s="709"/>
      <c r="H8" s="709"/>
      <c r="I8" s="709"/>
      <c r="J8" s="709"/>
      <c r="K8" s="709"/>
      <c r="L8" s="709"/>
      <c r="M8" s="709"/>
      <c r="N8" s="710"/>
    </row>
    <row r="9" spans="1:18" ht="72.75" customHeight="1">
      <c r="B9" s="711"/>
      <c r="C9" s="712"/>
      <c r="D9" s="712"/>
      <c r="E9" s="712"/>
      <c r="F9" s="712"/>
      <c r="G9" s="712"/>
      <c r="H9" s="712"/>
      <c r="I9" s="712"/>
      <c r="J9" s="712"/>
      <c r="K9" s="712"/>
      <c r="L9" s="712"/>
      <c r="M9" s="712"/>
      <c r="N9" s="713"/>
      <c r="R9" s="129" t="s">
        <v>1047</v>
      </c>
    </row>
    <row r="10" spans="1:18" ht="35.25" hidden="1" customHeight="1">
      <c r="B10" s="711" t="str">
        <f>Translation!B286</f>
        <v>Before you get started, please take some time to read the instructions located on the navigation worksheet .</v>
      </c>
      <c r="C10" s="712"/>
      <c r="D10" s="712"/>
      <c r="E10" s="712"/>
      <c r="F10" s="712"/>
      <c r="G10" s="712"/>
      <c r="H10" s="712"/>
      <c r="I10" s="712"/>
      <c r="J10" s="712"/>
      <c r="K10" s="712"/>
      <c r="L10" s="712"/>
      <c r="M10" s="712"/>
      <c r="N10" s="713"/>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699" t="str">
        <f>Translation!B315</f>
        <v>This tool and accompanying street lighting technology profile are available at www.superefficient.org</v>
      </c>
      <c r="C26" s="700"/>
      <c r="D26" s="700"/>
      <c r="E26" s="700"/>
      <c r="F26" s="700"/>
      <c r="G26" s="700"/>
      <c r="H26" s="700"/>
      <c r="I26" s="700"/>
      <c r="J26" s="700"/>
      <c r="K26" s="700"/>
      <c r="L26" s="700"/>
      <c r="M26" s="700"/>
      <c r="N26" s="701"/>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v1.77</v>
      </c>
    </row>
    <row r="3" spans="2:24" s="71" customFormat="1" ht="31.5">
      <c r="C3" s="72" t="str">
        <f>Translation!B12</f>
        <v>BACKGROUND INFORMATION</v>
      </c>
    </row>
    <row r="4" spans="2:24" ht="44.25" customHeight="1">
      <c r="C4" s="344" t="s">
        <v>1153</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16"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16"/>
      <c r="F8" s="716"/>
      <c r="G8" s="716"/>
      <c r="H8" s="716"/>
      <c r="I8" s="716"/>
      <c r="J8" s="716"/>
      <c r="K8" s="716"/>
      <c r="L8" s="716"/>
      <c r="M8" s="716"/>
      <c r="N8" s="716"/>
      <c r="O8" s="716"/>
    </row>
    <row r="9" spans="2:24" ht="36.75" customHeight="1">
      <c r="E9" s="719" t="str">
        <f>Translation!B31</f>
        <v>- The tool is designed to be simple to use, requiring little prior knowledge. Follow the steps, and look out for popup boxes and "?" links for additional information</v>
      </c>
      <c r="F9" s="719"/>
      <c r="G9" s="719"/>
      <c r="H9" s="719"/>
      <c r="I9" s="719"/>
      <c r="J9" s="719"/>
      <c r="K9" s="719"/>
      <c r="L9" s="719"/>
      <c r="M9" s="719"/>
      <c r="N9" s="719"/>
      <c r="O9" s="719"/>
    </row>
    <row r="10" spans="2:24" ht="57" customHeight="1">
      <c r="E10" s="719"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19"/>
      <c r="G10" s="719"/>
      <c r="H10" s="719"/>
      <c r="I10" s="719"/>
      <c r="J10" s="719"/>
      <c r="K10" s="719"/>
      <c r="L10" s="719"/>
      <c r="M10" s="719"/>
      <c r="N10" s="719"/>
      <c r="O10" s="719"/>
    </row>
    <row r="11" spans="2:24" ht="94.5" customHeight="1">
      <c r="E11" s="719"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19"/>
      <c r="G11" s="719"/>
      <c r="H11" s="719"/>
      <c r="I11" s="719"/>
      <c r="J11" s="719"/>
      <c r="K11" s="719"/>
      <c r="L11" s="719"/>
      <c r="M11" s="719"/>
      <c r="N11" s="719"/>
      <c r="O11" s="719"/>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16" t="str">
        <f>Translation!B72</f>
        <v>The inputs tab gives you access to all required inputs, as well as navigation to all the other tabs relevant to the user. Start here, and if you get lost come back here and find the appropriate step.</v>
      </c>
      <c r="E18" s="716"/>
      <c r="F18" s="716"/>
      <c r="G18" s="716"/>
      <c r="H18" s="716"/>
      <c r="I18" s="716"/>
      <c r="J18" s="716"/>
      <c r="K18" s="716"/>
      <c r="L18" s="716"/>
      <c r="M18" s="716"/>
      <c r="N18" s="716"/>
      <c r="O18" s="716"/>
    </row>
    <row r="19" spans="4:15">
      <c r="D19" s="74" t="str">
        <f>Translation!B48</f>
        <v xml:space="preserve">For a description of the other tabs and what they contain go here: </v>
      </c>
    </row>
    <row r="20" spans="4:15">
      <c r="D20" s="74"/>
    </row>
    <row r="21" spans="4:15">
      <c r="D21" s="717" t="str">
        <f>Translation!B70</f>
        <v>Tab Descriptions</v>
      </c>
      <c r="E21" s="718"/>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20" t="str">
        <f>Translation!B28</f>
        <v>Single Fixture</v>
      </c>
      <c r="E34" s="721"/>
    </row>
    <row r="35" spans="3:22" ht="15" customHeight="1">
      <c r="D35" s="720" t="str">
        <f>Translation!B61</f>
        <v>Retrofit - basic</v>
      </c>
      <c r="E35" s="721"/>
    </row>
    <row r="36" spans="3:22" ht="15" customHeight="1">
      <c r="D36" s="720" t="str">
        <f>Translation!B63</f>
        <v>Retrofit - detailed</v>
      </c>
      <c r="E36" s="721"/>
    </row>
    <row r="37" spans="3:22" ht="15" customHeight="1">
      <c r="D37" s="720" t="str">
        <f>Translation!B57</f>
        <v>New installation</v>
      </c>
      <c r="E37" s="721"/>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15" t="str">
        <f>Translation!B59</f>
        <v>Not all tabs are needed by the user, but all tabs are left open so that you can see how calculations are performed if needed. Here's a description of all the tabs in the tool:</v>
      </c>
      <c r="D55" s="715"/>
      <c r="E55" s="715"/>
      <c r="F55" s="715"/>
      <c r="G55" s="715"/>
      <c r="H55" s="715"/>
      <c r="I55" s="715"/>
      <c r="J55" s="715"/>
      <c r="K55" s="715"/>
      <c r="L55" s="715"/>
      <c r="M55" s="715"/>
      <c r="N55" s="715"/>
      <c r="O55" s="715"/>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14"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14"/>
      <c r="E73" s="714"/>
      <c r="F73" s="714"/>
      <c r="G73" s="714"/>
      <c r="H73" s="714"/>
      <c r="I73" s="714"/>
      <c r="J73" s="714"/>
      <c r="K73" s="714"/>
      <c r="L73" s="714"/>
      <c r="M73" s="714"/>
      <c r="N73" s="714"/>
      <c r="O73" s="714"/>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14"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14"/>
      <c r="E77" s="714"/>
      <c r="F77" s="714"/>
      <c r="G77" s="714"/>
      <c r="H77" s="714"/>
      <c r="I77" s="714"/>
      <c r="J77" s="714"/>
      <c r="K77" s="714"/>
      <c r="L77" s="714"/>
      <c r="M77" s="714"/>
      <c r="N77" s="714"/>
      <c r="O77" s="714"/>
    </row>
    <row r="78" spans="3:22" ht="15" customHeight="1">
      <c r="C78" s="96" t="s">
        <v>225</v>
      </c>
      <c r="D78" s="714" t="str">
        <f>Translation!B45</f>
        <v xml:space="preserve">Follow steps 1-5 on the inputs page to define your current configuration, desired target light levels, and relevant costs </v>
      </c>
      <c r="E78" s="714"/>
      <c r="F78" s="714"/>
      <c r="G78" s="714"/>
      <c r="H78" s="714"/>
      <c r="I78" s="714"/>
      <c r="J78" s="714"/>
      <c r="K78" s="714"/>
      <c r="L78" s="714"/>
      <c r="M78" s="714"/>
      <c r="N78" s="714"/>
      <c r="O78" s="714"/>
    </row>
    <row r="79" spans="3:22" ht="15" customHeight="1">
      <c r="C79" s="96" t="s">
        <v>226</v>
      </c>
      <c r="D79" s="714" t="str">
        <f>Translation!B81</f>
        <v xml:space="preserve">When choosing the upgrade fixture in Step 3, choose 'Multiple Fixtures' option and select some or all of the generic typical fixtures </v>
      </c>
      <c r="E79" s="714"/>
      <c r="F79" s="714"/>
      <c r="G79" s="714"/>
      <c r="H79" s="714"/>
      <c r="I79" s="714"/>
      <c r="J79" s="714"/>
      <c r="K79" s="714"/>
      <c r="L79" s="714"/>
      <c r="M79" s="714"/>
      <c r="N79" s="714"/>
      <c r="O79" s="714"/>
    </row>
    <row r="80" spans="3:22" ht="15" customHeight="1">
      <c r="C80" s="96" t="s">
        <v>227</v>
      </c>
      <c r="D80" s="714" t="str">
        <f>Translation!B73</f>
        <v xml:space="preserve">The MGraphs page will show you which fixtures pass and fail your illuminance criteria for the given road geometry, ranked in order of lowest to highest energy consumption. </v>
      </c>
      <c r="E80" s="714"/>
      <c r="F80" s="714"/>
      <c r="G80" s="714"/>
      <c r="H80" s="714"/>
      <c r="I80" s="714"/>
      <c r="J80" s="714"/>
      <c r="K80" s="714"/>
      <c r="L80" s="714"/>
      <c r="M80" s="714"/>
      <c r="N80" s="714"/>
      <c r="O80" s="714"/>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14"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14"/>
      <c r="E86" s="714"/>
      <c r="F86" s="714"/>
      <c r="G86" s="714"/>
      <c r="H86" s="714"/>
      <c r="I86" s="714"/>
      <c r="J86" s="714"/>
      <c r="K86" s="714"/>
      <c r="L86" s="714"/>
      <c r="M86" s="714"/>
      <c r="N86" s="714"/>
      <c r="O86" s="714"/>
      <c r="P86" s="96"/>
      <c r="Q86" s="96"/>
      <c r="R86" s="96"/>
      <c r="S86" s="96"/>
      <c r="T86" s="96"/>
      <c r="U86" s="96"/>
      <c r="V86" s="96"/>
    </row>
    <row r="87" spans="3:22" ht="15" customHeight="1">
      <c r="C87" s="96" t="s">
        <v>225</v>
      </c>
      <c r="D87" s="714" t="str">
        <f>Translation!B41</f>
        <v xml:space="preserve">Contact the manufacturer or visit their website to download the electronic IES files for the fixtures you're considering </v>
      </c>
      <c r="E87" s="714"/>
      <c r="F87" s="714"/>
      <c r="G87" s="714"/>
      <c r="H87" s="714"/>
      <c r="I87" s="714"/>
      <c r="J87" s="714"/>
      <c r="K87" s="714"/>
      <c r="L87" s="714"/>
      <c r="M87" s="714"/>
      <c r="N87" s="714"/>
      <c r="O87" s="714"/>
      <c r="P87" s="96"/>
      <c r="Q87" s="96"/>
      <c r="R87" s="96"/>
      <c r="S87" s="96"/>
      <c r="T87" s="96"/>
      <c r="U87" s="96"/>
      <c r="V87" s="96"/>
    </row>
    <row r="88" spans="3:22" ht="15" customHeight="1">
      <c r="C88" s="96" t="s">
        <v>226</v>
      </c>
      <c r="D88" s="714" t="str">
        <f>Translation!B79</f>
        <v xml:space="preserve">Use the Add IES file button in step 3 to add this data to the tool. Be sure to check default values for fixture life, cost, and lumen depreciation in the Fixtures tab and make sure they are appropriate for your fixture </v>
      </c>
      <c r="E88" s="714"/>
      <c r="F88" s="714"/>
      <c r="G88" s="714"/>
      <c r="H88" s="714"/>
      <c r="I88" s="714"/>
      <c r="J88" s="714"/>
      <c r="K88" s="714"/>
      <c r="L88" s="714"/>
      <c r="M88" s="714"/>
      <c r="N88" s="714"/>
      <c r="O88" s="714"/>
    </row>
    <row r="89" spans="3:22" ht="15" customHeight="1">
      <c r="C89" s="96" t="s">
        <v>227</v>
      </c>
      <c r="D89" s="714" t="str">
        <f>Translation!B46</f>
        <v xml:space="preserve">Follow steps 1-5 to define your road configuration, desired target light levels, and relavant costs </v>
      </c>
      <c r="E89" s="714"/>
      <c r="F89" s="714"/>
      <c r="G89" s="714"/>
      <c r="H89" s="714"/>
      <c r="I89" s="714"/>
      <c r="J89" s="714"/>
      <c r="K89" s="714"/>
      <c r="L89" s="714"/>
      <c r="M89" s="714"/>
      <c r="N89" s="714"/>
      <c r="O89" s="714"/>
    </row>
    <row r="90" spans="3:22" ht="32.25" customHeight="1">
      <c r="C90" s="96" t="s">
        <v>228</v>
      </c>
      <c r="D90" s="714" t="str">
        <f>Translation!B81</f>
        <v xml:space="preserve">When choosing the upgrade fixture in Step 3, choose 'Multiple Fixtures' option and select some or all of the generic typical fixtures </v>
      </c>
      <c r="E90" s="714"/>
      <c r="F90" s="714"/>
      <c r="G90" s="714"/>
      <c r="H90" s="714"/>
      <c r="I90" s="714"/>
      <c r="J90" s="714"/>
      <c r="K90" s="714"/>
      <c r="L90" s="714"/>
      <c r="M90" s="714"/>
      <c r="N90" s="714"/>
      <c r="O90" s="714"/>
    </row>
    <row r="91" spans="3:22" ht="15" customHeight="1">
      <c r="C91" s="96" t="s">
        <v>229</v>
      </c>
      <c r="D91" s="714" t="str">
        <f>Translation!B73</f>
        <v xml:space="preserve">The MGraphs page will show you which fixtures pass and fail your illuminance criteria for the given road geometry, ranked in order of lowest to highest energy consumption. </v>
      </c>
      <c r="E91" s="714"/>
      <c r="F91" s="714"/>
      <c r="G91" s="714"/>
      <c r="H91" s="714"/>
      <c r="I91" s="714"/>
      <c r="J91" s="714"/>
      <c r="K91" s="714"/>
      <c r="L91" s="714"/>
      <c r="M91" s="714"/>
      <c r="N91" s="714"/>
      <c r="O91" s="714"/>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14"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14"/>
      <c r="E96" s="714"/>
      <c r="F96" s="714"/>
      <c r="G96" s="714"/>
      <c r="H96" s="714"/>
      <c r="I96" s="714"/>
      <c r="J96" s="714"/>
      <c r="K96" s="714"/>
      <c r="L96" s="714"/>
      <c r="M96" s="714"/>
      <c r="N96" s="714"/>
      <c r="O96" s="714"/>
    </row>
    <row r="97" spans="3:15" ht="15" customHeight="1">
      <c r="C97" s="96" t="s">
        <v>225</v>
      </c>
      <c r="D97" s="714" t="str">
        <f>Translation!B47</f>
        <v xml:space="preserve">Follow steps 1-5, choosing the appropriate comparison type of single fixture or multiple fixtures in step 3 </v>
      </c>
      <c r="E97" s="714"/>
      <c r="F97" s="714"/>
      <c r="G97" s="714"/>
      <c r="H97" s="714"/>
      <c r="I97" s="714"/>
      <c r="J97" s="714"/>
      <c r="K97" s="714"/>
      <c r="L97" s="714"/>
      <c r="M97" s="714"/>
      <c r="N97" s="714"/>
      <c r="O97" s="714"/>
    </row>
    <row r="98" spans="3:15" ht="15" customHeight="1">
      <c r="C98" s="96" t="s">
        <v>226</v>
      </c>
      <c r="D98" s="714" t="str">
        <f>Translation!B71</f>
        <v xml:space="preserve">The 'baseline' scenario can be ignored, or you can use the 'No fixture' fixture choice to set energy consumption of the baseline shown in the graphs to zero </v>
      </c>
      <c r="E98" s="714"/>
      <c r="F98" s="714"/>
      <c r="G98" s="714"/>
      <c r="H98" s="714"/>
      <c r="I98" s="714"/>
      <c r="J98" s="714"/>
      <c r="K98" s="714"/>
      <c r="L98" s="714"/>
      <c r="M98" s="714"/>
      <c r="N98" s="714"/>
      <c r="O98" s="714"/>
    </row>
    <row r="99" spans="3:15" ht="15" customHeight="1">
      <c r="C99" s="96" t="s">
        <v>227</v>
      </c>
      <c r="D99" s="714" t="str">
        <f>Translation!B50</f>
        <v xml:space="preserve">If only analyzing a single fixture, use the "Save Single Upgrade" button to save the scenario to the MResults tab. If analyzing multiple fixtures, the fixtures will be saved when you click 'Run Selected Fixtures' </v>
      </c>
      <c r="E99" s="714"/>
      <c r="F99" s="714"/>
      <c r="G99" s="714"/>
      <c r="H99" s="714"/>
      <c r="I99" s="714"/>
      <c r="J99" s="714"/>
      <c r="K99" s="714"/>
      <c r="L99" s="714"/>
      <c r="M99" s="714"/>
      <c r="N99" s="714"/>
      <c r="O99" s="714"/>
    </row>
    <row r="100" spans="3:15" ht="15" customHeight="1">
      <c r="C100" s="96" t="s">
        <v>228</v>
      </c>
      <c r="D100" s="714" t="str">
        <f>Translation!B76</f>
        <v xml:space="preserve">To compare additional scenarios , after saving the results you may change the inputs for the other steps and save the new results </v>
      </c>
      <c r="E100" s="714"/>
      <c r="F100" s="714"/>
      <c r="G100" s="714"/>
      <c r="H100" s="714"/>
      <c r="I100" s="714"/>
      <c r="J100" s="714"/>
      <c r="K100" s="714"/>
      <c r="L100" s="714"/>
      <c r="M100" s="714"/>
      <c r="N100" s="714"/>
      <c r="O100" s="714"/>
    </row>
    <row r="101" spans="3:15" ht="15" customHeight="1">
      <c r="C101" s="96" t="s">
        <v>229</v>
      </c>
      <c r="D101" s="714" t="str">
        <f>Translation!B37</f>
        <v xml:space="preserve">All results will be archived to the MResults tab, and show up in MGraphs.  </v>
      </c>
      <c r="E101" s="714"/>
      <c r="F101" s="714"/>
      <c r="G101" s="714"/>
      <c r="H101" s="714"/>
      <c r="I101" s="714"/>
      <c r="J101" s="714"/>
      <c r="K101" s="714"/>
      <c r="L101" s="714"/>
      <c r="M101" s="714"/>
      <c r="N101" s="714"/>
      <c r="O101" s="714"/>
    </row>
    <row r="102" spans="3:15" ht="15" customHeight="1">
      <c r="C102" s="96" t="s">
        <v>230</v>
      </c>
      <c r="D102" s="714"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14"/>
      <c r="F102" s="714"/>
      <c r="G102" s="714"/>
      <c r="H102" s="714"/>
      <c r="I102" s="714"/>
      <c r="J102" s="714"/>
      <c r="K102" s="714"/>
      <c r="L102" s="714"/>
      <c r="M102" s="714"/>
      <c r="N102" s="714"/>
      <c r="O102" s="714"/>
    </row>
  </sheetData>
  <mergeCells count="29">
    <mergeCell ref="C73:O73"/>
    <mergeCell ref="C77:O77"/>
    <mergeCell ref="D99:O99"/>
    <mergeCell ref="D97:O97"/>
    <mergeCell ref="C96:O96"/>
    <mergeCell ref="D91:O91"/>
    <mergeCell ref="C55:O55"/>
    <mergeCell ref="D18:O18"/>
    <mergeCell ref="D21:E21"/>
    <mergeCell ref="D8:O8"/>
    <mergeCell ref="E9:O9"/>
    <mergeCell ref="E10:O10"/>
    <mergeCell ref="E11:O11"/>
    <mergeCell ref="D37:E37"/>
    <mergeCell ref="D36:E36"/>
    <mergeCell ref="D35:E35"/>
    <mergeCell ref="D34:E34"/>
    <mergeCell ref="D102:O102"/>
    <mergeCell ref="D78:O78"/>
    <mergeCell ref="D79:O79"/>
    <mergeCell ref="D80:O80"/>
    <mergeCell ref="D87:O87"/>
    <mergeCell ref="D88:O88"/>
    <mergeCell ref="D89:O89"/>
    <mergeCell ref="D90:O90"/>
    <mergeCell ref="D98:O98"/>
    <mergeCell ref="D101:O101"/>
    <mergeCell ref="C86:O86"/>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v1.77</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323</v>
      </c>
      <c r="E17" s="141">
        <v>3.5</v>
      </c>
      <c r="F17" s="141">
        <v>4</v>
      </c>
    </row>
    <row r="18" spans="2:10">
      <c r="B18" s="139" t="str">
        <f>Translation!B264</f>
        <v>Pole Spacing</v>
      </c>
      <c r="C18" s="140" t="str">
        <f t="shared" ca="1" si="0"/>
        <v>45 meters</v>
      </c>
      <c r="D18" s="141" t="s">
        <v>318</v>
      </c>
      <c r="E18" s="141" t="s">
        <v>366</v>
      </c>
      <c r="F18" s="141" t="s">
        <v>366</v>
      </c>
    </row>
    <row r="19" spans="2:10">
      <c r="B19" s="139" t="str">
        <f>Translation!B131</f>
        <v>Luminaire Mounting Height</v>
      </c>
      <c r="C19" s="140" t="str">
        <f t="shared" ca="1" si="0"/>
        <v>9 meters</v>
      </c>
      <c r="D19" s="141" t="s">
        <v>319</v>
      </c>
      <c r="E19" s="141" t="s">
        <v>319</v>
      </c>
      <c r="F19" s="141" t="s">
        <v>372</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369</v>
      </c>
    </row>
    <row r="21" spans="2:10">
      <c r="B21" s="139" t="s">
        <v>322</v>
      </c>
      <c r="C21" s="140" t="str">
        <f t="shared" ca="1" si="0"/>
        <v>R3</v>
      </c>
      <c r="D21" s="141" t="s">
        <v>208</v>
      </c>
      <c r="E21" s="141" t="s">
        <v>208</v>
      </c>
      <c r="F21" s="141" t="s">
        <v>208</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320</v>
      </c>
      <c r="E32" s="155" t="s">
        <v>367</v>
      </c>
      <c r="F32" s="156" t="s">
        <v>369</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208</v>
      </c>
      <c r="E45" s="180" t="s">
        <v>208</v>
      </c>
      <c r="F45" s="180" t="s">
        <v>208</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59</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209</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407</v>
      </c>
      <c r="C67" t="s">
        <v>513</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320</v>
      </c>
      <c r="AN67">
        <v>9</v>
      </c>
      <c r="AO67">
        <v>30</v>
      </c>
      <c r="AP67">
        <v>3</v>
      </c>
      <c r="AQ67">
        <v>4</v>
      </c>
      <c r="AR67">
        <v>10</v>
      </c>
      <c r="AS67" t="e">
        <v>#N/A</v>
      </c>
    </row>
    <row r="68" spans="1:46" customFormat="1">
      <c r="A68">
        <v>1.5</v>
      </c>
      <c r="B68" t="s">
        <v>408</v>
      </c>
      <c r="C68" t="s">
        <v>514</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320</v>
      </c>
      <c r="AN68">
        <v>9</v>
      </c>
      <c r="AO68">
        <v>30</v>
      </c>
      <c r="AP68">
        <v>3</v>
      </c>
      <c r="AQ68">
        <v>4</v>
      </c>
      <c r="AR68">
        <v>10</v>
      </c>
      <c r="AS68" t="e">
        <v>#N/A</v>
      </c>
    </row>
    <row r="69" spans="1:46" customFormat="1">
      <c r="A69">
        <v>2.5</v>
      </c>
      <c r="B69" t="s">
        <v>409</v>
      </c>
      <c r="C69" t="s">
        <v>515</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320</v>
      </c>
      <c r="AN69">
        <v>9</v>
      </c>
      <c r="AO69">
        <v>30</v>
      </c>
      <c r="AP69">
        <v>3</v>
      </c>
      <c r="AQ69">
        <v>4</v>
      </c>
      <c r="AR69">
        <v>10</v>
      </c>
      <c r="AS69" t="e">
        <v>#N/A</v>
      </c>
    </row>
    <row r="70" spans="1:46" customFormat="1">
      <c r="A70">
        <v>3.5</v>
      </c>
      <c r="B70" t="s">
        <v>382</v>
      </c>
      <c r="C70" t="s">
        <v>550</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320</v>
      </c>
      <c r="AN70">
        <v>9</v>
      </c>
      <c r="AO70">
        <v>30</v>
      </c>
      <c r="AP70">
        <v>3</v>
      </c>
      <c r="AQ70">
        <v>4</v>
      </c>
      <c r="AR70">
        <v>10</v>
      </c>
      <c r="AS70" t="e">
        <v>#N/A</v>
      </c>
    </row>
    <row r="71" spans="1:46" customFormat="1">
      <c r="A71">
        <v>4.5</v>
      </c>
      <c r="B71" t="s">
        <v>410</v>
      </c>
      <c r="C71" t="s">
        <v>516</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320</v>
      </c>
      <c r="AN71">
        <v>9</v>
      </c>
      <c r="AO71">
        <v>30</v>
      </c>
      <c r="AP71">
        <v>3</v>
      </c>
      <c r="AQ71">
        <v>4</v>
      </c>
      <c r="AR71">
        <v>10</v>
      </c>
      <c r="AS71" t="e">
        <v>#N/A</v>
      </c>
    </row>
    <row r="72" spans="1:46" customFormat="1">
      <c r="A72">
        <v>5.5</v>
      </c>
      <c r="B72" t="s">
        <v>411</v>
      </c>
      <c r="C72" t="s">
        <v>517</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320</v>
      </c>
      <c r="AN72">
        <v>9</v>
      </c>
      <c r="AO72">
        <v>30</v>
      </c>
      <c r="AP72">
        <v>3</v>
      </c>
      <c r="AQ72">
        <v>4</v>
      </c>
      <c r="AR72">
        <v>10</v>
      </c>
      <c r="AS72" t="e">
        <v>#N/A</v>
      </c>
    </row>
    <row r="73" spans="1:46" customFormat="1">
      <c r="A73">
        <v>6.5</v>
      </c>
      <c r="B73" t="s">
        <v>395</v>
      </c>
      <c r="C73" t="s">
        <v>563</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320</v>
      </c>
      <c r="AN73">
        <v>9</v>
      </c>
      <c r="AO73">
        <v>30</v>
      </c>
      <c r="AP73">
        <v>3</v>
      </c>
      <c r="AQ73">
        <v>4</v>
      </c>
      <c r="AR73">
        <v>10</v>
      </c>
      <c r="AS73" t="e">
        <v>#N/A</v>
      </c>
    </row>
    <row r="74" spans="1:46" customFormat="1">
      <c r="A74">
        <v>7.5</v>
      </c>
      <c r="B74" t="s">
        <v>396</v>
      </c>
      <c r="C74" t="s">
        <v>564</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320</v>
      </c>
      <c r="AN74">
        <v>9</v>
      </c>
      <c r="AO74">
        <v>30</v>
      </c>
      <c r="AP74">
        <v>3</v>
      </c>
      <c r="AQ74">
        <v>4</v>
      </c>
      <c r="AR74">
        <v>10</v>
      </c>
      <c r="AS74" t="e">
        <v>#N/A</v>
      </c>
    </row>
    <row r="75" spans="1:46" customFormat="1">
      <c r="A75">
        <v>8.5</v>
      </c>
      <c r="B75" t="s">
        <v>412</v>
      </c>
      <c r="C75" t="s">
        <v>518</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320</v>
      </c>
      <c r="AN75">
        <v>9</v>
      </c>
      <c r="AO75">
        <v>30</v>
      </c>
      <c r="AP75">
        <v>3</v>
      </c>
      <c r="AQ75">
        <v>4</v>
      </c>
      <c r="AR75">
        <v>10</v>
      </c>
      <c r="AS75" t="e">
        <v>#N/A</v>
      </c>
    </row>
    <row r="76" spans="1:46" customFormat="1">
      <c r="A76">
        <v>9.5</v>
      </c>
      <c r="B76" t="s">
        <v>383</v>
      </c>
      <c r="C76" t="s">
        <v>551</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320</v>
      </c>
      <c r="AN76">
        <v>9</v>
      </c>
      <c r="AO76">
        <v>30</v>
      </c>
      <c r="AP76">
        <v>3</v>
      </c>
      <c r="AQ76">
        <v>4</v>
      </c>
      <c r="AR76">
        <v>10</v>
      </c>
      <c r="AS76" t="e">
        <v>#N/A</v>
      </c>
    </row>
    <row r="77" spans="1:46" customFormat="1">
      <c r="A77">
        <v>10.5</v>
      </c>
      <c r="B77" t="s">
        <v>413</v>
      </c>
      <c r="C77" t="s">
        <v>519</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320</v>
      </c>
      <c r="AN77">
        <v>9</v>
      </c>
      <c r="AO77">
        <v>30</v>
      </c>
      <c r="AP77">
        <v>3</v>
      </c>
      <c r="AQ77">
        <v>4</v>
      </c>
      <c r="AR77">
        <v>10</v>
      </c>
      <c r="AS77" t="e">
        <v>#N/A</v>
      </c>
    </row>
    <row r="78" spans="1:46" customFormat="1">
      <c r="A78">
        <v>11.5</v>
      </c>
      <c r="B78" t="s">
        <v>384</v>
      </c>
      <c r="C78" t="s">
        <v>552</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320</v>
      </c>
      <c r="AN78">
        <v>9</v>
      </c>
      <c r="AO78">
        <v>30</v>
      </c>
      <c r="AP78">
        <v>3</v>
      </c>
      <c r="AQ78">
        <v>4</v>
      </c>
      <c r="AR78">
        <v>10</v>
      </c>
      <c r="AS78" t="e">
        <v>#N/A</v>
      </c>
    </row>
    <row r="79" spans="1:46" customFormat="1">
      <c r="A79">
        <v>12.5</v>
      </c>
      <c r="B79" t="s">
        <v>386</v>
      </c>
      <c r="C79" t="s">
        <v>554</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320</v>
      </c>
      <c r="AN79">
        <v>9</v>
      </c>
      <c r="AO79">
        <v>30</v>
      </c>
      <c r="AP79">
        <v>3</v>
      </c>
      <c r="AQ79">
        <v>4</v>
      </c>
      <c r="AR79">
        <v>10</v>
      </c>
      <c r="AS79" t="e">
        <v>#N/A</v>
      </c>
    </row>
    <row r="80" spans="1:46" customFormat="1">
      <c r="A80">
        <v>13.5</v>
      </c>
      <c r="B80" t="s">
        <v>397</v>
      </c>
      <c r="C80" t="s">
        <v>565</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320</v>
      </c>
      <c r="AN80">
        <v>9</v>
      </c>
      <c r="AO80">
        <v>30</v>
      </c>
      <c r="AP80">
        <v>3</v>
      </c>
      <c r="AQ80">
        <v>4</v>
      </c>
      <c r="AR80">
        <v>10</v>
      </c>
      <c r="AS80" t="e">
        <v>#N/A</v>
      </c>
    </row>
    <row r="81" spans="1:45" customFormat="1">
      <c r="A81">
        <v>14.5</v>
      </c>
      <c r="B81" t="s">
        <v>398</v>
      </c>
      <c r="C81" t="s">
        <v>566</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320</v>
      </c>
      <c r="AN81">
        <v>9</v>
      </c>
      <c r="AO81">
        <v>30</v>
      </c>
      <c r="AP81">
        <v>3</v>
      </c>
      <c r="AQ81">
        <v>4</v>
      </c>
      <c r="AR81">
        <v>10</v>
      </c>
      <c r="AS81" t="e">
        <v>#N/A</v>
      </c>
    </row>
    <row r="82" spans="1:45" customFormat="1">
      <c r="A82">
        <v>15.5</v>
      </c>
      <c r="B82" t="s">
        <v>403</v>
      </c>
      <c r="C82" t="s">
        <v>571</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320</v>
      </c>
      <c r="AN82">
        <v>9</v>
      </c>
      <c r="AO82">
        <v>30</v>
      </c>
      <c r="AP82">
        <v>3</v>
      </c>
      <c r="AQ82">
        <v>4</v>
      </c>
      <c r="AR82">
        <v>10</v>
      </c>
      <c r="AS82" t="e">
        <v>#N/A</v>
      </c>
    </row>
    <row r="83" spans="1:45" customFormat="1">
      <c r="A83">
        <v>16.5</v>
      </c>
      <c r="B83" t="s">
        <v>387</v>
      </c>
      <c r="C83" t="s">
        <v>555</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320</v>
      </c>
      <c r="AN83">
        <v>9</v>
      </c>
      <c r="AO83">
        <v>30</v>
      </c>
      <c r="AP83">
        <v>3</v>
      </c>
      <c r="AQ83">
        <v>4</v>
      </c>
      <c r="AR83">
        <v>10</v>
      </c>
      <c r="AS83" t="e">
        <v>#N/A</v>
      </c>
    </row>
    <row r="84" spans="1:45" customFormat="1">
      <c r="A84">
        <v>17.5</v>
      </c>
      <c r="B84" t="s">
        <v>399</v>
      </c>
      <c r="C84" t="s">
        <v>567</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320</v>
      </c>
      <c r="AN84">
        <v>9</v>
      </c>
      <c r="AO84">
        <v>30</v>
      </c>
      <c r="AP84">
        <v>3</v>
      </c>
      <c r="AQ84">
        <v>4</v>
      </c>
      <c r="AR84">
        <v>10</v>
      </c>
      <c r="AS84" t="e">
        <v>#N/A</v>
      </c>
    </row>
    <row r="85" spans="1:45" customFormat="1">
      <c r="A85">
        <v>18.5</v>
      </c>
      <c r="B85" t="s">
        <v>400</v>
      </c>
      <c r="C85" t="s">
        <v>568</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320</v>
      </c>
      <c r="AN85">
        <v>9</v>
      </c>
      <c r="AO85">
        <v>30</v>
      </c>
      <c r="AP85">
        <v>3</v>
      </c>
      <c r="AQ85">
        <v>4</v>
      </c>
      <c r="AR85">
        <v>10</v>
      </c>
      <c r="AS85" t="e">
        <v>#N/A</v>
      </c>
    </row>
    <row r="86" spans="1:45" customFormat="1">
      <c r="A86">
        <v>19.5</v>
      </c>
      <c r="B86" t="s">
        <v>388</v>
      </c>
      <c r="C86" t="s">
        <v>556</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320</v>
      </c>
      <c r="AN86">
        <v>9</v>
      </c>
      <c r="AO86">
        <v>30</v>
      </c>
      <c r="AP86">
        <v>3</v>
      </c>
      <c r="AQ86">
        <v>4</v>
      </c>
      <c r="AR86">
        <v>10</v>
      </c>
      <c r="AS86" t="e">
        <v>#N/A</v>
      </c>
    </row>
    <row r="87" spans="1:45" customFormat="1">
      <c r="A87">
        <v>20.5</v>
      </c>
      <c r="B87" t="s">
        <v>385</v>
      </c>
      <c r="C87" t="s">
        <v>553</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320</v>
      </c>
      <c r="AN87">
        <v>9</v>
      </c>
      <c r="AO87">
        <v>30</v>
      </c>
      <c r="AP87">
        <v>3</v>
      </c>
      <c r="AQ87">
        <v>4</v>
      </c>
      <c r="AR87">
        <v>10</v>
      </c>
      <c r="AS87" t="e">
        <v>#N/A</v>
      </c>
    </row>
    <row r="88" spans="1:45" customFormat="1">
      <c r="A88">
        <v>21.5</v>
      </c>
      <c r="B88" t="s">
        <v>414</v>
      </c>
      <c r="C88" t="s">
        <v>520</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320</v>
      </c>
      <c r="AN88">
        <v>9</v>
      </c>
      <c r="AO88">
        <v>30</v>
      </c>
      <c r="AP88">
        <v>3</v>
      </c>
      <c r="AQ88">
        <v>4</v>
      </c>
      <c r="AR88">
        <v>10</v>
      </c>
      <c r="AS88" t="e">
        <v>#N/A</v>
      </c>
    </row>
    <row r="89" spans="1:45" customFormat="1">
      <c r="A89">
        <v>22.5</v>
      </c>
      <c r="B89" t="s">
        <v>415</v>
      </c>
      <c r="C89" t="s">
        <v>521</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320</v>
      </c>
      <c r="AN89">
        <v>9</v>
      </c>
      <c r="AO89">
        <v>30</v>
      </c>
      <c r="AP89">
        <v>3</v>
      </c>
      <c r="AQ89">
        <v>4</v>
      </c>
      <c r="AR89">
        <v>10</v>
      </c>
      <c r="AS89" t="e">
        <v>#N/A</v>
      </c>
    </row>
    <row r="90" spans="1:45" customFormat="1">
      <c r="A90">
        <v>23.5</v>
      </c>
      <c r="B90" t="s">
        <v>402</v>
      </c>
      <c r="C90" t="s">
        <v>570</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320</v>
      </c>
      <c r="AN90">
        <v>9</v>
      </c>
      <c r="AO90">
        <v>30</v>
      </c>
      <c r="AP90">
        <v>3</v>
      </c>
      <c r="AQ90">
        <v>4</v>
      </c>
      <c r="AR90">
        <v>10</v>
      </c>
      <c r="AS90" t="e">
        <v>#N/A</v>
      </c>
    </row>
    <row r="91" spans="1:45" customFormat="1">
      <c r="A91">
        <v>24.5</v>
      </c>
      <c r="B91" t="s">
        <v>416</v>
      </c>
      <c r="C91" t="s">
        <v>522</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320</v>
      </c>
      <c r="AN91">
        <v>9</v>
      </c>
      <c r="AO91">
        <v>30</v>
      </c>
      <c r="AP91">
        <v>3</v>
      </c>
      <c r="AQ91">
        <v>4</v>
      </c>
      <c r="AR91">
        <v>10</v>
      </c>
      <c r="AS91" t="e">
        <v>#N/A</v>
      </c>
    </row>
    <row r="92" spans="1:45" customFormat="1">
      <c r="A92">
        <v>25.5</v>
      </c>
      <c r="B92" t="s">
        <v>417</v>
      </c>
      <c r="C92" t="s">
        <v>523</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320</v>
      </c>
      <c r="AN92">
        <v>9</v>
      </c>
      <c r="AO92">
        <v>30</v>
      </c>
      <c r="AP92">
        <v>3</v>
      </c>
      <c r="AQ92">
        <v>4</v>
      </c>
      <c r="AR92">
        <v>10</v>
      </c>
      <c r="AS92" t="e">
        <v>#N/A</v>
      </c>
    </row>
    <row r="93" spans="1:45" customFormat="1">
      <c r="A93">
        <v>26.5</v>
      </c>
      <c r="B93" t="s">
        <v>418</v>
      </c>
      <c r="C93" t="s">
        <v>524</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320</v>
      </c>
      <c r="AN93">
        <v>9</v>
      </c>
      <c r="AO93">
        <v>30</v>
      </c>
      <c r="AP93">
        <v>3</v>
      </c>
      <c r="AQ93">
        <v>4</v>
      </c>
      <c r="AR93">
        <v>10</v>
      </c>
      <c r="AS93" t="e">
        <v>#N/A</v>
      </c>
    </row>
    <row r="94" spans="1:45" customFormat="1">
      <c r="A94">
        <v>27.5</v>
      </c>
      <c r="B94" t="s">
        <v>391</v>
      </c>
      <c r="C94" t="s">
        <v>559</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320</v>
      </c>
      <c r="AN94">
        <v>9</v>
      </c>
      <c r="AO94">
        <v>30</v>
      </c>
      <c r="AP94">
        <v>3</v>
      </c>
      <c r="AQ94">
        <v>4</v>
      </c>
      <c r="AR94">
        <v>10</v>
      </c>
      <c r="AS94" t="e">
        <v>#N/A</v>
      </c>
    </row>
    <row r="95" spans="1:45" customFormat="1">
      <c r="A95">
        <v>28.5</v>
      </c>
      <c r="B95" t="s">
        <v>401</v>
      </c>
      <c r="C95" t="s">
        <v>569</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320</v>
      </c>
      <c r="AN95">
        <v>9</v>
      </c>
      <c r="AO95">
        <v>30</v>
      </c>
      <c r="AP95">
        <v>3</v>
      </c>
      <c r="AQ95">
        <v>4</v>
      </c>
      <c r="AR95">
        <v>10</v>
      </c>
      <c r="AS95" t="e">
        <v>#N/A</v>
      </c>
    </row>
    <row r="96" spans="1:45" customFormat="1">
      <c r="A96">
        <v>29.5</v>
      </c>
      <c r="B96" t="s">
        <v>390</v>
      </c>
      <c r="C96" t="s">
        <v>558</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320</v>
      </c>
      <c r="AN96">
        <v>9</v>
      </c>
      <c r="AO96">
        <v>30</v>
      </c>
      <c r="AP96">
        <v>3</v>
      </c>
      <c r="AQ96">
        <v>4</v>
      </c>
      <c r="AR96">
        <v>10</v>
      </c>
      <c r="AS96" t="e">
        <v>#N/A</v>
      </c>
    </row>
    <row r="97" spans="1:45" customFormat="1">
      <c r="A97">
        <v>30.5</v>
      </c>
      <c r="B97" t="s">
        <v>392</v>
      </c>
      <c r="C97" t="s">
        <v>560</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320</v>
      </c>
      <c r="AN97">
        <v>9</v>
      </c>
      <c r="AO97">
        <v>30</v>
      </c>
      <c r="AP97">
        <v>3</v>
      </c>
      <c r="AQ97">
        <v>4</v>
      </c>
      <c r="AR97">
        <v>10</v>
      </c>
      <c r="AS97" t="e">
        <v>#N/A</v>
      </c>
    </row>
    <row r="98" spans="1:45" customFormat="1">
      <c r="A98">
        <v>31.5</v>
      </c>
      <c r="B98" t="s">
        <v>389</v>
      </c>
      <c r="C98" t="s">
        <v>557</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320</v>
      </c>
      <c r="AN98">
        <v>9</v>
      </c>
      <c r="AO98">
        <v>30</v>
      </c>
      <c r="AP98">
        <v>3</v>
      </c>
      <c r="AQ98">
        <v>4</v>
      </c>
      <c r="AR98">
        <v>10</v>
      </c>
      <c r="AS98" t="e">
        <v>#N/A</v>
      </c>
    </row>
    <row r="99" spans="1:45" customFormat="1">
      <c r="A99">
        <v>32.5</v>
      </c>
      <c r="B99" t="s">
        <v>393</v>
      </c>
      <c r="C99" t="s">
        <v>561</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320</v>
      </c>
      <c r="AN99">
        <v>9</v>
      </c>
      <c r="AO99">
        <v>30</v>
      </c>
      <c r="AP99">
        <v>3</v>
      </c>
      <c r="AQ99">
        <v>4</v>
      </c>
      <c r="AR99">
        <v>10</v>
      </c>
      <c r="AS99" t="e">
        <v>#N/A</v>
      </c>
    </row>
    <row r="100" spans="1:45" customFormat="1">
      <c r="A100">
        <v>33.5</v>
      </c>
      <c r="B100" t="s">
        <v>404</v>
      </c>
      <c r="C100" t="s">
        <v>572</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320</v>
      </c>
      <c r="AN100">
        <v>9</v>
      </c>
      <c r="AO100">
        <v>30</v>
      </c>
      <c r="AP100">
        <v>3</v>
      </c>
      <c r="AQ100">
        <v>4</v>
      </c>
      <c r="AR100">
        <v>10</v>
      </c>
      <c r="AS100" t="e">
        <v>#N/A</v>
      </c>
    </row>
    <row r="101" spans="1:45" customFormat="1">
      <c r="A101">
        <v>34.5</v>
      </c>
      <c r="B101" t="s">
        <v>405</v>
      </c>
      <c r="C101" t="s">
        <v>573</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320</v>
      </c>
      <c r="AN101">
        <v>9</v>
      </c>
      <c r="AO101">
        <v>30</v>
      </c>
      <c r="AP101">
        <v>3</v>
      </c>
      <c r="AQ101">
        <v>4</v>
      </c>
      <c r="AR101">
        <v>10</v>
      </c>
      <c r="AS101" t="e">
        <v>#N/A</v>
      </c>
    </row>
    <row r="102" spans="1:45" customFormat="1">
      <c r="A102">
        <v>35.5</v>
      </c>
      <c r="B102" t="s">
        <v>406</v>
      </c>
      <c r="C102" t="s">
        <v>574</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320</v>
      </c>
      <c r="AN102">
        <v>9</v>
      </c>
      <c r="AO102">
        <v>30</v>
      </c>
      <c r="AP102">
        <v>3</v>
      </c>
      <c r="AQ102">
        <v>4</v>
      </c>
      <c r="AR102">
        <v>10</v>
      </c>
      <c r="AS102" t="e">
        <v>#N/A</v>
      </c>
    </row>
    <row r="103" spans="1:45" customFormat="1">
      <c r="A103">
        <v>36.5</v>
      </c>
      <c r="B103" t="s">
        <v>394</v>
      </c>
      <c r="C103" t="s">
        <v>562</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320</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376</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443</v>
      </c>
      <c r="C113" t="s">
        <v>513</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367</v>
      </c>
      <c r="AN113">
        <v>9</v>
      </c>
      <c r="AO113">
        <v>45</v>
      </c>
      <c r="AP113">
        <v>3</v>
      </c>
      <c r="AQ113">
        <v>4</v>
      </c>
      <c r="AR113">
        <v>10</v>
      </c>
      <c r="AS113" t="e">
        <v>#N/A</v>
      </c>
    </row>
    <row r="114" spans="1:45" customFormat="1">
      <c r="A114">
        <v>1.5</v>
      </c>
      <c r="B114" t="s">
        <v>444</v>
      </c>
      <c r="C114" t="s">
        <v>514</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367</v>
      </c>
      <c r="AN114">
        <v>9</v>
      </c>
      <c r="AO114">
        <v>45</v>
      </c>
      <c r="AP114">
        <v>3</v>
      </c>
      <c r="AQ114">
        <v>4</v>
      </c>
      <c r="AR114">
        <v>10</v>
      </c>
      <c r="AS114" t="e">
        <v>#N/A</v>
      </c>
    </row>
    <row r="115" spans="1:45" customFormat="1">
      <c r="A115">
        <v>2.5</v>
      </c>
      <c r="B115" t="s">
        <v>445</v>
      </c>
      <c r="C115" t="s">
        <v>515</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367</v>
      </c>
      <c r="AN115">
        <v>9</v>
      </c>
      <c r="AO115">
        <v>45</v>
      </c>
      <c r="AP115">
        <v>3</v>
      </c>
      <c r="AQ115">
        <v>4</v>
      </c>
      <c r="AR115">
        <v>10</v>
      </c>
      <c r="AS115" t="e">
        <v>#N/A</v>
      </c>
    </row>
    <row r="116" spans="1:45" customFormat="1">
      <c r="A116">
        <v>3.5</v>
      </c>
      <c r="B116" t="s">
        <v>419</v>
      </c>
      <c r="C116" t="s">
        <v>550</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367</v>
      </c>
      <c r="AN116">
        <v>9</v>
      </c>
      <c r="AO116">
        <v>45</v>
      </c>
      <c r="AP116">
        <v>3</v>
      </c>
      <c r="AQ116">
        <v>4</v>
      </c>
      <c r="AR116">
        <v>10</v>
      </c>
      <c r="AS116" t="e">
        <v>#N/A</v>
      </c>
    </row>
    <row r="117" spans="1:45" customFormat="1">
      <c r="A117">
        <v>4.5</v>
      </c>
      <c r="B117" t="s">
        <v>446</v>
      </c>
      <c r="C117" t="s">
        <v>516</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367</v>
      </c>
      <c r="AN117">
        <v>9</v>
      </c>
      <c r="AO117">
        <v>45</v>
      </c>
      <c r="AP117">
        <v>3</v>
      </c>
      <c r="AQ117">
        <v>4</v>
      </c>
      <c r="AR117">
        <v>10</v>
      </c>
      <c r="AS117" t="e">
        <v>#N/A</v>
      </c>
    </row>
    <row r="118" spans="1:45" customFormat="1">
      <c r="A118">
        <v>5.5</v>
      </c>
      <c r="B118" t="s">
        <v>447</v>
      </c>
      <c r="C118" t="s">
        <v>517</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367</v>
      </c>
      <c r="AN118">
        <v>9</v>
      </c>
      <c r="AO118">
        <v>45</v>
      </c>
      <c r="AP118">
        <v>3</v>
      </c>
      <c r="AQ118">
        <v>4</v>
      </c>
      <c r="AR118">
        <v>10</v>
      </c>
      <c r="AS118" t="e">
        <v>#N/A</v>
      </c>
    </row>
    <row r="119" spans="1:45" customFormat="1">
      <c r="A119">
        <v>6.5</v>
      </c>
      <c r="B119" t="s">
        <v>432</v>
      </c>
      <c r="C119" t="s">
        <v>563</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367</v>
      </c>
      <c r="AN119">
        <v>9</v>
      </c>
      <c r="AO119">
        <v>45</v>
      </c>
      <c r="AP119">
        <v>3</v>
      </c>
      <c r="AQ119">
        <v>4</v>
      </c>
      <c r="AR119">
        <v>10</v>
      </c>
      <c r="AS119" t="e">
        <v>#N/A</v>
      </c>
    </row>
    <row r="120" spans="1:45" customFormat="1">
      <c r="A120">
        <v>7.5</v>
      </c>
      <c r="B120" t="s">
        <v>433</v>
      </c>
      <c r="C120" t="s">
        <v>564</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367</v>
      </c>
      <c r="AN120">
        <v>9</v>
      </c>
      <c r="AO120">
        <v>45</v>
      </c>
      <c r="AP120">
        <v>3</v>
      </c>
      <c r="AQ120">
        <v>4</v>
      </c>
      <c r="AR120">
        <v>10</v>
      </c>
      <c r="AS120" t="e">
        <v>#N/A</v>
      </c>
    </row>
    <row r="121" spans="1:45" customFormat="1">
      <c r="A121">
        <v>8.5</v>
      </c>
      <c r="B121" t="s">
        <v>448</v>
      </c>
      <c r="C121" t="s">
        <v>518</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367</v>
      </c>
      <c r="AN121">
        <v>9</v>
      </c>
      <c r="AO121">
        <v>45</v>
      </c>
      <c r="AP121">
        <v>3</v>
      </c>
      <c r="AQ121">
        <v>4</v>
      </c>
      <c r="AR121">
        <v>10</v>
      </c>
      <c r="AS121" t="e">
        <v>#N/A</v>
      </c>
    </row>
    <row r="122" spans="1:45" customFormat="1">
      <c r="A122">
        <v>9.5</v>
      </c>
      <c r="B122" t="s">
        <v>420</v>
      </c>
      <c r="C122" t="s">
        <v>551</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367</v>
      </c>
      <c r="AN122">
        <v>9</v>
      </c>
      <c r="AO122">
        <v>45</v>
      </c>
      <c r="AP122">
        <v>3</v>
      </c>
      <c r="AQ122">
        <v>4</v>
      </c>
      <c r="AR122">
        <v>10</v>
      </c>
      <c r="AS122" t="e">
        <v>#N/A</v>
      </c>
    </row>
    <row r="123" spans="1:45" customFormat="1">
      <c r="A123">
        <v>10.5</v>
      </c>
      <c r="B123" t="s">
        <v>449</v>
      </c>
      <c r="C123" t="s">
        <v>519</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367</v>
      </c>
      <c r="AN123">
        <v>9</v>
      </c>
      <c r="AO123">
        <v>45</v>
      </c>
      <c r="AP123">
        <v>3</v>
      </c>
      <c r="AQ123">
        <v>4</v>
      </c>
      <c r="AR123">
        <v>10</v>
      </c>
      <c r="AS123" t="e">
        <v>#N/A</v>
      </c>
    </row>
    <row r="124" spans="1:45" customFormat="1">
      <c r="A124">
        <v>11.5</v>
      </c>
      <c r="B124" t="s">
        <v>421</v>
      </c>
      <c r="C124" t="s">
        <v>552</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367</v>
      </c>
      <c r="AN124">
        <v>9</v>
      </c>
      <c r="AO124">
        <v>45</v>
      </c>
      <c r="AP124">
        <v>3</v>
      </c>
      <c r="AQ124">
        <v>4</v>
      </c>
      <c r="AR124">
        <v>10</v>
      </c>
      <c r="AS124" t="e">
        <v>#N/A</v>
      </c>
    </row>
    <row r="125" spans="1:45" customFormat="1">
      <c r="A125">
        <v>12.5</v>
      </c>
      <c r="B125" t="s">
        <v>423</v>
      </c>
      <c r="C125" t="s">
        <v>554</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367</v>
      </c>
      <c r="AN125">
        <v>9</v>
      </c>
      <c r="AO125">
        <v>45</v>
      </c>
      <c r="AP125">
        <v>3</v>
      </c>
      <c r="AQ125">
        <v>4</v>
      </c>
      <c r="AR125">
        <v>10</v>
      </c>
      <c r="AS125" t="e">
        <v>#N/A</v>
      </c>
    </row>
    <row r="126" spans="1:45" customFormat="1">
      <c r="A126">
        <v>13.5</v>
      </c>
      <c r="B126" t="s">
        <v>434</v>
      </c>
      <c r="C126" t="s">
        <v>565</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367</v>
      </c>
      <c r="AN126">
        <v>9</v>
      </c>
      <c r="AO126">
        <v>45</v>
      </c>
      <c r="AP126">
        <v>3</v>
      </c>
      <c r="AQ126">
        <v>4</v>
      </c>
      <c r="AR126">
        <v>10</v>
      </c>
      <c r="AS126" t="e">
        <v>#N/A</v>
      </c>
    </row>
    <row r="127" spans="1:45" customFormat="1">
      <c r="A127">
        <v>14.5</v>
      </c>
      <c r="B127" t="s">
        <v>435</v>
      </c>
      <c r="C127" t="s">
        <v>566</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367</v>
      </c>
      <c r="AN127">
        <v>9</v>
      </c>
      <c r="AO127">
        <v>45</v>
      </c>
      <c r="AP127">
        <v>3</v>
      </c>
      <c r="AQ127">
        <v>4</v>
      </c>
      <c r="AR127">
        <v>10</v>
      </c>
      <c r="AS127" t="e">
        <v>#N/A</v>
      </c>
    </row>
    <row r="128" spans="1:45" customFormat="1">
      <c r="A128">
        <v>15.5</v>
      </c>
      <c r="B128" t="s">
        <v>439</v>
      </c>
      <c r="C128" t="s">
        <v>571</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367</v>
      </c>
      <c r="AN128">
        <v>9</v>
      </c>
      <c r="AO128">
        <v>45</v>
      </c>
      <c r="AP128">
        <v>3</v>
      </c>
      <c r="AQ128">
        <v>4</v>
      </c>
      <c r="AR128">
        <v>10</v>
      </c>
      <c r="AS128" t="e">
        <v>#N/A</v>
      </c>
    </row>
    <row r="129" spans="1:45" customFormat="1">
      <c r="A129">
        <v>16.5</v>
      </c>
      <c r="B129" t="s">
        <v>424</v>
      </c>
      <c r="C129" t="s">
        <v>555</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367</v>
      </c>
      <c r="AN129">
        <v>9</v>
      </c>
      <c r="AO129">
        <v>45</v>
      </c>
      <c r="AP129">
        <v>3</v>
      </c>
      <c r="AQ129">
        <v>4</v>
      </c>
      <c r="AR129">
        <v>10</v>
      </c>
      <c r="AS129" t="e">
        <v>#N/A</v>
      </c>
    </row>
    <row r="130" spans="1:45" customFormat="1">
      <c r="A130">
        <v>17.5</v>
      </c>
      <c r="B130" t="s">
        <v>436</v>
      </c>
      <c r="C130" t="s">
        <v>567</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367</v>
      </c>
      <c r="AN130">
        <v>9</v>
      </c>
      <c r="AO130">
        <v>45</v>
      </c>
      <c r="AP130">
        <v>3</v>
      </c>
      <c r="AQ130">
        <v>4</v>
      </c>
      <c r="AR130">
        <v>10</v>
      </c>
      <c r="AS130" t="e">
        <v>#N/A</v>
      </c>
    </row>
    <row r="131" spans="1:45" customFormat="1">
      <c r="A131">
        <v>18.5</v>
      </c>
      <c r="B131" t="s">
        <v>529</v>
      </c>
      <c r="C131" t="s">
        <v>568</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367</v>
      </c>
      <c r="AN131">
        <v>9</v>
      </c>
      <c r="AO131">
        <v>45</v>
      </c>
      <c r="AP131">
        <v>3</v>
      </c>
      <c r="AQ131">
        <v>4</v>
      </c>
      <c r="AR131">
        <v>10</v>
      </c>
      <c r="AS131" t="e">
        <v>#N/A</v>
      </c>
    </row>
    <row r="132" spans="1:45" customFormat="1">
      <c r="A132">
        <v>19.5</v>
      </c>
      <c r="B132" t="s">
        <v>425</v>
      </c>
      <c r="C132" t="s">
        <v>556</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367</v>
      </c>
      <c r="AN132">
        <v>9</v>
      </c>
      <c r="AO132">
        <v>45</v>
      </c>
      <c r="AP132">
        <v>3</v>
      </c>
      <c r="AQ132">
        <v>4</v>
      </c>
      <c r="AR132">
        <v>10</v>
      </c>
      <c r="AS132" t="e">
        <v>#N/A</v>
      </c>
    </row>
    <row r="133" spans="1:45" customFormat="1">
      <c r="A133">
        <v>20.5</v>
      </c>
      <c r="B133" t="s">
        <v>422</v>
      </c>
      <c r="C133" t="s">
        <v>553</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367</v>
      </c>
      <c r="AN133">
        <v>9</v>
      </c>
      <c r="AO133">
        <v>45</v>
      </c>
      <c r="AP133">
        <v>3</v>
      </c>
      <c r="AQ133">
        <v>4</v>
      </c>
      <c r="AR133">
        <v>10</v>
      </c>
      <c r="AS133" t="e">
        <v>#N/A</v>
      </c>
    </row>
    <row r="134" spans="1:45" customFormat="1">
      <c r="A134">
        <v>21.5</v>
      </c>
      <c r="B134" t="s">
        <v>450</v>
      </c>
      <c r="C134" t="s">
        <v>520</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367</v>
      </c>
      <c r="AN134">
        <v>9</v>
      </c>
      <c r="AO134">
        <v>45</v>
      </c>
      <c r="AP134">
        <v>3</v>
      </c>
      <c r="AQ134">
        <v>4</v>
      </c>
      <c r="AR134">
        <v>10</v>
      </c>
      <c r="AS134" t="e">
        <v>#N/A</v>
      </c>
    </row>
    <row r="135" spans="1:45" customFormat="1">
      <c r="A135">
        <v>22.5</v>
      </c>
      <c r="B135" t="s">
        <v>451</v>
      </c>
      <c r="C135" t="s">
        <v>521</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367</v>
      </c>
      <c r="AN135">
        <v>9</v>
      </c>
      <c r="AO135">
        <v>45</v>
      </c>
      <c r="AP135">
        <v>3</v>
      </c>
      <c r="AQ135">
        <v>4</v>
      </c>
      <c r="AR135">
        <v>10</v>
      </c>
      <c r="AS135" t="e">
        <v>#N/A</v>
      </c>
    </row>
    <row r="136" spans="1:45" customFormat="1">
      <c r="A136">
        <v>23.5</v>
      </c>
      <c r="B136" t="s">
        <v>438</v>
      </c>
      <c r="C136" t="s">
        <v>570</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367</v>
      </c>
      <c r="AN136">
        <v>9</v>
      </c>
      <c r="AO136">
        <v>45</v>
      </c>
      <c r="AP136">
        <v>3</v>
      </c>
      <c r="AQ136">
        <v>4</v>
      </c>
      <c r="AR136">
        <v>10</v>
      </c>
      <c r="AS136" t="e">
        <v>#N/A</v>
      </c>
    </row>
    <row r="137" spans="1:45" customFormat="1">
      <c r="A137">
        <v>24.5</v>
      </c>
      <c r="B137" t="s">
        <v>452</v>
      </c>
      <c r="C137" t="s">
        <v>522</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367</v>
      </c>
      <c r="AN137">
        <v>9</v>
      </c>
      <c r="AO137">
        <v>45</v>
      </c>
      <c r="AP137">
        <v>3</v>
      </c>
      <c r="AQ137">
        <v>4</v>
      </c>
      <c r="AR137">
        <v>10</v>
      </c>
      <c r="AS137" t="e">
        <v>#N/A</v>
      </c>
    </row>
    <row r="138" spans="1:45" customFormat="1">
      <c r="A138">
        <v>25.5</v>
      </c>
      <c r="B138" t="s">
        <v>453</v>
      </c>
      <c r="C138" t="s">
        <v>523</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367</v>
      </c>
      <c r="AN138">
        <v>9</v>
      </c>
      <c r="AO138">
        <v>45</v>
      </c>
      <c r="AP138">
        <v>3</v>
      </c>
      <c r="AQ138">
        <v>4</v>
      </c>
      <c r="AR138">
        <v>10</v>
      </c>
      <c r="AS138" t="e">
        <v>#N/A</v>
      </c>
    </row>
    <row r="139" spans="1:45" customFormat="1">
      <c r="A139">
        <v>26.5</v>
      </c>
      <c r="B139" t="s">
        <v>454</v>
      </c>
      <c r="C139" t="s">
        <v>524</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367</v>
      </c>
      <c r="AN139">
        <v>9</v>
      </c>
      <c r="AO139">
        <v>45</v>
      </c>
      <c r="AP139">
        <v>3</v>
      </c>
      <c r="AQ139">
        <v>4</v>
      </c>
      <c r="AR139">
        <v>10</v>
      </c>
      <c r="AS139" t="e">
        <v>#N/A</v>
      </c>
    </row>
    <row r="140" spans="1:45" customFormat="1">
      <c r="A140">
        <v>27.5</v>
      </c>
      <c r="B140" t="s">
        <v>428</v>
      </c>
      <c r="C140" t="s">
        <v>559</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367</v>
      </c>
      <c r="AN140">
        <v>9</v>
      </c>
      <c r="AO140">
        <v>45</v>
      </c>
      <c r="AP140">
        <v>3</v>
      </c>
      <c r="AQ140">
        <v>4</v>
      </c>
      <c r="AR140">
        <v>10</v>
      </c>
      <c r="AS140" t="e">
        <v>#N/A</v>
      </c>
    </row>
    <row r="141" spans="1:45" customFormat="1">
      <c r="A141">
        <v>28.5</v>
      </c>
      <c r="B141" t="s">
        <v>437</v>
      </c>
      <c r="C141" t="s">
        <v>569</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367</v>
      </c>
      <c r="AN141">
        <v>9</v>
      </c>
      <c r="AO141">
        <v>45</v>
      </c>
      <c r="AP141">
        <v>3</v>
      </c>
      <c r="AQ141">
        <v>4</v>
      </c>
      <c r="AR141">
        <v>10</v>
      </c>
      <c r="AS141" t="e">
        <v>#N/A</v>
      </c>
    </row>
    <row r="142" spans="1:45" customFormat="1">
      <c r="A142">
        <v>29.5</v>
      </c>
      <c r="B142" t="s">
        <v>427</v>
      </c>
      <c r="C142" t="s">
        <v>558</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367</v>
      </c>
      <c r="AN142">
        <v>9</v>
      </c>
      <c r="AO142">
        <v>45</v>
      </c>
      <c r="AP142">
        <v>3</v>
      </c>
      <c r="AQ142">
        <v>4</v>
      </c>
      <c r="AR142">
        <v>10</v>
      </c>
      <c r="AS142" t="e">
        <v>#N/A</v>
      </c>
    </row>
    <row r="143" spans="1:45" customFormat="1">
      <c r="A143">
        <v>30.5</v>
      </c>
      <c r="B143" t="s">
        <v>429</v>
      </c>
      <c r="C143" t="s">
        <v>560</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367</v>
      </c>
      <c r="AN143">
        <v>9</v>
      </c>
      <c r="AO143">
        <v>45</v>
      </c>
      <c r="AP143">
        <v>3</v>
      </c>
      <c r="AQ143">
        <v>4</v>
      </c>
      <c r="AR143">
        <v>10</v>
      </c>
      <c r="AS143" t="e">
        <v>#N/A</v>
      </c>
    </row>
    <row r="144" spans="1:45" customFormat="1">
      <c r="A144">
        <v>31.5</v>
      </c>
      <c r="B144" t="s">
        <v>426</v>
      </c>
      <c r="C144" t="s">
        <v>557</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367</v>
      </c>
      <c r="AN144">
        <v>9</v>
      </c>
      <c r="AO144">
        <v>45</v>
      </c>
      <c r="AP144">
        <v>3</v>
      </c>
      <c r="AQ144">
        <v>4</v>
      </c>
      <c r="AR144">
        <v>10</v>
      </c>
      <c r="AS144" t="e">
        <v>#N/A</v>
      </c>
    </row>
    <row r="145" spans="1:45" customFormat="1">
      <c r="A145">
        <v>32.5</v>
      </c>
      <c r="B145" t="s">
        <v>430</v>
      </c>
      <c r="C145" t="s">
        <v>561</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367</v>
      </c>
      <c r="AN145">
        <v>9</v>
      </c>
      <c r="AO145">
        <v>45</v>
      </c>
      <c r="AP145">
        <v>3</v>
      </c>
      <c r="AQ145">
        <v>4</v>
      </c>
      <c r="AR145">
        <v>10</v>
      </c>
      <c r="AS145" t="e">
        <v>#N/A</v>
      </c>
    </row>
    <row r="146" spans="1:45" customFormat="1">
      <c r="A146">
        <v>33.5</v>
      </c>
      <c r="B146" t="s">
        <v>440</v>
      </c>
      <c r="C146" t="s">
        <v>572</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367</v>
      </c>
      <c r="AN146">
        <v>9</v>
      </c>
      <c r="AO146">
        <v>45</v>
      </c>
      <c r="AP146">
        <v>3</v>
      </c>
      <c r="AQ146">
        <v>4</v>
      </c>
      <c r="AR146">
        <v>10</v>
      </c>
      <c r="AS146" t="e">
        <v>#N/A</v>
      </c>
    </row>
    <row r="147" spans="1:45" customFormat="1">
      <c r="A147">
        <v>34.5</v>
      </c>
      <c r="B147" t="s">
        <v>441</v>
      </c>
      <c r="C147" t="s">
        <v>573</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367</v>
      </c>
      <c r="AN147">
        <v>9</v>
      </c>
      <c r="AO147">
        <v>45</v>
      </c>
      <c r="AP147">
        <v>3</v>
      </c>
      <c r="AQ147">
        <v>4</v>
      </c>
      <c r="AR147">
        <v>10</v>
      </c>
      <c r="AS147" t="e">
        <v>#N/A</v>
      </c>
    </row>
    <row r="148" spans="1:45" customFormat="1">
      <c r="A148">
        <v>35.5</v>
      </c>
      <c r="B148" t="s">
        <v>442</v>
      </c>
      <c r="C148" t="s">
        <v>574</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367</v>
      </c>
      <c r="AN148">
        <v>9</v>
      </c>
      <c r="AO148">
        <v>45</v>
      </c>
      <c r="AP148">
        <v>3</v>
      </c>
      <c r="AQ148">
        <v>4</v>
      </c>
      <c r="AR148">
        <v>10</v>
      </c>
      <c r="AS148" t="e">
        <v>#N/A</v>
      </c>
    </row>
    <row r="149" spans="1:45" customFormat="1">
      <c r="A149">
        <v>36.5</v>
      </c>
      <c r="B149" t="s">
        <v>431</v>
      </c>
      <c r="C149" t="s">
        <v>562</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367</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64</v>
      </c>
      <c r="B157" s="211" t="s">
        <v>59</v>
      </c>
      <c r="C157" s="211" t="s">
        <v>50</v>
      </c>
      <c r="D157" s="211" t="s">
        <v>1</v>
      </c>
      <c r="E157" s="211" t="s">
        <v>49</v>
      </c>
      <c r="F157" s="212" t="s">
        <v>21</v>
      </c>
      <c r="G157" s="212" t="s">
        <v>57</v>
      </c>
      <c r="H157" s="213" t="s">
        <v>23</v>
      </c>
      <c r="I157" s="213" t="s">
        <v>56</v>
      </c>
      <c r="J157" s="213" t="s">
        <v>91</v>
      </c>
      <c r="K157" s="213" t="s">
        <v>92</v>
      </c>
      <c r="L157" s="213" t="s">
        <v>93</v>
      </c>
      <c r="M157" s="213" t="s">
        <v>94</v>
      </c>
      <c r="N157" s="211" t="s">
        <v>63</v>
      </c>
      <c r="O157" s="214" t="s">
        <v>65</v>
      </c>
      <c r="P157" s="214" t="s">
        <v>12</v>
      </c>
      <c r="Q157" s="214" t="s">
        <v>10</v>
      </c>
      <c r="R157" s="214" t="s">
        <v>11</v>
      </c>
      <c r="S157" s="214" t="s">
        <v>52</v>
      </c>
      <c r="T157" s="211" t="s">
        <v>60</v>
      </c>
      <c r="U157" s="211" t="s">
        <v>210</v>
      </c>
      <c r="V157" s="211" t="s">
        <v>211</v>
      </c>
      <c r="W157" s="214" t="s">
        <v>12</v>
      </c>
      <c r="X157" s="214" t="s">
        <v>10</v>
      </c>
      <c r="Y157" s="214" t="s">
        <v>11</v>
      </c>
      <c r="Z157" s="214" t="s">
        <v>52</v>
      </c>
      <c r="AA157" s="211" t="s">
        <v>209</v>
      </c>
      <c r="AB157" s="212" t="s">
        <v>61</v>
      </c>
      <c r="AC157" s="212" t="s">
        <v>62</v>
      </c>
      <c r="AD157" s="212" t="s">
        <v>61</v>
      </c>
      <c r="AE157" s="212" t="s">
        <v>62</v>
      </c>
      <c r="AF157" s="215" t="s">
        <v>61</v>
      </c>
      <c r="AG157" s="211" t="s">
        <v>62</v>
      </c>
      <c r="AH157" s="211" t="s">
        <v>55</v>
      </c>
      <c r="AI157" s="211" t="s">
        <v>5</v>
      </c>
      <c r="AJ157" s="211" t="s">
        <v>6</v>
      </c>
      <c r="AK157" s="211" t="s">
        <v>33</v>
      </c>
      <c r="AL157" s="211" t="s">
        <v>34</v>
      </c>
      <c r="AM157" s="211" t="s">
        <v>15</v>
      </c>
      <c r="AN157" s="211" t="s">
        <v>8</v>
      </c>
      <c r="AO157" s="211" t="s">
        <v>2</v>
      </c>
      <c r="AP157" s="216" t="s">
        <v>3</v>
      </c>
      <c r="AQ157" s="128" t="s">
        <v>4</v>
      </c>
      <c r="AR157" s="128" t="s">
        <v>35</v>
      </c>
    </row>
    <row r="158" spans="1:45">
      <c r="A158" s="191" t="s">
        <v>377</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480</v>
      </c>
      <c r="C159" t="s">
        <v>513</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369</v>
      </c>
      <c r="AN159">
        <v>15</v>
      </c>
      <c r="AO159">
        <v>45</v>
      </c>
      <c r="AP159">
        <v>0</v>
      </c>
      <c r="AQ159">
        <v>3</v>
      </c>
      <c r="AR159">
        <v>10</v>
      </c>
      <c r="AS159" t="e">
        <v>#N/A</v>
      </c>
    </row>
    <row r="160" spans="1:45" customFormat="1">
      <c r="A160">
        <v>1.5</v>
      </c>
      <c r="B160" t="s">
        <v>481</v>
      </c>
      <c r="C160" t="s">
        <v>514</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369</v>
      </c>
      <c r="AN160">
        <v>15</v>
      </c>
      <c r="AO160">
        <v>45</v>
      </c>
      <c r="AP160">
        <v>0</v>
      </c>
      <c r="AQ160">
        <v>3</v>
      </c>
      <c r="AR160">
        <v>10</v>
      </c>
      <c r="AS160" t="e">
        <v>#N/A</v>
      </c>
    </row>
    <row r="161" spans="1:45" customFormat="1">
      <c r="A161">
        <v>2.5</v>
      </c>
      <c r="B161" t="s">
        <v>482</v>
      </c>
      <c r="C161" t="s">
        <v>515</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369</v>
      </c>
      <c r="AN161">
        <v>15</v>
      </c>
      <c r="AO161">
        <v>45</v>
      </c>
      <c r="AP161">
        <v>0</v>
      </c>
      <c r="AQ161">
        <v>3</v>
      </c>
      <c r="AR161">
        <v>10</v>
      </c>
      <c r="AS161" t="e">
        <v>#N/A</v>
      </c>
    </row>
    <row r="162" spans="1:45" customFormat="1">
      <c r="A162">
        <v>3.5</v>
      </c>
      <c r="B162" t="s">
        <v>455</v>
      </c>
      <c r="C162" t="s">
        <v>550</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369</v>
      </c>
      <c r="AN162">
        <v>15</v>
      </c>
      <c r="AO162">
        <v>45</v>
      </c>
      <c r="AP162">
        <v>0</v>
      </c>
      <c r="AQ162">
        <v>3</v>
      </c>
      <c r="AR162">
        <v>10</v>
      </c>
      <c r="AS162" t="e">
        <v>#N/A</v>
      </c>
    </row>
    <row r="163" spans="1:45" customFormat="1">
      <c r="A163">
        <v>4.5</v>
      </c>
      <c r="B163" t="s">
        <v>483</v>
      </c>
      <c r="C163" t="s">
        <v>516</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369</v>
      </c>
      <c r="AN163">
        <v>15</v>
      </c>
      <c r="AO163">
        <v>45</v>
      </c>
      <c r="AP163">
        <v>0</v>
      </c>
      <c r="AQ163">
        <v>3</v>
      </c>
      <c r="AR163">
        <v>10</v>
      </c>
      <c r="AS163" t="e">
        <v>#N/A</v>
      </c>
    </row>
    <row r="164" spans="1:45" customFormat="1">
      <c r="A164">
        <v>5.5</v>
      </c>
      <c r="B164" t="s">
        <v>484</v>
      </c>
      <c r="C164" t="s">
        <v>517</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369</v>
      </c>
      <c r="AN164">
        <v>15</v>
      </c>
      <c r="AO164">
        <v>45</v>
      </c>
      <c r="AP164">
        <v>0</v>
      </c>
      <c r="AQ164">
        <v>3</v>
      </c>
      <c r="AR164">
        <v>10</v>
      </c>
      <c r="AS164" t="e">
        <v>#N/A</v>
      </c>
    </row>
    <row r="165" spans="1:45" customFormat="1">
      <c r="A165">
        <v>6.5</v>
      </c>
      <c r="B165" t="s">
        <v>468</v>
      </c>
      <c r="C165" t="s">
        <v>563</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369</v>
      </c>
      <c r="AN165">
        <v>15</v>
      </c>
      <c r="AO165">
        <v>45</v>
      </c>
      <c r="AP165">
        <v>0</v>
      </c>
      <c r="AQ165">
        <v>3</v>
      </c>
      <c r="AR165">
        <v>10</v>
      </c>
      <c r="AS165" t="e">
        <v>#N/A</v>
      </c>
    </row>
    <row r="166" spans="1:45" customFormat="1">
      <c r="A166">
        <v>7.5</v>
      </c>
      <c r="B166" t="s">
        <v>469</v>
      </c>
      <c r="C166" t="s">
        <v>564</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369</v>
      </c>
      <c r="AN166">
        <v>15</v>
      </c>
      <c r="AO166">
        <v>45</v>
      </c>
      <c r="AP166">
        <v>0</v>
      </c>
      <c r="AQ166">
        <v>3</v>
      </c>
      <c r="AR166">
        <v>10</v>
      </c>
      <c r="AS166" t="e">
        <v>#N/A</v>
      </c>
    </row>
    <row r="167" spans="1:45" customFormat="1">
      <c r="A167">
        <v>8.5</v>
      </c>
      <c r="B167" t="s">
        <v>485</v>
      </c>
      <c r="C167" t="s">
        <v>518</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369</v>
      </c>
      <c r="AN167">
        <v>15</v>
      </c>
      <c r="AO167">
        <v>45</v>
      </c>
      <c r="AP167">
        <v>0</v>
      </c>
      <c r="AQ167">
        <v>3</v>
      </c>
      <c r="AR167">
        <v>10</v>
      </c>
      <c r="AS167" t="e">
        <v>#N/A</v>
      </c>
    </row>
    <row r="168" spans="1:45" customFormat="1">
      <c r="A168">
        <v>9.5</v>
      </c>
      <c r="B168" t="s">
        <v>456</v>
      </c>
      <c r="C168" t="s">
        <v>551</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369</v>
      </c>
      <c r="AN168">
        <v>15</v>
      </c>
      <c r="AO168">
        <v>45</v>
      </c>
      <c r="AP168">
        <v>0</v>
      </c>
      <c r="AQ168">
        <v>3</v>
      </c>
      <c r="AR168">
        <v>10</v>
      </c>
      <c r="AS168" t="e">
        <v>#N/A</v>
      </c>
    </row>
    <row r="169" spans="1:45" customFormat="1">
      <c r="A169">
        <v>10.5</v>
      </c>
      <c r="B169" t="s">
        <v>486</v>
      </c>
      <c r="C169" t="s">
        <v>519</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369</v>
      </c>
      <c r="AN169">
        <v>15</v>
      </c>
      <c r="AO169">
        <v>45</v>
      </c>
      <c r="AP169">
        <v>0</v>
      </c>
      <c r="AQ169">
        <v>3</v>
      </c>
      <c r="AR169">
        <v>10</v>
      </c>
      <c r="AS169" t="e">
        <v>#N/A</v>
      </c>
    </row>
    <row r="170" spans="1:45" customFormat="1">
      <c r="A170">
        <v>11.5</v>
      </c>
      <c r="B170" t="s">
        <v>457</v>
      </c>
      <c r="C170" t="s">
        <v>552</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369</v>
      </c>
      <c r="AN170">
        <v>15</v>
      </c>
      <c r="AO170">
        <v>45</v>
      </c>
      <c r="AP170">
        <v>0</v>
      </c>
      <c r="AQ170">
        <v>3</v>
      </c>
      <c r="AR170">
        <v>10</v>
      </c>
      <c r="AS170" t="e">
        <v>#N/A</v>
      </c>
    </row>
    <row r="171" spans="1:45" customFormat="1">
      <c r="A171">
        <v>12.5</v>
      </c>
      <c r="B171" t="s">
        <v>459</v>
      </c>
      <c r="C171" t="s">
        <v>554</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369</v>
      </c>
      <c r="AN171">
        <v>15</v>
      </c>
      <c r="AO171">
        <v>45</v>
      </c>
      <c r="AP171">
        <v>0</v>
      </c>
      <c r="AQ171">
        <v>3</v>
      </c>
      <c r="AR171">
        <v>10</v>
      </c>
      <c r="AS171" t="e">
        <v>#N/A</v>
      </c>
    </row>
    <row r="172" spans="1:45" customFormat="1">
      <c r="A172">
        <v>13.5</v>
      </c>
      <c r="B172" t="s">
        <v>470</v>
      </c>
      <c r="C172" t="s">
        <v>565</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369</v>
      </c>
      <c r="AN172">
        <v>15</v>
      </c>
      <c r="AO172">
        <v>45</v>
      </c>
      <c r="AP172">
        <v>0</v>
      </c>
      <c r="AQ172">
        <v>3</v>
      </c>
      <c r="AR172">
        <v>10</v>
      </c>
      <c r="AS172" t="e">
        <v>#N/A</v>
      </c>
    </row>
    <row r="173" spans="1:45" customFormat="1">
      <c r="A173">
        <v>14.5</v>
      </c>
      <c r="B173" t="s">
        <v>471</v>
      </c>
      <c r="C173" t="s">
        <v>566</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369</v>
      </c>
      <c r="AN173">
        <v>15</v>
      </c>
      <c r="AO173">
        <v>45</v>
      </c>
      <c r="AP173">
        <v>0</v>
      </c>
      <c r="AQ173">
        <v>3</v>
      </c>
      <c r="AR173">
        <v>10</v>
      </c>
      <c r="AS173" t="e">
        <v>#N/A</v>
      </c>
    </row>
    <row r="174" spans="1:45" customFormat="1">
      <c r="A174">
        <v>15.5</v>
      </c>
      <c r="B174" t="s">
        <v>476</v>
      </c>
      <c r="C174" t="s">
        <v>571</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369</v>
      </c>
      <c r="AN174">
        <v>15</v>
      </c>
      <c r="AO174">
        <v>45</v>
      </c>
      <c r="AP174">
        <v>0</v>
      </c>
      <c r="AQ174">
        <v>3</v>
      </c>
      <c r="AR174">
        <v>10</v>
      </c>
      <c r="AS174" t="e">
        <v>#N/A</v>
      </c>
    </row>
    <row r="175" spans="1:45" customFormat="1">
      <c r="A175">
        <v>16.5</v>
      </c>
      <c r="B175" t="s">
        <v>460</v>
      </c>
      <c r="C175" t="s">
        <v>555</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369</v>
      </c>
      <c r="AN175">
        <v>15</v>
      </c>
      <c r="AO175">
        <v>45</v>
      </c>
      <c r="AP175">
        <v>0</v>
      </c>
      <c r="AQ175">
        <v>3</v>
      </c>
      <c r="AR175">
        <v>10</v>
      </c>
      <c r="AS175" t="e">
        <v>#N/A</v>
      </c>
    </row>
    <row r="176" spans="1:45" customFormat="1">
      <c r="A176">
        <v>17.5</v>
      </c>
      <c r="B176" t="s">
        <v>472</v>
      </c>
      <c r="C176" t="s">
        <v>567</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369</v>
      </c>
      <c r="AN176">
        <v>15</v>
      </c>
      <c r="AO176">
        <v>45</v>
      </c>
      <c r="AP176">
        <v>0</v>
      </c>
      <c r="AQ176">
        <v>3</v>
      </c>
      <c r="AR176">
        <v>10</v>
      </c>
      <c r="AS176" t="e">
        <v>#N/A</v>
      </c>
    </row>
    <row r="177" spans="1:45" customFormat="1">
      <c r="A177">
        <v>18.5</v>
      </c>
      <c r="B177" t="s">
        <v>473</v>
      </c>
      <c r="C177" t="s">
        <v>568</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369</v>
      </c>
      <c r="AN177">
        <v>15</v>
      </c>
      <c r="AO177">
        <v>45</v>
      </c>
      <c r="AP177">
        <v>0</v>
      </c>
      <c r="AQ177">
        <v>3</v>
      </c>
      <c r="AR177">
        <v>10</v>
      </c>
      <c r="AS177" t="e">
        <v>#N/A</v>
      </c>
    </row>
    <row r="178" spans="1:45" customFormat="1">
      <c r="A178">
        <v>19.5</v>
      </c>
      <c r="B178" t="s">
        <v>461</v>
      </c>
      <c r="C178" t="s">
        <v>556</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369</v>
      </c>
      <c r="AN178">
        <v>15</v>
      </c>
      <c r="AO178">
        <v>45</v>
      </c>
      <c r="AP178">
        <v>0</v>
      </c>
      <c r="AQ178">
        <v>3</v>
      </c>
      <c r="AR178">
        <v>10</v>
      </c>
      <c r="AS178" t="e">
        <v>#N/A</v>
      </c>
    </row>
    <row r="179" spans="1:45" customFormat="1">
      <c r="A179">
        <v>20.5</v>
      </c>
      <c r="B179" t="s">
        <v>458</v>
      </c>
      <c r="C179" t="s">
        <v>553</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369</v>
      </c>
      <c r="AN179">
        <v>15</v>
      </c>
      <c r="AO179">
        <v>45</v>
      </c>
      <c r="AP179">
        <v>0</v>
      </c>
      <c r="AQ179">
        <v>3</v>
      </c>
      <c r="AR179">
        <v>10</v>
      </c>
      <c r="AS179" t="e">
        <v>#N/A</v>
      </c>
    </row>
    <row r="180" spans="1:45" customFormat="1">
      <c r="A180">
        <v>21.5</v>
      </c>
      <c r="B180" t="s">
        <v>487</v>
      </c>
      <c r="C180" t="s">
        <v>520</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369</v>
      </c>
      <c r="AN180">
        <v>15</v>
      </c>
      <c r="AO180">
        <v>45</v>
      </c>
      <c r="AP180">
        <v>0</v>
      </c>
      <c r="AQ180">
        <v>3</v>
      </c>
      <c r="AR180">
        <v>10</v>
      </c>
      <c r="AS180" t="e">
        <v>#N/A</v>
      </c>
    </row>
    <row r="181" spans="1:45" customFormat="1">
      <c r="A181">
        <v>22.5</v>
      </c>
      <c r="B181" t="s">
        <v>488</v>
      </c>
      <c r="C181" t="s">
        <v>521</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369</v>
      </c>
      <c r="AN181">
        <v>15</v>
      </c>
      <c r="AO181">
        <v>45</v>
      </c>
      <c r="AP181">
        <v>0</v>
      </c>
      <c r="AQ181">
        <v>3</v>
      </c>
      <c r="AR181">
        <v>10</v>
      </c>
      <c r="AS181" t="e">
        <v>#N/A</v>
      </c>
    </row>
    <row r="182" spans="1:45" customFormat="1">
      <c r="A182">
        <v>23.5</v>
      </c>
      <c r="B182" t="s">
        <v>475</v>
      </c>
      <c r="C182" t="s">
        <v>570</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369</v>
      </c>
      <c r="AN182">
        <v>15</v>
      </c>
      <c r="AO182">
        <v>45</v>
      </c>
      <c r="AP182">
        <v>0</v>
      </c>
      <c r="AQ182">
        <v>3</v>
      </c>
      <c r="AR182">
        <v>10</v>
      </c>
      <c r="AS182" t="e">
        <v>#N/A</v>
      </c>
    </row>
    <row r="183" spans="1:45" customFormat="1">
      <c r="A183">
        <v>24.5</v>
      </c>
      <c r="B183" t="s">
        <v>489</v>
      </c>
      <c r="C183" t="s">
        <v>522</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369</v>
      </c>
      <c r="AN183">
        <v>15</v>
      </c>
      <c r="AO183">
        <v>45</v>
      </c>
      <c r="AP183">
        <v>0</v>
      </c>
      <c r="AQ183">
        <v>3</v>
      </c>
      <c r="AR183">
        <v>10</v>
      </c>
      <c r="AS183" t="e">
        <v>#N/A</v>
      </c>
    </row>
    <row r="184" spans="1:45" customFormat="1">
      <c r="A184">
        <v>25.5</v>
      </c>
      <c r="B184" t="s">
        <v>490</v>
      </c>
      <c r="C184" t="s">
        <v>523</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369</v>
      </c>
      <c r="AN184">
        <v>15</v>
      </c>
      <c r="AO184">
        <v>45</v>
      </c>
      <c r="AP184">
        <v>0</v>
      </c>
      <c r="AQ184">
        <v>3</v>
      </c>
      <c r="AR184">
        <v>10</v>
      </c>
      <c r="AS184" t="e">
        <v>#N/A</v>
      </c>
    </row>
    <row r="185" spans="1:45" customFormat="1">
      <c r="A185">
        <v>26.5</v>
      </c>
      <c r="B185" t="s">
        <v>491</v>
      </c>
      <c r="C185" t="s">
        <v>524</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369</v>
      </c>
      <c r="AN185">
        <v>15</v>
      </c>
      <c r="AO185">
        <v>45</v>
      </c>
      <c r="AP185">
        <v>0</v>
      </c>
      <c r="AQ185">
        <v>3</v>
      </c>
      <c r="AR185">
        <v>10</v>
      </c>
      <c r="AS185" t="e">
        <v>#N/A</v>
      </c>
    </row>
    <row r="186" spans="1:45" customFormat="1">
      <c r="A186">
        <v>27.5</v>
      </c>
      <c r="B186" t="s">
        <v>464</v>
      </c>
      <c r="C186" t="s">
        <v>559</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369</v>
      </c>
      <c r="AN186">
        <v>15</v>
      </c>
      <c r="AO186">
        <v>45</v>
      </c>
      <c r="AP186">
        <v>0</v>
      </c>
      <c r="AQ186">
        <v>3</v>
      </c>
      <c r="AR186">
        <v>10</v>
      </c>
      <c r="AS186" t="e">
        <v>#N/A</v>
      </c>
    </row>
    <row r="187" spans="1:45" customFormat="1">
      <c r="A187">
        <v>28.5</v>
      </c>
      <c r="B187" t="s">
        <v>474</v>
      </c>
      <c r="C187" t="s">
        <v>569</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369</v>
      </c>
      <c r="AN187">
        <v>15</v>
      </c>
      <c r="AO187">
        <v>45</v>
      </c>
      <c r="AP187">
        <v>0</v>
      </c>
      <c r="AQ187">
        <v>3</v>
      </c>
      <c r="AR187">
        <v>10</v>
      </c>
      <c r="AS187" t="e">
        <v>#N/A</v>
      </c>
    </row>
    <row r="188" spans="1:45" customFormat="1">
      <c r="A188">
        <v>29.5</v>
      </c>
      <c r="B188" t="s">
        <v>463</v>
      </c>
      <c r="C188" t="s">
        <v>558</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369</v>
      </c>
      <c r="AN188">
        <v>15</v>
      </c>
      <c r="AO188">
        <v>45</v>
      </c>
      <c r="AP188">
        <v>0</v>
      </c>
      <c r="AQ188">
        <v>3</v>
      </c>
      <c r="AR188">
        <v>10</v>
      </c>
      <c r="AS188" t="e">
        <v>#N/A</v>
      </c>
    </row>
    <row r="189" spans="1:45" customFormat="1">
      <c r="A189">
        <v>30.5</v>
      </c>
      <c r="B189" t="s">
        <v>465</v>
      </c>
      <c r="C189" t="s">
        <v>560</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369</v>
      </c>
      <c r="AN189">
        <v>15</v>
      </c>
      <c r="AO189">
        <v>45</v>
      </c>
      <c r="AP189">
        <v>0</v>
      </c>
      <c r="AQ189">
        <v>3</v>
      </c>
      <c r="AR189">
        <v>10</v>
      </c>
      <c r="AS189" t="e">
        <v>#N/A</v>
      </c>
    </row>
    <row r="190" spans="1:45" customFormat="1">
      <c r="A190">
        <v>31.5</v>
      </c>
      <c r="B190" t="s">
        <v>462</v>
      </c>
      <c r="C190" t="s">
        <v>557</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369</v>
      </c>
      <c r="AN190">
        <v>15</v>
      </c>
      <c r="AO190">
        <v>45</v>
      </c>
      <c r="AP190">
        <v>0</v>
      </c>
      <c r="AQ190">
        <v>3</v>
      </c>
      <c r="AR190">
        <v>10</v>
      </c>
      <c r="AS190" t="e">
        <v>#N/A</v>
      </c>
    </row>
    <row r="191" spans="1:45" customFormat="1">
      <c r="A191">
        <v>32.5</v>
      </c>
      <c r="B191" t="s">
        <v>466</v>
      </c>
      <c r="C191" t="s">
        <v>561</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369</v>
      </c>
      <c r="AN191">
        <v>15</v>
      </c>
      <c r="AO191">
        <v>45</v>
      </c>
      <c r="AP191">
        <v>0</v>
      </c>
      <c r="AQ191">
        <v>3</v>
      </c>
      <c r="AR191">
        <v>10</v>
      </c>
      <c r="AS191" t="e">
        <v>#N/A</v>
      </c>
    </row>
    <row r="192" spans="1:45" customFormat="1">
      <c r="A192">
        <v>33.5</v>
      </c>
      <c r="B192" t="s">
        <v>477</v>
      </c>
      <c r="C192" t="s">
        <v>572</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369</v>
      </c>
      <c r="AN192">
        <v>15</v>
      </c>
      <c r="AO192">
        <v>45</v>
      </c>
      <c r="AP192">
        <v>0</v>
      </c>
      <c r="AQ192">
        <v>3</v>
      </c>
      <c r="AR192">
        <v>10</v>
      </c>
      <c r="AS192" t="e">
        <v>#N/A</v>
      </c>
    </row>
    <row r="193" spans="1:45" customFormat="1">
      <c r="A193">
        <v>34.5</v>
      </c>
      <c r="B193" t="s">
        <v>478</v>
      </c>
      <c r="C193" t="s">
        <v>573</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369</v>
      </c>
      <c r="AN193">
        <v>15</v>
      </c>
      <c r="AO193">
        <v>45</v>
      </c>
      <c r="AP193">
        <v>0</v>
      </c>
      <c r="AQ193">
        <v>3</v>
      </c>
      <c r="AR193">
        <v>10</v>
      </c>
      <c r="AS193" t="e">
        <v>#N/A</v>
      </c>
    </row>
    <row r="194" spans="1:45" customFormat="1">
      <c r="A194">
        <v>35.5</v>
      </c>
      <c r="B194" t="s">
        <v>479</v>
      </c>
      <c r="C194" t="s">
        <v>574</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369</v>
      </c>
      <c r="AN194">
        <v>15</v>
      </c>
      <c r="AO194">
        <v>45</v>
      </c>
      <c r="AP194">
        <v>0</v>
      </c>
      <c r="AQ194">
        <v>3</v>
      </c>
      <c r="AR194">
        <v>10</v>
      </c>
      <c r="AS194" t="e">
        <v>#N/A</v>
      </c>
    </row>
    <row r="195" spans="1:45" customFormat="1">
      <c r="A195">
        <v>36.5</v>
      </c>
      <c r="B195" t="s">
        <v>467</v>
      </c>
      <c r="C195" t="s">
        <v>562</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369</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topLeftCell="A4" zoomScaleNormal="100" zoomScaleSheetLayoutView="100" workbookViewId="0">
      <selection activeCell="C27" sqref="C27"/>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v1.77</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22" t="str">
        <f>Translation!B559</f>
        <v>Road geometry inputs describe the size and shape of the road section, as well as the placement and size of poles. Enter values for both baseline and upgrade. If you are replacing fixtures only, enter the same values in both columns.</v>
      </c>
      <c r="C5" s="722"/>
      <c r="D5" s="722"/>
      <c r="E5" s="722"/>
      <c r="F5" s="722"/>
      <c r="G5" s="225"/>
      <c r="H5" s="225"/>
      <c r="I5" s="225"/>
      <c r="J5" s="225"/>
      <c r="K5" s="225"/>
      <c r="L5" s="225"/>
      <c r="M5" s="225"/>
      <c r="N5" s="349"/>
      <c r="O5" s="349"/>
      <c r="P5" s="349"/>
      <c r="Q5" s="349"/>
      <c r="R5" s="349"/>
      <c r="S5" s="349"/>
      <c r="T5" s="349"/>
      <c r="U5" s="349"/>
      <c r="V5" s="349"/>
    </row>
    <row r="6" spans="1:28" ht="18.75" customHeight="1">
      <c r="A6" s="225"/>
      <c r="B6" s="722"/>
      <c r="C6" s="722"/>
      <c r="D6" s="722"/>
      <c r="E6" s="722"/>
      <c r="F6" s="722"/>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22"/>
      <c r="S9" s="722"/>
      <c r="T9" s="722"/>
      <c r="U9" s="722"/>
      <c r="V9" s="722"/>
      <c r="W9" t="s">
        <v>1780</v>
      </c>
    </row>
    <row r="10" spans="1:28">
      <c r="A10" s="225"/>
      <c r="B10" s="168" t="str">
        <f>Translation!B114</f>
        <v>Number of Lanes</v>
      </c>
      <c r="C10" s="36">
        <v>6</v>
      </c>
      <c r="D10" s="36">
        <v>6</v>
      </c>
      <c r="E10" s="168" t="str">
        <f>Translation!$B$112</f>
        <v>Lanes</v>
      </c>
      <c r="F10" s="279" t="s">
        <v>217</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v>4</v>
      </c>
      <c r="D11" s="36">
        <v>4</v>
      </c>
      <c r="E11" s="168" t="str">
        <f>Translation!B130</f>
        <v>meters</v>
      </c>
      <c r="F11" s="279" t="s">
        <v>217</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v>2</v>
      </c>
      <c r="D12" s="36">
        <v>2</v>
      </c>
      <c r="E12" s="168" t="str">
        <f>Translation!B130</f>
        <v>meters</v>
      </c>
      <c r="F12" s="279" t="s">
        <v>217</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1697</v>
      </c>
    </row>
    <row r="16" spans="1:28">
      <c r="A16" s="225"/>
      <c r="B16" s="168" t="str">
        <f>Translation!B116</f>
        <v>Pole Placement</v>
      </c>
      <c r="C16" s="378" t="s">
        <v>1184</v>
      </c>
      <c r="D16" s="378" t="s">
        <v>1184</v>
      </c>
      <c r="E16" s="168"/>
      <c r="F16" s="279" t="s">
        <v>217</v>
      </c>
      <c r="G16" s="225"/>
      <c r="H16" s="225"/>
      <c r="I16" s="225"/>
      <c r="J16" s="225"/>
      <c r="K16" s="225"/>
      <c r="L16" s="225"/>
      <c r="M16" s="225"/>
      <c r="N16" s="225"/>
      <c r="O16" s="225"/>
      <c r="P16" s="225"/>
      <c r="Q16" s="225"/>
      <c r="R16" s="225"/>
      <c r="S16" s="225"/>
      <c r="T16" s="225"/>
      <c r="U16" s="225"/>
      <c r="V16" s="225"/>
      <c r="W16" s="548">
        <f t="shared" si="0"/>
        <v>0</v>
      </c>
      <c r="Z16" s="168" t="s">
        <v>1696</v>
      </c>
      <c r="AA16" s="168" t="str">
        <f>$C$16</f>
        <v>Median mounted</v>
      </c>
      <c r="AB16" s="168" t="str">
        <f>$D$16</f>
        <v>Median mounted</v>
      </c>
    </row>
    <row r="17" spans="1:28">
      <c r="A17" s="225"/>
      <c r="B17" s="168" t="str">
        <f>Translation!B131</f>
        <v>Luminaire Mounting Height</v>
      </c>
      <c r="C17" s="36">
        <v>10</v>
      </c>
      <c r="D17" s="36">
        <v>10</v>
      </c>
      <c r="E17" s="168" t="str">
        <f>Translation!B130</f>
        <v>meters</v>
      </c>
      <c r="F17" s="279" t="s">
        <v>217</v>
      </c>
      <c r="G17" s="225"/>
      <c r="H17" s="225"/>
      <c r="I17" s="225"/>
      <c r="J17" s="225"/>
      <c r="K17" s="225"/>
      <c r="L17" s="225"/>
      <c r="M17" s="225"/>
      <c r="N17" s="225"/>
      <c r="O17" s="225"/>
      <c r="P17" s="225"/>
      <c r="Q17" s="225"/>
      <c r="R17" s="225"/>
      <c r="S17" s="225"/>
      <c r="T17" s="225"/>
      <c r="U17" s="225"/>
      <c r="V17" s="225"/>
      <c r="W17" s="546">
        <f t="shared" si="0"/>
        <v>0</v>
      </c>
      <c r="Z17" s="168" t="s">
        <v>344</v>
      </c>
      <c r="AA17" s="514" t="str">
        <f>INDEX(FixtureArrangementEnglish,MATCH(AA$16,FixtureArrangement,0))</f>
        <v>Median mounted</v>
      </c>
      <c r="AB17" s="514" t="str">
        <f>INDEX(FixtureArrangementEnglish,MATCH(AB$16,FixtureArrangement,0))</f>
        <v>Median mounted</v>
      </c>
    </row>
    <row r="18" spans="1:28">
      <c r="A18" s="225"/>
      <c r="B18" s="168" t="str">
        <f>Translation!B264</f>
        <v>Pole Spacing</v>
      </c>
      <c r="C18" s="36">
        <v>35</v>
      </c>
      <c r="D18" s="36">
        <v>35</v>
      </c>
      <c r="E18" s="168" t="str">
        <f>Translation!B130</f>
        <v>meters</v>
      </c>
      <c r="F18" s="279" t="s">
        <v>217</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v>0</v>
      </c>
      <c r="D19" s="36">
        <v>0</v>
      </c>
      <c r="E19" s="168" t="str">
        <f>Translation!B130</f>
        <v>meters</v>
      </c>
      <c r="F19" s="279" t="s">
        <v>217</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v>2</v>
      </c>
      <c r="D20" s="36">
        <v>2</v>
      </c>
      <c r="E20" s="168" t="str">
        <f>Translation!B130</f>
        <v>meters</v>
      </c>
      <c r="F20" s="279" t="s">
        <v>217</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1781</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t="s">
        <v>206</v>
      </c>
      <c r="D24" s="182" t="str">
        <f>Translation!B189</f>
        <v>Standard Surface</v>
      </c>
      <c r="E24" s="279" t="s">
        <v>217</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f>1000/C18</f>
        <v>28.571428571428573</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f>1000/D18</f>
        <v>28.571428571428573</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195" priority="4" stopIfTrue="1">
      <formula>"&gt;5"</formula>
    </cfRule>
  </conditionalFormatting>
  <conditionalFormatting sqref="C50:C51">
    <cfRule type="expression" dxfId="194"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4" zoomScaleNormal="100" workbookViewId="0">
      <selection activeCell="D7" sqref="D7"/>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188</v>
      </c>
    </row>
    <row r="2" spans="1:27" s="126" customFormat="1" ht="45.75" customHeight="1">
      <c r="A2" s="128" t="s">
        <v>188</v>
      </c>
      <c r="B2" s="127"/>
      <c r="C2" s="127" t="str">
        <f>Start!$D$2</f>
        <v>SEAD Street Lighting Tool v1.77</v>
      </c>
    </row>
    <row r="3" spans="1:27" s="136" customFormat="1" ht="121.5" customHeight="1">
      <c r="A3" s="128" t="s">
        <v>188</v>
      </c>
      <c r="B3" s="218"/>
      <c r="C3" s="218"/>
    </row>
    <row r="4" spans="1:27" s="225" customFormat="1" ht="25.5" customHeight="1"/>
    <row r="5" spans="1:27" s="225" customFormat="1" ht="74.25" customHeight="1">
      <c r="C5" s="722"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22"/>
      <c r="E5" s="722"/>
      <c r="F5" s="722"/>
      <c r="G5" s="722"/>
      <c r="H5" s="722"/>
      <c r="N5" s="349"/>
      <c r="AA5" s="225" t="s">
        <v>1732</v>
      </c>
    </row>
    <row r="6" spans="1:27" s="225" customFormat="1" ht="90.75" customHeight="1">
      <c r="C6" s="722"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22"/>
      <c r="E6" s="722"/>
      <c r="F6" s="722"/>
      <c r="G6" s="722"/>
      <c r="H6" s="722"/>
      <c r="L6" s="650"/>
      <c r="N6" s="723"/>
      <c r="O6" s="723"/>
      <c r="P6" s="723"/>
      <c r="Q6" s="723"/>
      <c r="AA6" s="225" t="s">
        <v>1727</v>
      </c>
    </row>
    <row r="7" spans="1:27" s="225" customFormat="1" ht="54" customHeight="1">
      <c r="A7" s="225" t="s">
        <v>188</v>
      </c>
      <c r="C7" s="540" t="str">
        <f>Translation!B119</f>
        <v>Select Calculation Method</v>
      </c>
      <c r="D7" s="36" t="s">
        <v>1245</v>
      </c>
      <c r="E7" s="748" t="str">
        <f>Translation!B117</f>
        <v>Luminance and Illuminance calculations can be done based on either IES or CIE standard. The output file reflects the method chosen here.</v>
      </c>
      <c r="F7" s="749"/>
      <c r="G7" s="749"/>
      <c r="H7" s="749"/>
      <c r="I7" s="749"/>
    </row>
    <row r="8" spans="1:27" s="225" customFormat="1" ht="19.5" customHeight="1">
      <c r="A8" s="225" t="s">
        <v>188</v>
      </c>
      <c r="C8" s="894"/>
      <c r="D8" s="894"/>
      <c r="E8" s="894"/>
    </row>
    <row r="9" spans="1:27" s="225" customFormat="1" ht="44.25" customHeight="1">
      <c r="A9" s="225" t="s">
        <v>188</v>
      </c>
    </row>
    <row r="10" spans="1:27" s="225" customFormat="1" ht="14.25" customHeight="1">
      <c r="A10" s="225" t="s">
        <v>188</v>
      </c>
      <c r="C10" s="128"/>
    </row>
    <row r="11" spans="1:27" s="225" customFormat="1" ht="14.25" customHeight="1">
      <c r="A11" s="225" t="s">
        <v>188</v>
      </c>
      <c r="C11" s="147" t="str">
        <f>Translation!$B$153</f>
        <v>Illuminance Method</v>
      </c>
      <c r="G11" s="541" t="str">
        <f>C11</f>
        <v>Illuminance Method</v>
      </c>
    </row>
    <row r="12" spans="1:27" s="225" customFormat="1" ht="30.75" customHeight="1">
      <c r="A12" s="225" t="s">
        <v>188</v>
      </c>
      <c r="C12" s="679" t="str">
        <f>Translation!$B$140</f>
        <v>Average Illuminance Target (Iavg)</v>
      </c>
      <c r="D12" s="36">
        <v>6</v>
      </c>
      <c r="E12" s="680" t="str">
        <f>Translation!$B$164</f>
        <v>Lux</v>
      </c>
      <c r="F12" s="681"/>
      <c r="G12" s="679" t="str">
        <f>Translation!$B$140</f>
        <v>Average Illuminance Target (Iavg)</v>
      </c>
      <c r="H12" s="36">
        <v>6</v>
      </c>
      <c r="I12" s="680" t="str">
        <f>Translation!$B$164</f>
        <v>Lux</v>
      </c>
    </row>
    <row r="13" spans="1:27" s="225" customFormat="1" ht="30.75" customHeight="1">
      <c r="A13" s="225" t="s">
        <v>188</v>
      </c>
      <c r="C13" s="679" t="str">
        <f>Translation!$B$265</f>
        <v>Uniformity Ratio (Iavg/Imin)</v>
      </c>
      <c r="D13" s="302">
        <v>6</v>
      </c>
      <c r="E13" s="527" t="str">
        <f>Translation!$B$200</f>
        <v>unitless</v>
      </c>
      <c r="F13" s="681"/>
      <c r="G13" s="679" t="str">
        <f>Translation!B266</f>
        <v>Uniformity Ratio (Imin/Iavg)</v>
      </c>
      <c r="H13" s="600">
        <f>1/6</f>
        <v>0.16666666666666666</v>
      </c>
      <c r="I13" s="527" t="str">
        <f>Translation!$B$200</f>
        <v>unitless</v>
      </c>
    </row>
    <row r="14" spans="1:27" s="225" customFormat="1" ht="14.25" customHeight="1">
      <c r="C14" s="681"/>
      <c r="D14" s="651"/>
      <c r="E14" s="681"/>
      <c r="F14" s="681"/>
      <c r="G14" s="681"/>
      <c r="H14" s="681"/>
      <c r="I14" s="681"/>
    </row>
    <row r="15" spans="1:27" s="225" customFormat="1" ht="14.25" customHeight="1">
      <c r="C15" s="681"/>
      <c r="D15" s="651"/>
      <c r="E15" s="681"/>
      <c r="F15" s="681"/>
      <c r="G15" s="681"/>
      <c r="H15" s="681"/>
      <c r="I15" s="681"/>
    </row>
    <row r="16" spans="1:27" s="225" customFormat="1" ht="18" customHeight="1">
      <c r="A16" s="225" t="s">
        <v>188</v>
      </c>
      <c r="C16" s="681"/>
      <c r="D16" s="651"/>
      <c r="E16" s="681"/>
      <c r="F16" s="681"/>
      <c r="G16" s="681"/>
      <c r="H16" s="681"/>
      <c r="I16" s="681"/>
    </row>
    <row r="17" spans="1:9" s="225" customFormat="1" ht="12.75" customHeight="1">
      <c r="A17" s="225" t="s">
        <v>188</v>
      </c>
      <c r="C17" s="681"/>
      <c r="D17" s="681"/>
      <c r="E17" s="681"/>
      <c r="F17" s="681"/>
      <c r="G17" s="681"/>
      <c r="H17" s="681"/>
      <c r="I17" s="681"/>
    </row>
    <row r="18" spans="1:9" s="225" customFormat="1" ht="16.5" customHeight="1">
      <c r="A18" s="225" t="s">
        <v>188</v>
      </c>
      <c r="C18" s="682" t="str">
        <f>Translation!B162</f>
        <v>Luminance Method for IES Standard</v>
      </c>
      <c r="D18" s="681"/>
      <c r="E18" s="681"/>
      <c r="F18" s="681"/>
      <c r="G18" s="682" t="str">
        <f>Translation!B163</f>
        <v>Luminance Method for CIE Standard</v>
      </c>
      <c r="H18" s="681"/>
      <c r="I18" s="681"/>
    </row>
    <row r="19" spans="1:9" s="225" customFormat="1">
      <c r="A19" s="225" t="s">
        <v>188</v>
      </c>
      <c r="C19" s="679" t="str">
        <f>Translation!B141</f>
        <v>Average Luminance Target (Lav)</v>
      </c>
      <c r="D19" s="36">
        <v>0.6</v>
      </c>
      <c r="E19" s="680" t="str">
        <f>Translation!B144</f>
        <v>cd/m2</v>
      </c>
      <c r="F19" s="681"/>
      <c r="G19" s="679" t="str">
        <f>Translation!B141</f>
        <v>Average Luminance Target (Lav)</v>
      </c>
      <c r="H19" s="600">
        <v>0.6</v>
      </c>
      <c r="I19" s="680" t="str">
        <f>Translation!B144</f>
        <v>cd/m2</v>
      </c>
    </row>
    <row r="20" spans="1:9" s="225" customFormat="1">
      <c r="A20" s="225" t="s">
        <v>188</v>
      </c>
      <c r="C20" s="683" t="str">
        <f>Translation!B175</f>
        <v>Uniformity Ratio (Lavg/Lmin)</v>
      </c>
      <c r="D20" s="302">
        <v>3</v>
      </c>
      <c r="E20" s="527" t="str">
        <f>Translation!B200</f>
        <v>unitless</v>
      </c>
      <c r="F20" s="681"/>
      <c r="G20" s="683" t="str">
        <f>Translation!B454</f>
        <v>Overall Uniformity (min/avg)</v>
      </c>
      <c r="H20" s="600">
        <v>0.3</v>
      </c>
      <c r="I20" s="527" t="str">
        <f>Translation!B200</f>
        <v>unitless</v>
      </c>
    </row>
    <row r="21" spans="1:9" s="225" customFormat="1" ht="45.75" customHeight="1">
      <c r="A21" s="225" t="s">
        <v>188</v>
      </c>
      <c r="C21" s="683" t="str">
        <f>Translation!B176</f>
        <v>Uniformity Ratio (Lmax/Lmin)</v>
      </c>
      <c r="D21" s="302">
        <v>6</v>
      </c>
      <c r="E21" s="527" t="str">
        <f>E20</f>
        <v>unitless</v>
      </c>
      <c r="F21" s="681"/>
      <c r="G21" s="683" t="str">
        <f>Translation!B455</f>
        <v>Longitudinal Uniformity (min/max)</v>
      </c>
      <c r="H21" s="600">
        <v>0.15</v>
      </c>
      <c r="I21" s="527" t="str">
        <f>I20</f>
        <v>unitless</v>
      </c>
    </row>
    <row r="22" spans="1:9" s="225" customFormat="1" ht="30" customHeight="1">
      <c r="A22" s="225" t="s">
        <v>188</v>
      </c>
      <c r="C22" s="725"/>
      <c r="D22" s="725"/>
      <c r="E22" s="725"/>
    </row>
    <row r="23" spans="1:9" s="225" customFormat="1">
      <c r="A23" s="225" t="s">
        <v>188</v>
      </c>
      <c r="C23" s="724"/>
      <c r="D23" s="724"/>
      <c r="E23" s="724"/>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188</v>
      </c>
    </row>
    <row r="34" spans="1:13" s="219" customFormat="1" ht="15.75">
      <c r="A34" s="219" t="s">
        <v>188</v>
      </c>
      <c r="B34" s="297" t="str">
        <f>Translation!B204</f>
        <v>View Description of a Standard Below:</v>
      </c>
    </row>
    <row r="35" spans="1:13" s="219" customFormat="1" ht="19.5" customHeight="1">
      <c r="A35" s="219" t="s">
        <v>188</v>
      </c>
      <c r="B35" s="298" t="str">
        <f>Translation!B349</f>
        <v>(for information only)</v>
      </c>
    </row>
    <row r="36" spans="1:13">
      <c r="A36" s="128" t="s">
        <v>187</v>
      </c>
    </row>
    <row r="37" spans="1:13" ht="18.75">
      <c r="A37" s="128" t="s">
        <v>187</v>
      </c>
      <c r="B37" s="892" t="str">
        <f>Translation!B156</f>
        <v>Illumination Engineering Society of North America (IESNA)</v>
      </c>
      <c r="C37" s="893"/>
      <c r="D37" s="893"/>
      <c r="E37" s="893"/>
      <c r="F37" s="893"/>
      <c r="G37" s="893"/>
      <c r="H37" s="893"/>
      <c r="I37" s="893"/>
      <c r="J37" s="893"/>
      <c r="K37" s="893"/>
      <c r="L37" s="893"/>
      <c r="M37" s="893"/>
    </row>
    <row r="38" spans="1:13">
      <c r="A38" s="128" t="s">
        <v>187</v>
      </c>
    </row>
    <row r="39" spans="1:13" ht="15" customHeight="1">
      <c r="A39" s="128" t="s">
        <v>187</v>
      </c>
      <c r="C39" s="726"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727"/>
      <c r="E39" s="727"/>
      <c r="F39" s="727"/>
      <c r="G39" s="727"/>
      <c r="H39" s="727"/>
      <c r="I39" s="727"/>
      <c r="J39" s="727"/>
      <c r="K39" s="727"/>
      <c r="L39" s="727"/>
      <c r="M39" s="728"/>
    </row>
    <row r="40" spans="1:13">
      <c r="A40" s="128" t="s">
        <v>187</v>
      </c>
      <c r="C40" s="729"/>
      <c r="D40" s="730"/>
      <c r="E40" s="730"/>
      <c r="F40" s="730"/>
      <c r="G40" s="730"/>
      <c r="H40" s="730"/>
      <c r="I40" s="730"/>
      <c r="J40" s="730"/>
      <c r="K40" s="730"/>
      <c r="L40" s="730"/>
      <c r="M40" s="731"/>
    </row>
    <row r="41" spans="1:13">
      <c r="A41" s="128" t="s">
        <v>187</v>
      </c>
      <c r="C41" s="729"/>
      <c r="D41" s="730"/>
      <c r="E41" s="730"/>
      <c r="F41" s="730"/>
      <c r="G41" s="730"/>
      <c r="H41" s="730"/>
      <c r="I41" s="730"/>
      <c r="J41" s="730"/>
      <c r="K41" s="730"/>
      <c r="L41" s="730"/>
      <c r="M41" s="731"/>
    </row>
    <row r="42" spans="1:13">
      <c r="A42" s="128" t="s">
        <v>187</v>
      </c>
      <c r="C42" s="729"/>
      <c r="D42" s="730"/>
      <c r="E42" s="730"/>
      <c r="F42" s="730"/>
      <c r="G42" s="730"/>
      <c r="H42" s="730"/>
      <c r="I42" s="730"/>
      <c r="J42" s="730"/>
      <c r="K42" s="730"/>
      <c r="L42" s="730"/>
      <c r="M42" s="731"/>
    </row>
    <row r="43" spans="1:13">
      <c r="A43" s="128" t="s">
        <v>187</v>
      </c>
      <c r="C43" s="729"/>
      <c r="D43" s="730"/>
      <c r="E43" s="730"/>
      <c r="F43" s="730"/>
      <c r="G43" s="730"/>
      <c r="H43" s="730"/>
      <c r="I43" s="730"/>
      <c r="J43" s="730"/>
      <c r="K43" s="730"/>
      <c r="L43" s="730"/>
      <c r="M43" s="731"/>
    </row>
    <row r="44" spans="1:13">
      <c r="A44" s="128" t="s">
        <v>187</v>
      </c>
      <c r="C44" s="729"/>
      <c r="D44" s="730"/>
      <c r="E44" s="730"/>
      <c r="F44" s="730"/>
      <c r="G44" s="730"/>
      <c r="H44" s="730"/>
      <c r="I44" s="730"/>
      <c r="J44" s="730"/>
      <c r="K44" s="730"/>
      <c r="L44" s="730"/>
      <c r="M44" s="731"/>
    </row>
    <row r="45" spans="1:13">
      <c r="A45" s="128" t="s">
        <v>187</v>
      </c>
      <c r="C45" s="729"/>
      <c r="D45" s="730"/>
      <c r="E45" s="730"/>
      <c r="F45" s="730"/>
      <c r="G45" s="730"/>
      <c r="H45" s="730"/>
      <c r="I45" s="730"/>
      <c r="J45" s="730"/>
      <c r="K45" s="730"/>
      <c r="L45" s="730"/>
      <c r="M45" s="731"/>
    </row>
    <row r="46" spans="1:13" ht="15" customHeight="1">
      <c r="A46" s="128" t="s">
        <v>187</v>
      </c>
      <c r="C46" s="729"/>
      <c r="D46" s="730"/>
      <c r="E46" s="730"/>
      <c r="F46" s="730"/>
      <c r="G46" s="730"/>
      <c r="H46" s="730"/>
      <c r="I46" s="730"/>
      <c r="J46" s="730"/>
      <c r="K46" s="730"/>
      <c r="L46" s="730"/>
      <c r="M46" s="731"/>
    </row>
    <row r="47" spans="1:13">
      <c r="A47" s="128" t="s">
        <v>187</v>
      </c>
      <c r="C47" s="729"/>
      <c r="D47" s="730"/>
      <c r="E47" s="730"/>
      <c r="F47" s="730"/>
      <c r="G47" s="730"/>
      <c r="H47" s="730"/>
      <c r="I47" s="730"/>
      <c r="J47" s="730"/>
      <c r="K47" s="730"/>
      <c r="L47" s="730"/>
      <c r="M47" s="731"/>
    </row>
    <row r="48" spans="1:13">
      <c r="A48" s="128" t="s">
        <v>187</v>
      </c>
      <c r="C48" s="729"/>
      <c r="D48" s="730"/>
      <c r="E48" s="730"/>
      <c r="F48" s="730"/>
      <c r="G48" s="730"/>
      <c r="H48" s="730"/>
      <c r="I48" s="730"/>
      <c r="J48" s="730"/>
      <c r="K48" s="730"/>
      <c r="L48" s="730"/>
      <c r="M48" s="731"/>
    </row>
    <row r="49" spans="1:13">
      <c r="A49" s="128" t="s">
        <v>187</v>
      </c>
      <c r="C49" s="729"/>
      <c r="D49" s="730"/>
      <c r="E49" s="730"/>
      <c r="F49" s="730"/>
      <c r="G49" s="730"/>
      <c r="H49" s="730"/>
      <c r="I49" s="730"/>
      <c r="J49" s="730"/>
      <c r="K49" s="730"/>
      <c r="L49" s="730"/>
      <c r="M49" s="731"/>
    </row>
    <row r="50" spans="1:13">
      <c r="A50" s="128" t="s">
        <v>187</v>
      </c>
      <c r="C50" s="729"/>
      <c r="D50" s="730"/>
      <c r="E50" s="730"/>
      <c r="F50" s="730"/>
      <c r="G50" s="730"/>
      <c r="H50" s="730"/>
      <c r="I50" s="730"/>
      <c r="J50" s="730"/>
      <c r="K50" s="730"/>
      <c r="L50" s="730"/>
      <c r="M50" s="731"/>
    </row>
    <row r="51" spans="1:13">
      <c r="A51" s="128" t="s">
        <v>187</v>
      </c>
      <c r="C51" s="729"/>
      <c r="D51" s="730"/>
      <c r="E51" s="730"/>
      <c r="F51" s="730"/>
      <c r="G51" s="730"/>
      <c r="H51" s="730"/>
      <c r="I51" s="730"/>
      <c r="J51" s="730"/>
      <c r="K51" s="730"/>
      <c r="L51" s="730"/>
      <c r="M51" s="731"/>
    </row>
    <row r="52" spans="1:13">
      <c r="A52" s="128" t="s">
        <v>187</v>
      </c>
      <c r="C52" s="732"/>
      <c r="D52" s="733"/>
      <c r="E52" s="733"/>
      <c r="F52" s="733"/>
      <c r="G52" s="733"/>
      <c r="H52" s="733"/>
      <c r="I52" s="733"/>
      <c r="J52" s="733"/>
      <c r="K52" s="733"/>
      <c r="L52" s="733"/>
      <c r="M52" s="734"/>
    </row>
    <row r="53" spans="1:13" ht="15.75" thickBot="1">
      <c r="A53" s="128" t="s">
        <v>187</v>
      </c>
    </row>
    <row r="54" spans="1:13" ht="15.75" thickBot="1">
      <c r="A54" s="128" t="s">
        <v>187</v>
      </c>
      <c r="C54" s="828" t="str">
        <f>Translation!B191</f>
        <v>Table 1: IESNA Illuminance Method - Recommended Values</v>
      </c>
      <c r="D54" s="829"/>
      <c r="E54" s="829"/>
      <c r="F54" s="829"/>
      <c r="G54" s="829"/>
      <c r="H54" s="829"/>
      <c r="I54" s="829"/>
      <c r="J54" s="829"/>
      <c r="K54" s="829"/>
      <c r="L54" s="829"/>
      <c r="M54" s="830"/>
    </row>
    <row r="55" spans="1:13" ht="15" customHeight="1">
      <c r="A55" s="128" t="s">
        <v>187</v>
      </c>
      <c r="C55" s="758" t="str">
        <f>Translation!B184</f>
        <v>Road and Pedestrian Conflict Area</v>
      </c>
      <c r="D55" s="759"/>
      <c r="E55" s="759"/>
      <c r="F55" s="760"/>
      <c r="G55" s="228"/>
      <c r="H55" s="229" t="str">
        <f>Translation!B154</f>
        <v>Illuminance Target (Iavg)</v>
      </c>
      <c r="I55" s="230"/>
      <c r="J55" s="798" t="str">
        <f>Translation!B199</f>
        <v>Uniformity Ratio Eavg/Emin</v>
      </c>
      <c r="K55" s="799"/>
      <c r="L55" s="839" t="str">
        <f>Translation!B201</f>
        <v>Veiling Luminance Ratio                   Lvmax/Lavg</v>
      </c>
      <c r="M55" s="840"/>
    </row>
    <row r="56" spans="1:13" ht="15" customHeight="1">
      <c r="A56" s="128" t="s">
        <v>187</v>
      </c>
      <c r="C56" s="761"/>
      <c r="D56" s="762"/>
      <c r="E56" s="762"/>
      <c r="F56" s="763"/>
      <c r="G56" s="858" t="str">
        <f>Translation!B179</f>
        <v>Pavement Classification
(Minimum Maintained Average Values)</v>
      </c>
      <c r="H56" s="859"/>
      <c r="I56" s="860"/>
      <c r="J56" s="800"/>
      <c r="K56" s="801"/>
      <c r="L56" s="841"/>
      <c r="M56" s="842"/>
    </row>
    <row r="57" spans="1:13">
      <c r="A57" s="128" t="s">
        <v>187</v>
      </c>
      <c r="C57" s="764"/>
      <c r="D57" s="765"/>
      <c r="E57" s="765"/>
      <c r="F57" s="766"/>
      <c r="G57" s="861"/>
      <c r="H57" s="862"/>
      <c r="I57" s="863"/>
      <c r="J57" s="800"/>
      <c r="K57" s="801"/>
      <c r="L57" s="841"/>
      <c r="M57" s="842"/>
    </row>
    <row r="58" spans="1:13" ht="15" customHeight="1">
      <c r="A58" s="128" t="s">
        <v>187</v>
      </c>
      <c r="C58" s="832" t="str">
        <f>Translation!B183</f>
        <v>Road</v>
      </c>
      <c r="D58" s="833"/>
      <c r="E58" s="849" t="str">
        <f>Translation!B180</f>
        <v>Pedestrian Conflict Areas</v>
      </c>
      <c r="F58" s="850"/>
      <c r="G58" s="856" t="s">
        <v>190</v>
      </c>
      <c r="H58" s="856" t="s">
        <v>191</v>
      </c>
      <c r="I58" s="856" t="s">
        <v>192</v>
      </c>
      <c r="J58" s="800"/>
      <c r="K58" s="801"/>
      <c r="L58" s="841"/>
      <c r="M58" s="842"/>
    </row>
    <row r="59" spans="1:13" ht="15.75" thickBot="1">
      <c r="A59" s="128" t="s">
        <v>187</v>
      </c>
      <c r="C59" s="834"/>
      <c r="D59" s="797"/>
      <c r="E59" s="851"/>
      <c r="F59" s="852"/>
      <c r="G59" s="857"/>
      <c r="H59" s="857"/>
      <c r="I59" s="857"/>
      <c r="J59" s="802"/>
      <c r="K59" s="803"/>
      <c r="L59" s="843"/>
      <c r="M59" s="844"/>
    </row>
    <row r="60" spans="1:13" ht="15" customHeight="1">
      <c r="A60" s="128" t="s">
        <v>187</v>
      </c>
      <c r="C60" s="835" t="str">
        <f>Translation!B148</f>
        <v>Freeway Class A</v>
      </c>
      <c r="D60" s="836"/>
      <c r="E60" s="773"/>
      <c r="F60" s="775"/>
      <c r="G60" s="231">
        <v>6</v>
      </c>
      <c r="H60" s="231">
        <v>9</v>
      </c>
      <c r="I60" s="231">
        <v>8</v>
      </c>
      <c r="J60" s="773">
        <v>3</v>
      </c>
      <c r="K60" s="775"/>
      <c r="L60" s="773">
        <v>0.3</v>
      </c>
      <c r="M60" s="853"/>
    </row>
    <row r="61" spans="1:13">
      <c r="A61" s="128" t="s">
        <v>187</v>
      </c>
      <c r="C61" s="865" t="str">
        <f>Translation!B149</f>
        <v>Freeway Class B</v>
      </c>
      <c r="D61" s="866"/>
      <c r="E61" s="767"/>
      <c r="F61" s="768"/>
      <c r="G61" s="232">
        <v>4</v>
      </c>
      <c r="H61" s="232">
        <v>6</v>
      </c>
      <c r="I61" s="232">
        <v>5</v>
      </c>
      <c r="J61" s="767">
        <v>3</v>
      </c>
      <c r="K61" s="768"/>
      <c r="L61" s="767">
        <v>0.3</v>
      </c>
      <c r="M61" s="815"/>
    </row>
    <row r="62" spans="1:13">
      <c r="A62" s="128" t="s">
        <v>187</v>
      </c>
      <c r="C62" s="779" t="str">
        <f>Translation!B147</f>
        <v>Expressway</v>
      </c>
      <c r="D62" s="780"/>
      <c r="E62" s="767" t="str">
        <f>Translation!B150</f>
        <v>High</v>
      </c>
      <c r="F62" s="768"/>
      <c r="G62" s="232">
        <v>10</v>
      </c>
      <c r="H62" s="232">
        <v>14</v>
      </c>
      <c r="I62" s="232">
        <v>13</v>
      </c>
      <c r="J62" s="767">
        <v>3</v>
      </c>
      <c r="K62" s="768"/>
      <c r="L62" s="767">
        <v>0.3</v>
      </c>
      <c r="M62" s="815"/>
    </row>
    <row r="63" spans="1:13">
      <c r="A63" s="128" t="s">
        <v>187</v>
      </c>
      <c r="C63" s="781"/>
      <c r="D63" s="782"/>
      <c r="E63" s="767" t="str">
        <f>Translation!B288</f>
        <v>Medium</v>
      </c>
      <c r="F63" s="768"/>
      <c r="G63" s="232">
        <v>8</v>
      </c>
      <c r="H63" s="232">
        <v>12</v>
      </c>
      <c r="I63" s="232">
        <v>10</v>
      </c>
      <c r="J63" s="767">
        <v>3</v>
      </c>
      <c r="K63" s="768"/>
      <c r="L63" s="767">
        <v>0.3</v>
      </c>
      <c r="M63" s="815"/>
    </row>
    <row r="64" spans="1:13">
      <c r="A64" s="128" t="s">
        <v>187</v>
      </c>
      <c r="C64" s="837"/>
      <c r="D64" s="838"/>
      <c r="E64" s="767" t="str">
        <f>Translation!B160</f>
        <v>Low</v>
      </c>
      <c r="F64" s="768"/>
      <c r="G64" s="232">
        <v>6</v>
      </c>
      <c r="H64" s="232">
        <v>9</v>
      </c>
      <c r="I64" s="232">
        <v>8</v>
      </c>
      <c r="J64" s="767">
        <v>3</v>
      </c>
      <c r="K64" s="768"/>
      <c r="L64" s="767">
        <v>0.3</v>
      </c>
      <c r="M64" s="815"/>
    </row>
    <row r="65" spans="1:14">
      <c r="A65" s="128" t="s">
        <v>187</v>
      </c>
      <c r="C65" s="779" t="str">
        <f>Translation!B165</f>
        <v>Major</v>
      </c>
      <c r="D65" s="780"/>
      <c r="E65" s="767" t="str">
        <f>Translation!B150</f>
        <v>High</v>
      </c>
      <c r="F65" s="768"/>
      <c r="G65" s="232">
        <v>12</v>
      </c>
      <c r="H65" s="232">
        <v>17</v>
      </c>
      <c r="I65" s="232">
        <v>15</v>
      </c>
      <c r="J65" s="767">
        <v>3</v>
      </c>
      <c r="K65" s="768"/>
      <c r="L65" s="767">
        <v>0.3</v>
      </c>
      <c r="M65" s="815"/>
    </row>
    <row r="66" spans="1:14">
      <c r="A66" s="128" t="s">
        <v>187</v>
      </c>
      <c r="C66" s="781"/>
      <c r="D66" s="782"/>
      <c r="E66" s="767" t="str">
        <f>Translation!B288</f>
        <v>Medium</v>
      </c>
      <c r="F66" s="768"/>
      <c r="G66" s="232">
        <v>9</v>
      </c>
      <c r="H66" s="232">
        <v>13</v>
      </c>
      <c r="I66" s="232">
        <v>11</v>
      </c>
      <c r="J66" s="767">
        <v>3</v>
      </c>
      <c r="K66" s="768"/>
      <c r="L66" s="767">
        <v>0.3</v>
      </c>
      <c r="M66" s="815"/>
    </row>
    <row r="67" spans="1:14">
      <c r="A67" s="128" t="s">
        <v>187</v>
      </c>
      <c r="C67" s="837"/>
      <c r="D67" s="838"/>
      <c r="E67" s="767" t="str">
        <f>Translation!B160</f>
        <v>Low</v>
      </c>
      <c r="F67" s="768"/>
      <c r="G67" s="232">
        <v>6</v>
      </c>
      <c r="H67" s="232">
        <v>9</v>
      </c>
      <c r="I67" s="232">
        <v>8</v>
      </c>
      <c r="J67" s="767">
        <v>3</v>
      </c>
      <c r="K67" s="768"/>
      <c r="L67" s="767">
        <v>0.3</v>
      </c>
      <c r="M67" s="815"/>
    </row>
    <row r="68" spans="1:14">
      <c r="A68" s="128" t="s">
        <v>187</v>
      </c>
      <c r="C68" s="779" t="str">
        <f>Translation!B145</f>
        <v>Collector</v>
      </c>
      <c r="D68" s="780"/>
      <c r="E68" s="767" t="str">
        <f>Translation!B150</f>
        <v>High</v>
      </c>
      <c r="F68" s="768"/>
      <c r="G68" s="232">
        <v>8</v>
      </c>
      <c r="H68" s="232">
        <v>12</v>
      </c>
      <c r="I68" s="232">
        <v>10</v>
      </c>
      <c r="J68" s="767">
        <v>4</v>
      </c>
      <c r="K68" s="768"/>
      <c r="L68" s="767">
        <v>0.4</v>
      </c>
      <c r="M68" s="815"/>
    </row>
    <row r="69" spans="1:14">
      <c r="A69" s="128" t="s">
        <v>187</v>
      </c>
      <c r="C69" s="781"/>
      <c r="D69" s="782"/>
      <c r="E69" s="767" t="str">
        <f>Translation!B288</f>
        <v>Medium</v>
      </c>
      <c r="F69" s="768"/>
      <c r="G69" s="232">
        <v>6</v>
      </c>
      <c r="H69" s="232">
        <v>9</v>
      </c>
      <c r="I69" s="232">
        <v>8</v>
      </c>
      <c r="J69" s="767">
        <v>4</v>
      </c>
      <c r="K69" s="768"/>
      <c r="L69" s="767">
        <v>0.4</v>
      </c>
      <c r="M69" s="815"/>
    </row>
    <row r="70" spans="1:14">
      <c r="A70" s="128" t="s">
        <v>187</v>
      </c>
      <c r="C70" s="837"/>
      <c r="D70" s="838"/>
      <c r="E70" s="767" t="str">
        <f>Translation!B160</f>
        <v>Low</v>
      </c>
      <c r="F70" s="768"/>
      <c r="G70" s="232">
        <v>4</v>
      </c>
      <c r="H70" s="232">
        <v>6</v>
      </c>
      <c r="I70" s="232">
        <v>5</v>
      </c>
      <c r="J70" s="767">
        <v>4</v>
      </c>
      <c r="K70" s="768"/>
      <c r="L70" s="767">
        <v>0.4</v>
      </c>
      <c r="M70" s="815"/>
    </row>
    <row r="71" spans="1:14">
      <c r="A71" s="128" t="s">
        <v>187</v>
      </c>
      <c r="C71" s="779" t="str">
        <f>Translation!B159</f>
        <v>Local</v>
      </c>
      <c r="D71" s="780"/>
      <c r="E71" s="767" t="str">
        <f>Translation!B150</f>
        <v>High</v>
      </c>
      <c r="F71" s="768"/>
      <c r="G71" s="232">
        <v>6</v>
      </c>
      <c r="H71" s="232">
        <v>9</v>
      </c>
      <c r="I71" s="232">
        <v>8</v>
      </c>
      <c r="J71" s="767">
        <v>6</v>
      </c>
      <c r="K71" s="768"/>
      <c r="L71" s="767">
        <v>0.4</v>
      </c>
      <c r="M71" s="815"/>
    </row>
    <row r="72" spans="1:14">
      <c r="A72" s="128" t="s">
        <v>187</v>
      </c>
      <c r="C72" s="781"/>
      <c r="D72" s="782"/>
      <c r="E72" s="767" t="str">
        <f>Translation!B288</f>
        <v>Medium</v>
      </c>
      <c r="F72" s="768"/>
      <c r="G72" s="232">
        <v>5</v>
      </c>
      <c r="H72" s="232">
        <v>7</v>
      </c>
      <c r="I72" s="232">
        <v>6</v>
      </c>
      <c r="J72" s="767">
        <v>6</v>
      </c>
      <c r="K72" s="768"/>
      <c r="L72" s="767">
        <v>0.4</v>
      </c>
      <c r="M72" s="815"/>
    </row>
    <row r="73" spans="1:14" ht="15.75" thickBot="1">
      <c r="A73" s="128" t="s">
        <v>187</v>
      </c>
      <c r="C73" s="783"/>
      <c r="D73" s="784"/>
      <c r="E73" s="776" t="str">
        <f>Translation!B160</f>
        <v>Low</v>
      </c>
      <c r="F73" s="778"/>
      <c r="G73" s="233">
        <v>3</v>
      </c>
      <c r="H73" s="233">
        <v>4</v>
      </c>
      <c r="I73" s="233">
        <v>4</v>
      </c>
      <c r="J73" s="776">
        <v>6</v>
      </c>
      <c r="K73" s="778"/>
      <c r="L73" s="776">
        <v>0.4</v>
      </c>
      <c r="M73" s="854"/>
    </row>
    <row r="74" spans="1:14" ht="15.75" thickBot="1">
      <c r="A74" s="128" t="s">
        <v>187</v>
      </c>
    </row>
    <row r="75" spans="1:14" ht="15" customHeight="1" thickBot="1">
      <c r="A75" s="128" t="s">
        <v>187</v>
      </c>
      <c r="C75" s="828" t="str">
        <f>Translation!B287</f>
        <v>Table 2: IESNA Luminance Method - Recommended Values</v>
      </c>
      <c r="D75" s="829"/>
      <c r="E75" s="829"/>
      <c r="F75" s="829"/>
      <c r="G75" s="829"/>
      <c r="H75" s="829"/>
      <c r="I75" s="829"/>
      <c r="J75" s="829"/>
      <c r="K75" s="829"/>
      <c r="L75" s="829"/>
      <c r="M75" s="829"/>
      <c r="N75" s="830"/>
    </row>
    <row r="76" spans="1:14" ht="15" customHeight="1">
      <c r="A76" s="128" t="s">
        <v>187</v>
      </c>
      <c r="C76" s="758" t="str">
        <f>Translation!B184</f>
        <v>Road and Pedestrian Conflict Area</v>
      </c>
      <c r="D76" s="759"/>
      <c r="E76" s="759"/>
      <c r="F76" s="760"/>
      <c r="G76" s="794" t="s">
        <v>347</v>
      </c>
      <c r="H76" s="760"/>
      <c r="I76" s="798" t="s">
        <v>348</v>
      </c>
      <c r="J76" s="799"/>
      <c r="K76" s="804" t="s">
        <v>349</v>
      </c>
      <c r="L76" s="805"/>
      <c r="M76" s="816" t="s">
        <v>350</v>
      </c>
      <c r="N76" s="845"/>
    </row>
    <row r="77" spans="1:14">
      <c r="A77" s="128" t="s">
        <v>187</v>
      </c>
      <c r="C77" s="761"/>
      <c r="D77" s="762"/>
      <c r="E77" s="762"/>
      <c r="F77" s="763"/>
      <c r="G77" s="795"/>
      <c r="H77" s="763"/>
      <c r="I77" s="800"/>
      <c r="J77" s="801"/>
      <c r="K77" s="806"/>
      <c r="L77" s="807"/>
      <c r="M77" s="846"/>
      <c r="N77" s="847"/>
    </row>
    <row r="78" spans="1:14" ht="15" customHeight="1">
      <c r="A78" s="128" t="s">
        <v>187</v>
      </c>
      <c r="C78" s="764"/>
      <c r="D78" s="765"/>
      <c r="E78" s="765"/>
      <c r="F78" s="766"/>
      <c r="G78" s="795"/>
      <c r="H78" s="763"/>
      <c r="I78" s="800"/>
      <c r="J78" s="801"/>
      <c r="K78" s="806"/>
      <c r="L78" s="807"/>
      <c r="M78" s="846"/>
      <c r="N78" s="847"/>
    </row>
    <row r="79" spans="1:14" ht="15" customHeight="1">
      <c r="A79" s="128" t="s">
        <v>187</v>
      </c>
      <c r="C79" s="832" t="str">
        <f>Translation!B183</f>
        <v>Road</v>
      </c>
      <c r="D79" s="833"/>
      <c r="E79" s="849" t="str">
        <f>Translation!B180</f>
        <v>Pedestrian Conflict Areas</v>
      </c>
      <c r="F79" s="850"/>
      <c r="G79" s="795"/>
      <c r="H79" s="763"/>
      <c r="I79" s="800"/>
      <c r="J79" s="801"/>
      <c r="K79" s="806"/>
      <c r="L79" s="807"/>
      <c r="M79" s="846"/>
      <c r="N79" s="847"/>
    </row>
    <row r="80" spans="1:14" ht="15.75" thickBot="1">
      <c r="A80" s="128" t="s">
        <v>187</v>
      </c>
      <c r="C80" s="834"/>
      <c r="D80" s="797"/>
      <c r="E80" s="851"/>
      <c r="F80" s="852"/>
      <c r="G80" s="796"/>
      <c r="H80" s="797"/>
      <c r="I80" s="802"/>
      <c r="J80" s="803"/>
      <c r="K80" s="808"/>
      <c r="L80" s="809"/>
      <c r="M80" s="817"/>
      <c r="N80" s="848"/>
    </row>
    <row r="81" spans="1:14">
      <c r="A81" s="128" t="s">
        <v>187</v>
      </c>
      <c r="C81" s="835" t="str">
        <f>Translation!B148</f>
        <v>Freeway Class A</v>
      </c>
      <c r="D81" s="836"/>
      <c r="E81" s="773"/>
      <c r="F81" s="775"/>
      <c r="G81" s="773">
        <v>0.6</v>
      </c>
      <c r="H81" s="775"/>
      <c r="I81" s="773">
        <v>3.5</v>
      </c>
      <c r="J81" s="775"/>
      <c r="K81" s="773">
        <v>6</v>
      </c>
      <c r="L81" s="853"/>
      <c r="M81" s="864">
        <v>0.3</v>
      </c>
      <c r="N81" s="853"/>
    </row>
    <row r="82" spans="1:14">
      <c r="A82" s="128" t="s">
        <v>187</v>
      </c>
      <c r="C82" s="865" t="str">
        <f>Translation!B149</f>
        <v>Freeway Class B</v>
      </c>
      <c r="D82" s="866"/>
      <c r="E82" s="767"/>
      <c r="F82" s="768"/>
      <c r="G82" s="767">
        <v>0.4</v>
      </c>
      <c r="H82" s="768"/>
      <c r="I82" s="767">
        <v>3.5</v>
      </c>
      <c r="J82" s="768"/>
      <c r="K82" s="767">
        <v>6</v>
      </c>
      <c r="L82" s="815"/>
      <c r="M82" s="855">
        <v>0.3</v>
      </c>
      <c r="N82" s="815"/>
    </row>
    <row r="83" spans="1:14">
      <c r="A83" s="128" t="s">
        <v>187</v>
      </c>
      <c r="C83" s="779" t="str">
        <f>Translation!B147</f>
        <v>Expressway</v>
      </c>
      <c r="D83" s="780"/>
      <c r="E83" s="767" t="str">
        <f>Translation!B150</f>
        <v>High</v>
      </c>
      <c r="F83" s="768"/>
      <c r="G83" s="767">
        <v>1</v>
      </c>
      <c r="H83" s="768"/>
      <c r="I83" s="767">
        <v>3</v>
      </c>
      <c r="J83" s="768"/>
      <c r="K83" s="767">
        <v>5</v>
      </c>
      <c r="L83" s="815"/>
      <c r="M83" s="855">
        <v>0.3</v>
      </c>
      <c r="N83" s="815"/>
    </row>
    <row r="84" spans="1:14">
      <c r="A84" s="128" t="s">
        <v>187</v>
      </c>
      <c r="C84" s="781"/>
      <c r="D84" s="782"/>
      <c r="E84" s="767" t="str">
        <f>Translation!B288</f>
        <v>Medium</v>
      </c>
      <c r="F84" s="768"/>
      <c r="G84" s="767">
        <v>0.8</v>
      </c>
      <c r="H84" s="768"/>
      <c r="I84" s="767">
        <v>3</v>
      </c>
      <c r="J84" s="768"/>
      <c r="K84" s="767">
        <v>5</v>
      </c>
      <c r="L84" s="815"/>
      <c r="M84" s="855">
        <v>0.3</v>
      </c>
      <c r="N84" s="815"/>
    </row>
    <row r="85" spans="1:14">
      <c r="A85" s="128" t="s">
        <v>187</v>
      </c>
      <c r="C85" s="837"/>
      <c r="D85" s="838"/>
      <c r="E85" s="767" t="str">
        <f>Translation!B160</f>
        <v>Low</v>
      </c>
      <c r="F85" s="768"/>
      <c r="G85" s="767">
        <v>0.6</v>
      </c>
      <c r="H85" s="768"/>
      <c r="I85" s="767">
        <v>3.5</v>
      </c>
      <c r="J85" s="768"/>
      <c r="K85" s="767">
        <v>6</v>
      </c>
      <c r="L85" s="815"/>
      <c r="M85" s="855">
        <v>0.3</v>
      </c>
      <c r="N85" s="815"/>
    </row>
    <row r="86" spans="1:14">
      <c r="A86" s="128" t="s">
        <v>187</v>
      </c>
      <c r="C86" s="779" t="str">
        <f>Translation!B165</f>
        <v>Major</v>
      </c>
      <c r="D86" s="780"/>
      <c r="E86" s="767" t="str">
        <f>Translation!B150</f>
        <v>High</v>
      </c>
      <c r="F86" s="768"/>
      <c r="G86" s="767">
        <v>1.2</v>
      </c>
      <c r="H86" s="768"/>
      <c r="I86" s="767">
        <v>3</v>
      </c>
      <c r="J86" s="768"/>
      <c r="K86" s="767">
        <v>5</v>
      </c>
      <c r="L86" s="815"/>
      <c r="M86" s="855">
        <v>0.3</v>
      </c>
      <c r="N86" s="815"/>
    </row>
    <row r="87" spans="1:14">
      <c r="A87" s="128" t="s">
        <v>187</v>
      </c>
      <c r="C87" s="781"/>
      <c r="D87" s="782"/>
      <c r="E87" s="767" t="str">
        <f>Translation!B288</f>
        <v>Medium</v>
      </c>
      <c r="F87" s="768"/>
      <c r="G87" s="767">
        <v>0.9</v>
      </c>
      <c r="H87" s="768"/>
      <c r="I87" s="767">
        <v>3</v>
      </c>
      <c r="J87" s="768"/>
      <c r="K87" s="767">
        <v>5</v>
      </c>
      <c r="L87" s="815"/>
      <c r="M87" s="855">
        <v>0.3</v>
      </c>
      <c r="N87" s="815"/>
    </row>
    <row r="88" spans="1:14">
      <c r="A88" s="128" t="s">
        <v>187</v>
      </c>
      <c r="C88" s="837"/>
      <c r="D88" s="838"/>
      <c r="E88" s="767" t="str">
        <f>Translation!B160</f>
        <v>Low</v>
      </c>
      <c r="F88" s="768"/>
      <c r="G88" s="767">
        <v>0.6</v>
      </c>
      <c r="H88" s="768"/>
      <c r="I88" s="767">
        <v>3.5</v>
      </c>
      <c r="J88" s="768"/>
      <c r="K88" s="767">
        <v>6</v>
      </c>
      <c r="L88" s="815"/>
      <c r="M88" s="855">
        <v>0.3</v>
      </c>
      <c r="N88" s="815"/>
    </row>
    <row r="89" spans="1:14">
      <c r="A89" s="128" t="s">
        <v>187</v>
      </c>
      <c r="C89" s="779" t="str">
        <f>Translation!B145</f>
        <v>Collector</v>
      </c>
      <c r="D89" s="780"/>
      <c r="E89" s="767" t="str">
        <f>Translation!B150</f>
        <v>High</v>
      </c>
      <c r="F89" s="768"/>
      <c r="G89" s="767">
        <v>0.8</v>
      </c>
      <c r="H89" s="768"/>
      <c r="I89" s="767">
        <v>3</v>
      </c>
      <c r="J89" s="768"/>
      <c r="K89" s="767">
        <v>5</v>
      </c>
      <c r="L89" s="815"/>
      <c r="M89" s="855">
        <v>0.4</v>
      </c>
      <c r="N89" s="815"/>
    </row>
    <row r="90" spans="1:14">
      <c r="A90" s="128" t="s">
        <v>187</v>
      </c>
      <c r="C90" s="781"/>
      <c r="D90" s="782"/>
      <c r="E90" s="767" t="str">
        <f>Translation!B288</f>
        <v>Medium</v>
      </c>
      <c r="F90" s="768"/>
      <c r="G90" s="767">
        <v>0.6</v>
      </c>
      <c r="H90" s="768"/>
      <c r="I90" s="767">
        <v>3.5</v>
      </c>
      <c r="J90" s="768"/>
      <c r="K90" s="767">
        <v>6</v>
      </c>
      <c r="L90" s="815"/>
      <c r="M90" s="855">
        <v>0.4</v>
      </c>
      <c r="N90" s="815"/>
    </row>
    <row r="91" spans="1:14">
      <c r="A91" s="128" t="s">
        <v>187</v>
      </c>
      <c r="C91" s="837"/>
      <c r="D91" s="838"/>
      <c r="E91" s="767" t="str">
        <f>Translation!B160</f>
        <v>Low</v>
      </c>
      <c r="F91" s="768"/>
      <c r="G91" s="767">
        <v>0.4</v>
      </c>
      <c r="H91" s="768"/>
      <c r="I91" s="767">
        <v>4</v>
      </c>
      <c r="J91" s="768"/>
      <c r="K91" s="767">
        <v>8</v>
      </c>
      <c r="L91" s="815"/>
      <c r="M91" s="855">
        <v>0.4</v>
      </c>
      <c r="N91" s="815"/>
    </row>
    <row r="92" spans="1:14">
      <c r="A92" s="128" t="s">
        <v>187</v>
      </c>
      <c r="C92" s="779" t="str">
        <f>Translation!B159</f>
        <v>Local</v>
      </c>
      <c r="D92" s="780"/>
      <c r="E92" s="767" t="str">
        <f>Translation!B150</f>
        <v>High</v>
      </c>
      <c r="F92" s="768"/>
      <c r="G92" s="767">
        <v>0.6</v>
      </c>
      <c r="H92" s="768"/>
      <c r="I92" s="767">
        <v>6</v>
      </c>
      <c r="J92" s="768"/>
      <c r="K92" s="767">
        <v>10</v>
      </c>
      <c r="L92" s="815"/>
      <c r="M92" s="855">
        <v>0.4</v>
      </c>
      <c r="N92" s="815"/>
    </row>
    <row r="93" spans="1:14">
      <c r="A93" s="128" t="s">
        <v>187</v>
      </c>
      <c r="C93" s="781"/>
      <c r="D93" s="782"/>
      <c r="E93" s="767" t="str">
        <f>Translation!B288</f>
        <v>Medium</v>
      </c>
      <c r="F93" s="768"/>
      <c r="G93" s="767">
        <v>0.5</v>
      </c>
      <c r="H93" s="768"/>
      <c r="I93" s="767">
        <v>6</v>
      </c>
      <c r="J93" s="768"/>
      <c r="K93" s="767">
        <v>10</v>
      </c>
      <c r="L93" s="815"/>
      <c r="M93" s="855">
        <v>0.4</v>
      </c>
      <c r="N93" s="815"/>
    </row>
    <row r="94" spans="1:14" ht="15.75" thickBot="1">
      <c r="A94" s="128" t="s">
        <v>187</v>
      </c>
      <c r="C94" s="783"/>
      <c r="D94" s="784"/>
      <c r="E94" s="776" t="str">
        <f>Translation!B160</f>
        <v>Low</v>
      </c>
      <c r="F94" s="778"/>
      <c r="G94" s="776">
        <v>0.3</v>
      </c>
      <c r="H94" s="778"/>
      <c r="I94" s="776">
        <v>6</v>
      </c>
      <c r="J94" s="778"/>
      <c r="K94" s="776">
        <v>10</v>
      </c>
      <c r="L94" s="854"/>
      <c r="M94" s="901">
        <v>0.4</v>
      </c>
      <c r="N94" s="854"/>
    </row>
    <row r="95" spans="1:14">
      <c r="A95" s="128" t="s">
        <v>187</v>
      </c>
    </row>
    <row r="96" spans="1:14" ht="15" customHeight="1">
      <c r="A96" s="128" t="s">
        <v>187</v>
      </c>
      <c r="C96" s="726"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727"/>
      <c r="E96" s="727"/>
      <c r="F96" s="727"/>
      <c r="G96" s="727"/>
      <c r="H96" s="727"/>
      <c r="I96" s="727"/>
      <c r="J96" s="727"/>
      <c r="K96" s="727"/>
      <c r="L96" s="727"/>
      <c r="M96" s="728"/>
    </row>
    <row r="97" spans="1:13">
      <c r="A97" s="128" t="s">
        <v>187</v>
      </c>
      <c r="C97" s="729"/>
      <c r="D97" s="730"/>
      <c r="E97" s="730"/>
      <c r="F97" s="730"/>
      <c r="G97" s="730"/>
      <c r="H97" s="730"/>
      <c r="I97" s="730"/>
      <c r="J97" s="730"/>
      <c r="K97" s="730"/>
      <c r="L97" s="730"/>
      <c r="M97" s="731"/>
    </row>
    <row r="98" spans="1:13">
      <c r="A98" s="128" t="s">
        <v>187</v>
      </c>
      <c r="C98" s="729"/>
      <c r="D98" s="730"/>
      <c r="E98" s="730"/>
      <c r="F98" s="730"/>
      <c r="G98" s="730"/>
      <c r="H98" s="730"/>
      <c r="I98" s="730"/>
      <c r="J98" s="730"/>
      <c r="K98" s="730"/>
      <c r="L98" s="730"/>
      <c r="M98" s="731"/>
    </row>
    <row r="99" spans="1:13">
      <c r="A99" s="128" t="s">
        <v>187</v>
      </c>
      <c r="C99" s="729"/>
      <c r="D99" s="730"/>
      <c r="E99" s="730"/>
      <c r="F99" s="730"/>
      <c r="G99" s="730"/>
      <c r="H99" s="730"/>
      <c r="I99" s="730"/>
      <c r="J99" s="730"/>
      <c r="K99" s="730"/>
      <c r="L99" s="730"/>
      <c r="M99" s="731"/>
    </row>
    <row r="100" spans="1:13">
      <c r="A100" s="128" t="s">
        <v>187</v>
      </c>
      <c r="C100" s="729"/>
      <c r="D100" s="730"/>
      <c r="E100" s="730"/>
      <c r="F100" s="730"/>
      <c r="G100" s="730"/>
      <c r="H100" s="730"/>
      <c r="I100" s="730"/>
      <c r="J100" s="730"/>
      <c r="K100" s="730"/>
      <c r="L100" s="730"/>
      <c r="M100" s="731"/>
    </row>
    <row r="101" spans="1:13">
      <c r="A101" s="128" t="s">
        <v>187</v>
      </c>
      <c r="C101" s="729"/>
      <c r="D101" s="730"/>
      <c r="E101" s="730"/>
      <c r="F101" s="730"/>
      <c r="G101" s="730"/>
      <c r="H101" s="730"/>
      <c r="I101" s="730"/>
      <c r="J101" s="730"/>
      <c r="K101" s="730"/>
      <c r="L101" s="730"/>
      <c r="M101" s="731"/>
    </row>
    <row r="102" spans="1:13">
      <c r="A102" s="128" t="s">
        <v>187</v>
      </c>
      <c r="C102" s="729"/>
      <c r="D102" s="730"/>
      <c r="E102" s="730"/>
      <c r="F102" s="730"/>
      <c r="G102" s="730"/>
      <c r="H102" s="730"/>
      <c r="I102" s="730"/>
      <c r="J102" s="730"/>
      <c r="K102" s="730"/>
      <c r="L102" s="730"/>
      <c r="M102" s="731"/>
    </row>
    <row r="103" spans="1:13">
      <c r="A103" s="128" t="s">
        <v>187</v>
      </c>
      <c r="C103" s="729"/>
      <c r="D103" s="730"/>
      <c r="E103" s="730"/>
      <c r="F103" s="730"/>
      <c r="G103" s="730"/>
      <c r="H103" s="730"/>
      <c r="I103" s="730"/>
      <c r="J103" s="730"/>
      <c r="K103" s="730"/>
      <c r="L103" s="730"/>
      <c r="M103" s="731"/>
    </row>
    <row r="104" spans="1:13">
      <c r="A104" s="128" t="s">
        <v>187</v>
      </c>
      <c r="C104" s="729"/>
      <c r="D104" s="730"/>
      <c r="E104" s="730"/>
      <c r="F104" s="730"/>
      <c r="G104" s="730"/>
      <c r="H104" s="730"/>
      <c r="I104" s="730"/>
      <c r="J104" s="730"/>
      <c r="K104" s="730"/>
      <c r="L104" s="730"/>
      <c r="M104" s="731"/>
    </row>
    <row r="105" spans="1:13">
      <c r="A105" s="128" t="s">
        <v>187</v>
      </c>
      <c r="C105" s="729"/>
      <c r="D105" s="730"/>
      <c r="E105" s="730"/>
      <c r="F105" s="730"/>
      <c r="G105" s="730"/>
      <c r="H105" s="730"/>
      <c r="I105" s="730"/>
      <c r="J105" s="730"/>
      <c r="K105" s="730"/>
      <c r="L105" s="730"/>
      <c r="M105" s="731"/>
    </row>
    <row r="106" spans="1:13">
      <c r="A106" s="128" t="s">
        <v>187</v>
      </c>
      <c r="C106" s="729"/>
      <c r="D106" s="730"/>
      <c r="E106" s="730"/>
      <c r="F106" s="730"/>
      <c r="G106" s="730"/>
      <c r="H106" s="730"/>
      <c r="I106" s="730"/>
      <c r="J106" s="730"/>
      <c r="K106" s="730"/>
      <c r="L106" s="730"/>
      <c r="M106" s="731"/>
    </row>
    <row r="107" spans="1:13">
      <c r="A107" s="128" t="s">
        <v>187</v>
      </c>
      <c r="C107" s="729"/>
      <c r="D107" s="730"/>
      <c r="E107" s="730"/>
      <c r="F107" s="730"/>
      <c r="G107" s="730"/>
      <c r="H107" s="730"/>
      <c r="I107" s="730"/>
      <c r="J107" s="730"/>
      <c r="K107" s="730"/>
      <c r="L107" s="730"/>
      <c r="M107" s="731"/>
    </row>
    <row r="108" spans="1:13">
      <c r="A108" s="128" t="s">
        <v>187</v>
      </c>
      <c r="C108" s="729"/>
      <c r="D108" s="730"/>
      <c r="E108" s="730"/>
      <c r="F108" s="730"/>
      <c r="G108" s="730"/>
      <c r="H108" s="730"/>
      <c r="I108" s="730"/>
      <c r="J108" s="730"/>
      <c r="K108" s="730"/>
      <c r="L108" s="730"/>
      <c r="M108" s="731"/>
    </row>
    <row r="109" spans="1:13">
      <c r="A109" s="128" t="s">
        <v>187</v>
      </c>
      <c r="C109" s="729"/>
      <c r="D109" s="730"/>
      <c r="E109" s="730"/>
      <c r="F109" s="730"/>
      <c r="G109" s="730"/>
      <c r="H109" s="730"/>
      <c r="I109" s="730"/>
      <c r="J109" s="730"/>
      <c r="K109" s="730"/>
      <c r="L109" s="730"/>
      <c r="M109" s="731"/>
    </row>
    <row r="110" spans="1:13">
      <c r="A110" s="128" t="s">
        <v>187</v>
      </c>
      <c r="C110" s="729"/>
      <c r="D110" s="730"/>
      <c r="E110" s="730"/>
      <c r="F110" s="730"/>
      <c r="G110" s="730"/>
      <c r="H110" s="730"/>
      <c r="I110" s="730"/>
      <c r="J110" s="730"/>
      <c r="K110" s="730"/>
      <c r="L110" s="730"/>
      <c r="M110" s="731"/>
    </row>
    <row r="111" spans="1:13">
      <c r="A111" s="128" t="s">
        <v>187</v>
      </c>
      <c r="C111" s="729"/>
      <c r="D111" s="730"/>
      <c r="E111" s="730"/>
      <c r="F111" s="730"/>
      <c r="G111" s="730"/>
      <c r="H111" s="730"/>
      <c r="I111" s="730"/>
      <c r="J111" s="730"/>
      <c r="K111" s="730"/>
      <c r="L111" s="730"/>
      <c r="M111" s="731"/>
    </row>
    <row r="112" spans="1:13">
      <c r="A112" s="128" t="s">
        <v>187</v>
      </c>
      <c r="C112" s="729"/>
      <c r="D112" s="730"/>
      <c r="E112" s="730"/>
      <c r="F112" s="730"/>
      <c r="G112" s="730"/>
      <c r="H112" s="730"/>
      <c r="I112" s="730"/>
      <c r="J112" s="730"/>
      <c r="K112" s="730"/>
      <c r="L112" s="730"/>
      <c r="M112" s="731"/>
    </row>
    <row r="113" spans="1:13">
      <c r="A113" s="128" t="s">
        <v>187</v>
      </c>
      <c r="C113" s="729"/>
      <c r="D113" s="730"/>
      <c r="E113" s="730"/>
      <c r="F113" s="730"/>
      <c r="G113" s="730"/>
      <c r="H113" s="730"/>
      <c r="I113" s="730"/>
      <c r="J113" s="730"/>
      <c r="K113" s="730"/>
      <c r="L113" s="730"/>
      <c r="M113" s="731"/>
    </row>
    <row r="114" spans="1:13">
      <c r="A114" s="128" t="s">
        <v>187</v>
      </c>
      <c r="C114" s="729"/>
      <c r="D114" s="730"/>
      <c r="E114" s="730"/>
      <c r="F114" s="730"/>
      <c r="G114" s="730"/>
      <c r="H114" s="730"/>
      <c r="I114" s="730"/>
      <c r="J114" s="730"/>
      <c r="K114" s="730"/>
      <c r="L114" s="730"/>
      <c r="M114" s="731"/>
    </row>
    <row r="115" spans="1:13">
      <c r="A115" s="128" t="s">
        <v>187</v>
      </c>
      <c r="C115" s="729"/>
      <c r="D115" s="730"/>
      <c r="E115" s="730"/>
      <c r="F115" s="730"/>
      <c r="G115" s="730"/>
      <c r="H115" s="730"/>
      <c r="I115" s="730"/>
      <c r="J115" s="730"/>
      <c r="K115" s="730"/>
      <c r="L115" s="730"/>
      <c r="M115" s="731"/>
    </row>
    <row r="116" spans="1:13">
      <c r="A116" s="128" t="s">
        <v>187</v>
      </c>
      <c r="C116" s="729"/>
      <c r="D116" s="730"/>
      <c r="E116" s="730"/>
      <c r="F116" s="730"/>
      <c r="G116" s="730"/>
      <c r="H116" s="730"/>
      <c r="I116" s="730"/>
      <c r="J116" s="730"/>
      <c r="K116" s="730"/>
      <c r="L116" s="730"/>
      <c r="M116" s="731"/>
    </row>
    <row r="117" spans="1:13">
      <c r="A117" s="128" t="s">
        <v>187</v>
      </c>
      <c r="C117" s="729"/>
      <c r="D117" s="730"/>
      <c r="E117" s="730"/>
      <c r="F117" s="730"/>
      <c r="G117" s="730"/>
      <c r="H117" s="730"/>
      <c r="I117" s="730"/>
      <c r="J117" s="730"/>
      <c r="K117" s="730"/>
      <c r="L117" s="730"/>
      <c r="M117" s="731"/>
    </row>
    <row r="118" spans="1:13">
      <c r="A118" s="128" t="s">
        <v>187</v>
      </c>
      <c r="C118" s="729"/>
      <c r="D118" s="730"/>
      <c r="E118" s="730"/>
      <c r="F118" s="730"/>
      <c r="G118" s="730"/>
      <c r="H118" s="730"/>
      <c r="I118" s="730"/>
      <c r="J118" s="730"/>
      <c r="K118" s="730"/>
      <c r="L118" s="730"/>
      <c r="M118" s="731"/>
    </row>
    <row r="119" spans="1:13">
      <c r="A119" s="128" t="s">
        <v>187</v>
      </c>
      <c r="C119" s="729"/>
      <c r="D119" s="730"/>
      <c r="E119" s="730"/>
      <c r="F119" s="730"/>
      <c r="G119" s="730"/>
      <c r="H119" s="730"/>
      <c r="I119" s="730"/>
      <c r="J119" s="730"/>
      <c r="K119" s="730"/>
      <c r="L119" s="730"/>
      <c r="M119" s="731"/>
    </row>
    <row r="120" spans="1:13">
      <c r="A120" s="128" t="s">
        <v>187</v>
      </c>
      <c r="C120" s="729"/>
      <c r="D120" s="730"/>
      <c r="E120" s="730"/>
      <c r="F120" s="730"/>
      <c r="G120" s="730"/>
      <c r="H120" s="730"/>
      <c r="I120" s="730"/>
      <c r="J120" s="730"/>
      <c r="K120" s="730"/>
      <c r="L120" s="730"/>
      <c r="M120" s="731"/>
    </row>
    <row r="121" spans="1:13">
      <c r="A121" s="128" t="s">
        <v>187</v>
      </c>
      <c r="C121" s="729"/>
      <c r="D121" s="730"/>
      <c r="E121" s="730"/>
      <c r="F121" s="730"/>
      <c r="G121" s="730"/>
      <c r="H121" s="730"/>
      <c r="I121" s="730"/>
      <c r="J121" s="730"/>
      <c r="K121" s="730"/>
      <c r="L121" s="730"/>
      <c r="M121" s="731"/>
    </row>
    <row r="122" spans="1:13" ht="45.75" customHeight="1">
      <c r="A122" s="128" t="s">
        <v>187</v>
      </c>
      <c r="B122" s="524" t="str">
        <f>Translation!B126</f>
        <v>Go back</v>
      </c>
      <c r="C122" s="729"/>
      <c r="D122" s="730"/>
      <c r="E122" s="730"/>
      <c r="F122" s="730"/>
      <c r="G122" s="730"/>
      <c r="H122" s="730"/>
      <c r="I122" s="730"/>
      <c r="J122" s="730"/>
      <c r="K122" s="730"/>
      <c r="L122" s="730"/>
      <c r="M122" s="731"/>
    </row>
    <row r="123" spans="1:13">
      <c r="A123" s="128" t="s">
        <v>187</v>
      </c>
      <c r="C123" s="729"/>
      <c r="D123" s="730"/>
      <c r="E123" s="730"/>
      <c r="F123" s="730"/>
      <c r="G123" s="730"/>
      <c r="H123" s="730"/>
      <c r="I123" s="730"/>
      <c r="J123" s="730"/>
      <c r="K123" s="730"/>
      <c r="L123" s="730"/>
      <c r="M123" s="731"/>
    </row>
    <row r="124" spans="1:13">
      <c r="A124" s="128" t="s">
        <v>187</v>
      </c>
      <c r="C124" s="729"/>
      <c r="D124" s="730"/>
      <c r="E124" s="730"/>
      <c r="F124" s="730"/>
      <c r="G124" s="730"/>
      <c r="H124" s="730"/>
      <c r="I124" s="730"/>
      <c r="J124" s="730"/>
      <c r="K124" s="730"/>
      <c r="L124" s="730"/>
      <c r="M124" s="731"/>
    </row>
    <row r="125" spans="1:13" ht="31.5" customHeight="1">
      <c r="A125" s="128" t="s">
        <v>187</v>
      </c>
      <c r="B125" s="296" t="str">
        <f>Translation!B186</f>
        <v>Road Surface Type</v>
      </c>
      <c r="C125" s="729"/>
      <c r="D125" s="730"/>
      <c r="E125" s="730"/>
      <c r="F125" s="730"/>
      <c r="G125" s="730"/>
      <c r="H125" s="730"/>
      <c r="I125" s="730"/>
      <c r="J125" s="730"/>
      <c r="K125" s="730"/>
      <c r="L125" s="730"/>
      <c r="M125" s="731"/>
    </row>
    <row r="126" spans="1:13">
      <c r="A126" s="128" t="s">
        <v>187</v>
      </c>
      <c r="C126" s="729"/>
      <c r="D126" s="730"/>
      <c r="E126" s="730"/>
      <c r="F126" s="730"/>
      <c r="G126" s="730"/>
      <c r="H126" s="730"/>
      <c r="I126" s="730"/>
      <c r="J126" s="730"/>
      <c r="K126" s="730"/>
      <c r="L126" s="730"/>
      <c r="M126" s="731"/>
    </row>
    <row r="127" spans="1:13">
      <c r="A127" s="128" t="s">
        <v>187</v>
      </c>
      <c r="C127" s="729"/>
      <c r="D127" s="730"/>
      <c r="E127" s="730"/>
      <c r="F127" s="730"/>
      <c r="G127" s="730"/>
      <c r="H127" s="730"/>
      <c r="I127" s="730"/>
      <c r="J127" s="730"/>
      <c r="K127" s="730"/>
      <c r="L127" s="730"/>
      <c r="M127" s="731"/>
    </row>
    <row r="128" spans="1:13">
      <c r="A128" s="128" t="s">
        <v>187</v>
      </c>
      <c r="C128" s="729"/>
      <c r="D128" s="730"/>
      <c r="E128" s="730"/>
      <c r="F128" s="730"/>
      <c r="G128" s="730"/>
      <c r="H128" s="730"/>
      <c r="I128" s="730"/>
      <c r="J128" s="730"/>
      <c r="K128" s="730"/>
      <c r="L128" s="730"/>
      <c r="M128" s="731"/>
    </row>
    <row r="129" spans="1:13">
      <c r="A129" s="128" t="s">
        <v>187</v>
      </c>
      <c r="C129" s="729"/>
      <c r="D129" s="730"/>
      <c r="E129" s="730"/>
      <c r="F129" s="730"/>
      <c r="G129" s="730"/>
      <c r="H129" s="730"/>
      <c r="I129" s="730"/>
      <c r="J129" s="730"/>
      <c r="K129" s="730"/>
      <c r="L129" s="730"/>
      <c r="M129" s="731"/>
    </row>
    <row r="130" spans="1:13">
      <c r="A130" s="128" t="s">
        <v>187</v>
      </c>
      <c r="C130" s="729"/>
      <c r="D130" s="730"/>
      <c r="E130" s="730"/>
      <c r="F130" s="730"/>
      <c r="G130" s="730"/>
      <c r="H130" s="730"/>
      <c r="I130" s="730"/>
      <c r="J130" s="730"/>
      <c r="K130" s="730"/>
      <c r="L130" s="730"/>
      <c r="M130" s="731"/>
    </row>
    <row r="131" spans="1:13">
      <c r="A131" s="128" t="s">
        <v>187</v>
      </c>
      <c r="C131" s="729"/>
      <c r="D131" s="730"/>
      <c r="E131" s="730"/>
      <c r="F131" s="730"/>
      <c r="G131" s="730"/>
      <c r="H131" s="730"/>
      <c r="I131" s="730"/>
      <c r="J131" s="730"/>
      <c r="K131" s="730"/>
      <c r="L131" s="730"/>
      <c r="M131" s="731"/>
    </row>
    <row r="132" spans="1:13">
      <c r="A132" s="128" t="s">
        <v>187</v>
      </c>
      <c r="C132" s="729"/>
      <c r="D132" s="730"/>
      <c r="E132" s="730"/>
      <c r="F132" s="730"/>
      <c r="G132" s="730"/>
      <c r="H132" s="730"/>
      <c r="I132" s="730"/>
      <c r="J132" s="730"/>
      <c r="K132" s="730"/>
      <c r="L132" s="730"/>
      <c r="M132" s="731"/>
    </row>
    <row r="133" spans="1:13">
      <c r="A133" s="128" t="s">
        <v>187</v>
      </c>
      <c r="C133" s="729"/>
      <c r="D133" s="730"/>
      <c r="E133" s="730"/>
      <c r="F133" s="730"/>
      <c r="G133" s="730"/>
      <c r="H133" s="730"/>
      <c r="I133" s="730"/>
      <c r="J133" s="730"/>
      <c r="K133" s="730"/>
      <c r="L133" s="730"/>
      <c r="M133" s="731"/>
    </row>
    <row r="134" spans="1:13">
      <c r="A134" s="128" t="s">
        <v>187</v>
      </c>
      <c r="C134" s="729"/>
      <c r="D134" s="730"/>
      <c r="E134" s="730"/>
      <c r="F134" s="730"/>
      <c r="G134" s="730"/>
      <c r="H134" s="730"/>
      <c r="I134" s="730"/>
      <c r="J134" s="730"/>
      <c r="K134" s="730"/>
      <c r="L134" s="730"/>
      <c r="M134" s="731"/>
    </row>
    <row r="135" spans="1:13">
      <c r="A135" s="128" t="s">
        <v>187</v>
      </c>
      <c r="C135" s="732"/>
      <c r="D135" s="733"/>
      <c r="E135" s="733"/>
      <c r="F135" s="733"/>
      <c r="G135" s="733"/>
      <c r="H135" s="733"/>
      <c r="I135" s="733"/>
      <c r="J135" s="733"/>
      <c r="K135" s="733"/>
      <c r="L135" s="733"/>
      <c r="M135" s="734"/>
    </row>
    <row r="136" spans="1:13" ht="21" customHeight="1">
      <c r="A136" s="128" t="s">
        <v>187</v>
      </c>
      <c r="C136" s="825" t="str">
        <f>Translation!B211</f>
        <v xml:space="preserve">Design Criteria  Illuminance </v>
      </c>
      <c r="D136" s="826"/>
      <c r="E136" s="826"/>
      <c r="F136" s="826"/>
      <c r="G136" s="826"/>
      <c r="H136" s="826"/>
      <c r="I136" s="826"/>
      <c r="J136" s="826"/>
      <c r="K136" s="826"/>
      <c r="L136" s="826"/>
      <c r="M136" s="827"/>
    </row>
    <row r="137" spans="1:13" ht="15" customHeight="1">
      <c r="A137" s="128" t="s">
        <v>187</v>
      </c>
      <c r="C137" s="788"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789"/>
      <c r="E137" s="789"/>
      <c r="F137" s="789"/>
      <c r="G137" s="789"/>
      <c r="H137" s="789"/>
      <c r="I137" s="789"/>
      <c r="J137" s="789"/>
      <c r="K137" s="789"/>
      <c r="L137" s="789"/>
      <c r="M137" s="790"/>
    </row>
    <row r="138" spans="1:13">
      <c r="A138" s="128" t="s">
        <v>187</v>
      </c>
      <c r="C138" s="788"/>
      <c r="D138" s="789"/>
      <c r="E138" s="789"/>
      <c r="F138" s="789"/>
      <c r="G138" s="789"/>
      <c r="H138" s="789"/>
      <c r="I138" s="789"/>
      <c r="J138" s="789"/>
      <c r="K138" s="789"/>
      <c r="L138" s="789"/>
      <c r="M138" s="790"/>
    </row>
    <row r="139" spans="1:13">
      <c r="A139" s="128" t="s">
        <v>187</v>
      </c>
      <c r="C139" s="788"/>
      <c r="D139" s="789"/>
      <c r="E139" s="789"/>
      <c r="F139" s="789"/>
      <c r="G139" s="789"/>
      <c r="H139" s="789"/>
      <c r="I139" s="789"/>
      <c r="J139" s="789"/>
      <c r="K139" s="789"/>
      <c r="L139" s="789"/>
      <c r="M139" s="790"/>
    </row>
    <row r="140" spans="1:13">
      <c r="A140" s="128" t="s">
        <v>187</v>
      </c>
      <c r="C140" s="788"/>
      <c r="D140" s="789"/>
      <c r="E140" s="789"/>
      <c r="F140" s="789"/>
      <c r="G140" s="789"/>
      <c r="H140" s="789"/>
      <c r="I140" s="789"/>
      <c r="J140" s="789"/>
      <c r="K140" s="789"/>
      <c r="L140" s="789"/>
      <c r="M140" s="790"/>
    </row>
    <row r="141" spans="1:13">
      <c r="A141" s="128" t="s">
        <v>187</v>
      </c>
      <c r="C141" s="788"/>
      <c r="D141" s="789"/>
      <c r="E141" s="789"/>
      <c r="F141" s="789"/>
      <c r="G141" s="789"/>
      <c r="H141" s="789"/>
      <c r="I141" s="789"/>
      <c r="J141" s="789"/>
      <c r="K141" s="789"/>
      <c r="L141" s="789"/>
      <c r="M141" s="790"/>
    </row>
    <row r="142" spans="1:13">
      <c r="A142" s="128" t="s">
        <v>187</v>
      </c>
      <c r="C142" s="788"/>
      <c r="D142" s="789"/>
      <c r="E142" s="789"/>
      <c r="F142" s="789"/>
      <c r="G142" s="789"/>
      <c r="H142" s="789"/>
      <c r="I142" s="789"/>
      <c r="J142" s="789"/>
      <c r="K142" s="789"/>
      <c r="L142" s="789"/>
      <c r="M142" s="790"/>
    </row>
    <row r="143" spans="1:13">
      <c r="A143" s="128" t="s">
        <v>187</v>
      </c>
      <c r="C143" s="788"/>
      <c r="D143" s="789"/>
      <c r="E143" s="789"/>
      <c r="F143" s="789"/>
      <c r="G143" s="789"/>
      <c r="H143" s="789"/>
      <c r="I143" s="789"/>
      <c r="J143" s="789"/>
      <c r="K143" s="789"/>
      <c r="L143" s="789"/>
      <c r="M143" s="790"/>
    </row>
    <row r="144" spans="1:13">
      <c r="A144" s="128" t="s">
        <v>187</v>
      </c>
      <c r="C144" s="788"/>
      <c r="D144" s="789"/>
      <c r="E144" s="789"/>
      <c r="F144" s="789"/>
      <c r="G144" s="789"/>
      <c r="H144" s="789"/>
      <c r="I144" s="789"/>
      <c r="J144" s="789"/>
      <c r="K144" s="789"/>
      <c r="L144" s="789"/>
      <c r="M144" s="790"/>
    </row>
    <row r="145" spans="1:13" ht="15" customHeight="1">
      <c r="A145" s="128" t="s">
        <v>187</v>
      </c>
      <c r="C145" s="788"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789"/>
      <c r="E145" s="789"/>
      <c r="F145" s="789"/>
      <c r="G145" s="789"/>
      <c r="H145" s="789"/>
      <c r="I145" s="789"/>
      <c r="J145" s="789"/>
      <c r="K145" s="789"/>
      <c r="L145" s="789"/>
      <c r="M145" s="790"/>
    </row>
    <row r="146" spans="1:13">
      <c r="A146" s="128" t="s">
        <v>187</v>
      </c>
      <c r="C146" s="788"/>
      <c r="D146" s="789"/>
      <c r="E146" s="789"/>
      <c r="F146" s="789"/>
      <c r="G146" s="789"/>
      <c r="H146" s="789"/>
      <c r="I146" s="789"/>
      <c r="J146" s="789"/>
      <c r="K146" s="789"/>
      <c r="L146" s="789"/>
      <c r="M146" s="790"/>
    </row>
    <row r="147" spans="1:13">
      <c r="A147" s="128" t="s">
        <v>187</v>
      </c>
      <c r="C147" s="788"/>
      <c r="D147" s="789"/>
      <c r="E147" s="789"/>
      <c r="F147" s="789"/>
      <c r="G147" s="789"/>
      <c r="H147" s="789"/>
      <c r="I147" s="789"/>
      <c r="J147" s="789"/>
      <c r="K147" s="789"/>
      <c r="L147" s="789"/>
      <c r="M147" s="790"/>
    </row>
    <row r="148" spans="1:13">
      <c r="A148" s="128" t="s">
        <v>187</v>
      </c>
      <c r="C148" s="788"/>
      <c r="D148" s="789"/>
      <c r="E148" s="789"/>
      <c r="F148" s="789"/>
      <c r="G148" s="789"/>
      <c r="H148" s="789"/>
      <c r="I148" s="789"/>
      <c r="J148" s="789"/>
      <c r="K148" s="789"/>
      <c r="L148" s="789"/>
      <c r="M148" s="790"/>
    </row>
    <row r="149" spans="1:13">
      <c r="A149" s="128" t="s">
        <v>187</v>
      </c>
      <c r="C149" s="788"/>
      <c r="D149" s="789"/>
      <c r="E149" s="789"/>
      <c r="F149" s="789"/>
      <c r="G149" s="789"/>
      <c r="H149" s="789"/>
      <c r="I149" s="789"/>
      <c r="J149" s="789"/>
      <c r="K149" s="789"/>
      <c r="L149" s="789"/>
      <c r="M149" s="790"/>
    </row>
    <row r="150" spans="1:13">
      <c r="A150" s="128" t="s">
        <v>187</v>
      </c>
      <c r="C150" s="788"/>
      <c r="D150" s="789"/>
      <c r="E150" s="789"/>
      <c r="F150" s="789"/>
      <c r="G150" s="789"/>
      <c r="H150" s="789"/>
      <c r="I150" s="789"/>
      <c r="J150" s="789"/>
      <c r="K150" s="789"/>
      <c r="L150" s="789"/>
      <c r="M150" s="790"/>
    </row>
    <row r="151" spans="1:13">
      <c r="A151" s="128" t="s">
        <v>187</v>
      </c>
      <c r="C151" s="791"/>
      <c r="D151" s="792"/>
      <c r="E151" s="792"/>
      <c r="F151" s="792"/>
      <c r="G151" s="792"/>
      <c r="H151" s="792"/>
      <c r="I151" s="792"/>
      <c r="J151" s="792"/>
      <c r="K151" s="792"/>
      <c r="L151" s="792"/>
      <c r="M151" s="793"/>
    </row>
    <row r="152" spans="1:13">
      <c r="A152" s="128" t="s">
        <v>187</v>
      </c>
    </row>
    <row r="153" spans="1:13">
      <c r="A153" s="128" t="s">
        <v>182</v>
      </c>
    </row>
    <row r="154" spans="1:13" ht="18.75" customHeight="1">
      <c r="A154" s="128" t="s">
        <v>182</v>
      </c>
      <c r="B154" s="892" t="str">
        <f>Translation!B155</f>
        <v>International Commission on Illumination (CIE)</v>
      </c>
      <c r="C154" s="893"/>
      <c r="D154" s="893"/>
      <c r="E154" s="893"/>
      <c r="F154" s="893"/>
      <c r="G154" s="893"/>
      <c r="H154" s="893"/>
      <c r="I154" s="893"/>
      <c r="J154" s="893"/>
      <c r="K154" s="893"/>
      <c r="L154" s="893"/>
      <c r="M154" s="893"/>
    </row>
    <row r="155" spans="1:13">
      <c r="A155" s="128" t="s">
        <v>182</v>
      </c>
    </row>
    <row r="156" spans="1:13" ht="15" customHeight="1">
      <c r="A156" s="128" t="s">
        <v>182</v>
      </c>
      <c r="C156" s="726"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727"/>
      <c r="E156" s="727"/>
      <c r="F156" s="727"/>
      <c r="G156" s="727"/>
      <c r="H156" s="727"/>
      <c r="I156" s="727"/>
      <c r="J156" s="727"/>
      <c r="K156" s="727"/>
      <c r="L156" s="727"/>
      <c r="M156" s="728"/>
    </row>
    <row r="157" spans="1:13" ht="15" customHeight="1">
      <c r="A157" s="128" t="s">
        <v>182</v>
      </c>
      <c r="C157" s="729"/>
      <c r="D157" s="730"/>
      <c r="E157" s="730"/>
      <c r="F157" s="730"/>
      <c r="G157" s="730"/>
      <c r="H157" s="730"/>
      <c r="I157" s="730"/>
      <c r="J157" s="730"/>
      <c r="K157" s="730"/>
      <c r="L157" s="730"/>
      <c r="M157" s="731"/>
    </row>
    <row r="158" spans="1:13" ht="15" customHeight="1">
      <c r="A158" s="128" t="s">
        <v>182</v>
      </c>
      <c r="C158" s="729"/>
      <c r="D158" s="730"/>
      <c r="E158" s="730"/>
      <c r="F158" s="730"/>
      <c r="G158" s="730"/>
      <c r="H158" s="730"/>
      <c r="I158" s="730"/>
      <c r="J158" s="730"/>
      <c r="K158" s="730"/>
      <c r="L158" s="730"/>
      <c r="M158" s="731"/>
    </row>
    <row r="159" spans="1:13" ht="15" customHeight="1">
      <c r="A159" s="128" t="s">
        <v>182</v>
      </c>
      <c r="C159" s="729"/>
      <c r="D159" s="730"/>
      <c r="E159" s="730"/>
      <c r="F159" s="730"/>
      <c r="G159" s="730"/>
      <c r="H159" s="730"/>
      <c r="I159" s="730"/>
      <c r="J159" s="730"/>
      <c r="K159" s="730"/>
      <c r="L159" s="730"/>
      <c r="M159" s="731"/>
    </row>
    <row r="160" spans="1:13" ht="15" customHeight="1">
      <c r="A160" s="128" t="s">
        <v>182</v>
      </c>
      <c r="C160" s="729"/>
      <c r="D160" s="730"/>
      <c r="E160" s="730"/>
      <c r="F160" s="730"/>
      <c r="G160" s="730"/>
      <c r="H160" s="730"/>
      <c r="I160" s="730"/>
      <c r="J160" s="730"/>
      <c r="K160" s="730"/>
      <c r="L160" s="730"/>
      <c r="M160" s="731"/>
    </row>
    <row r="161" spans="1:13" ht="15" customHeight="1">
      <c r="A161" s="128" t="s">
        <v>182</v>
      </c>
      <c r="C161" s="729"/>
      <c r="D161" s="730"/>
      <c r="E161" s="730"/>
      <c r="F161" s="730"/>
      <c r="G161" s="730"/>
      <c r="H161" s="730"/>
      <c r="I161" s="730"/>
      <c r="J161" s="730"/>
      <c r="K161" s="730"/>
      <c r="L161" s="730"/>
      <c r="M161" s="731"/>
    </row>
    <row r="162" spans="1:13" ht="15" customHeight="1">
      <c r="A162" s="128" t="s">
        <v>182</v>
      </c>
      <c r="C162" s="729"/>
      <c r="D162" s="730"/>
      <c r="E162" s="730"/>
      <c r="F162" s="730"/>
      <c r="G162" s="730"/>
      <c r="H162" s="730"/>
      <c r="I162" s="730"/>
      <c r="J162" s="730"/>
      <c r="K162" s="730"/>
      <c r="L162" s="730"/>
      <c r="M162" s="731"/>
    </row>
    <row r="163" spans="1:13" ht="15" customHeight="1">
      <c r="A163" s="128" t="s">
        <v>182</v>
      </c>
      <c r="C163" s="729"/>
      <c r="D163" s="730"/>
      <c r="E163" s="730"/>
      <c r="F163" s="730"/>
      <c r="G163" s="730"/>
      <c r="H163" s="730"/>
      <c r="I163" s="730"/>
      <c r="J163" s="730"/>
      <c r="K163" s="730"/>
      <c r="L163" s="730"/>
      <c r="M163" s="731"/>
    </row>
    <row r="164" spans="1:13" ht="15" customHeight="1">
      <c r="A164" s="128" t="s">
        <v>182</v>
      </c>
      <c r="C164" s="729"/>
      <c r="D164" s="730"/>
      <c r="E164" s="730"/>
      <c r="F164" s="730"/>
      <c r="G164" s="730"/>
      <c r="H164" s="730"/>
      <c r="I164" s="730"/>
      <c r="J164" s="730"/>
      <c r="K164" s="730"/>
      <c r="L164" s="730"/>
      <c r="M164" s="731"/>
    </row>
    <row r="165" spans="1:13" ht="15" customHeight="1">
      <c r="A165" s="128" t="s">
        <v>182</v>
      </c>
      <c r="C165" s="729"/>
      <c r="D165" s="730"/>
      <c r="E165" s="730"/>
      <c r="F165" s="730"/>
      <c r="G165" s="730"/>
      <c r="H165" s="730"/>
      <c r="I165" s="730"/>
      <c r="J165" s="730"/>
      <c r="K165" s="730"/>
      <c r="L165" s="730"/>
      <c r="M165" s="731"/>
    </row>
    <row r="166" spans="1:13" ht="15" customHeight="1">
      <c r="A166" s="128" t="s">
        <v>182</v>
      </c>
      <c r="C166" s="732"/>
      <c r="D166" s="733"/>
      <c r="E166" s="733"/>
      <c r="F166" s="733"/>
      <c r="G166" s="733"/>
      <c r="H166" s="733"/>
      <c r="I166" s="733"/>
      <c r="J166" s="733"/>
      <c r="K166" s="733"/>
      <c r="L166" s="733"/>
      <c r="M166" s="734"/>
    </row>
    <row r="167" spans="1:13">
      <c r="A167" s="128" t="s">
        <v>182</v>
      </c>
    </row>
    <row r="168" spans="1:13" ht="15.75" thickBot="1">
      <c r="A168" s="128" t="s">
        <v>182</v>
      </c>
    </row>
    <row r="169" spans="1:13" ht="15.75" customHeight="1" thickBot="1">
      <c r="A169" s="128" t="s">
        <v>182</v>
      </c>
      <c r="C169" s="828" t="str">
        <f>Translation!B192</f>
        <v>Table 2: CIE Parameters for the Selection of M Lighting Class</v>
      </c>
      <c r="D169" s="829"/>
      <c r="E169" s="829"/>
      <c r="F169" s="829"/>
      <c r="G169" s="829"/>
      <c r="H169" s="829"/>
      <c r="I169" s="830"/>
    </row>
    <row r="170" spans="1:13" ht="15" customHeight="1">
      <c r="A170" s="128" t="s">
        <v>182</v>
      </c>
      <c r="C170" s="818" t="str">
        <f>Translation!B177</f>
        <v>Parameter</v>
      </c>
      <c r="D170" s="819"/>
      <c r="E170" s="888" t="str">
        <f>Translation!B174</f>
        <v>Options</v>
      </c>
      <c r="F170" s="889"/>
      <c r="G170" s="819"/>
      <c r="H170" s="813" t="str">
        <f>Translation!B207</f>
        <v>Weighting Value Vw</v>
      </c>
      <c r="I170" s="886" t="str">
        <f>Translation!B206</f>
        <v>Vw Selected</v>
      </c>
    </row>
    <row r="171" spans="1:13" ht="15.75" customHeight="1" thickBot="1">
      <c r="A171" s="128" t="s">
        <v>182</v>
      </c>
      <c r="C171" s="783"/>
      <c r="D171" s="784"/>
      <c r="E171" s="890"/>
      <c r="F171" s="891"/>
      <c r="G171" s="784"/>
      <c r="H171" s="814"/>
      <c r="I171" s="887"/>
    </row>
    <row r="172" spans="1:13" ht="15" customHeight="1">
      <c r="A172" s="128" t="s">
        <v>182</v>
      </c>
      <c r="C172" s="769" t="str">
        <f>Translation!B188</f>
        <v>Speed</v>
      </c>
      <c r="D172" s="770"/>
      <c r="E172" s="820" t="str">
        <f>Translation!B202</f>
        <v>Very High</v>
      </c>
      <c r="F172" s="821"/>
      <c r="G172" s="822"/>
      <c r="H172" s="234">
        <v>1</v>
      </c>
      <c r="I172" s="823"/>
    </row>
    <row r="173" spans="1:13" ht="15" customHeight="1">
      <c r="A173" s="128" t="s">
        <v>182</v>
      </c>
      <c r="C173" s="785"/>
      <c r="D173" s="786"/>
      <c r="E173" s="767" t="str">
        <f>Translation!B150</f>
        <v>High</v>
      </c>
      <c r="F173" s="787"/>
      <c r="G173" s="768"/>
      <c r="H173" s="235">
        <v>0.5</v>
      </c>
      <c r="I173" s="831"/>
    </row>
    <row r="174" spans="1:13" ht="15.75" customHeight="1" thickBot="1">
      <c r="A174" s="128" t="s">
        <v>182</v>
      </c>
      <c r="C174" s="771"/>
      <c r="D174" s="772"/>
      <c r="E174" s="776" t="str">
        <f>Translation!B168</f>
        <v>Moderate</v>
      </c>
      <c r="F174" s="777"/>
      <c r="G174" s="778"/>
      <c r="H174" s="236">
        <v>0</v>
      </c>
      <c r="I174" s="824"/>
    </row>
    <row r="175" spans="1:13" ht="15" customHeight="1">
      <c r="A175" s="128" t="s">
        <v>182</v>
      </c>
      <c r="C175" s="769" t="str">
        <f>Translation!B198</f>
        <v>Traffic Volume</v>
      </c>
      <c r="D175" s="770"/>
      <c r="E175" s="773" t="s">
        <v>139</v>
      </c>
      <c r="F175" s="774"/>
      <c r="G175" s="775"/>
      <c r="H175" s="234">
        <v>1</v>
      </c>
      <c r="I175" s="823"/>
    </row>
    <row r="176" spans="1:13" ht="15" customHeight="1">
      <c r="A176" s="128" t="s">
        <v>182</v>
      </c>
      <c r="C176" s="785"/>
      <c r="D176" s="786"/>
      <c r="E176" s="767" t="str">
        <f>Translation!B150</f>
        <v>High</v>
      </c>
      <c r="F176" s="787"/>
      <c r="G176" s="768"/>
      <c r="H176" s="235">
        <v>0.5</v>
      </c>
      <c r="I176" s="831"/>
    </row>
    <row r="177" spans="1:9" ht="15" customHeight="1">
      <c r="A177" s="128" t="s">
        <v>182</v>
      </c>
      <c r="C177" s="785"/>
      <c r="D177" s="786"/>
      <c r="E177" s="767" t="str">
        <f>Translation!B168</f>
        <v>Moderate</v>
      </c>
      <c r="F177" s="787"/>
      <c r="G177" s="768"/>
      <c r="H177" s="235">
        <v>0</v>
      </c>
      <c r="I177" s="831"/>
    </row>
    <row r="178" spans="1:9" ht="15" customHeight="1">
      <c r="A178" s="128" t="s">
        <v>182</v>
      </c>
      <c r="C178" s="785"/>
      <c r="D178" s="786"/>
      <c r="E178" s="767" t="str">
        <f>Translation!B160</f>
        <v>Low</v>
      </c>
      <c r="F178" s="787"/>
      <c r="G178" s="768"/>
      <c r="H178" s="235">
        <v>-0.5</v>
      </c>
      <c r="I178" s="831"/>
    </row>
    <row r="179" spans="1:9" ht="15.75" customHeight="1" thickBot="1">
      <c r="A179" s="128" t="s">
        <v>182</v>
      </c>
      <c r="C179" s="771"/>
      <c r="D179" s="772"/>
      <c r="E179" s="776" t="str">
        <f>Translation!B203</f>
        <v>Very Low</v>
      </c>
      <c r="F179" s="777"/>
      <c r="G179" s="778"/>
      <c r="H179" s="236">
        <v>-1</v>
      </c>
      <c r="I179" s="824"/>
    </row>
    <row r="180" spans="1:9" ht="15" customHeight="1">
      <c r="A180" s="128" t="s">
        <v>182</v>
      </c>
      <c r="C180" s="769" t="str">
        <f>Translation!B197</f>
        <v>Traffic Composition</v>
      </c>
      <c r="D180" s="770"/>
      <c r="E180" s="810" t="str">
        <f>Translation!B167</f>
        <v>Mixed with high % non motorized</v>
      </c>
      <c r="F180" s="811"/>
      <c r="G180" s="812"/>
      <c r="H180" s="234">
        <v>2</v>
      </c>
      <c r="I180" s="823"/>
    </row>
    <row r="181" spans="1:9" ht="15" customHeight="1">
      <c r="A181" s="128" t="s">
        <v>182</v>
      </c>
      <c r="C181" s="785"/>
      <c r="D181" s="786"/>
      <c r="E181" s="767" t="str">
        <f>Translation!B166</f>
        <v>Mixed</v>
      </c>
      <c r="F181" s="787"/>
      <c r="G181" s="768"/>
      <c r="H181" s="235">
        <v>1</v>
      </c>
      <c r="I181" s="831"/>
    </row>
    <row r="182" spans="1:9" ht="15.75" customHeight="1" thickBot="1">
      <c r="A182" s="128" t="s">
        <v>182</v>
      </c>
      <c r="C182" s="771"/>
      <c r="D182" s="772"/>
      <c r="E182" s="776" t="str">
        <f>Translation!B170</f>
        <v>Motorized only</v>
      </c>
      <c r="F182" s="777"/>
      <c r="G182" s="778"/>
      <c r="H182" s="236">
        <v>0</v>
      </c>
      <c r="I182" s="824"/>
    </row>
    <row r="183" spans="1:9" ht="15" customHeight="1">
      <c r="A183" s="128" t="s">
        <v>182</v>
      </c>
      <c r="C183" s="816" t="str">
        <f>Translation!B187</f>
        <v xml:space="preserve">Separation of carriageways
</v>
      </c>
      <c r="D183" s="799"/>
      <c r="E183" s="773" t="str">
        <f>Translation!B171</f>
        <v>No</v>
      </c>
      <c r="F183" s="774"/>
      <c r="G183" s="775"/>
      <c r="H183" s="234">
        <v>1</v>
      </c>
      <c r="I183" s="823"/>
    </row>
    <row r="184" spans="1:9" ht="15.75" customHeight="1" thickBot="1">
      <c r="A184" s="128" t="s">
        <v>182</v>
      </c>
      <c r="C184" s="817"/>
      <c r="D184" s="803"/>
      <c r="E184" s="776" t="str">
        <f>Translation!B209</f>
        <v>Yes</v>
      </c>
      <c r="F184" s="777"/>
      <c r="G184" s="778"/>
      <c r="H184" s="236">
        <v>0</v>
      </c>
      <c r="I184" s="824"/>
    </row>
    <row r="185" spans="1:9" ht="15" customHeight="1">
      <c r="A185" s="128" t="s">
        <v>182</v>
      </c>
      <c r="C185" s="769" t="str">
        <f>Translation!B157</f>
        <v>Intersection density</v>
      </c>
      <c r="D185" s="770"/>
      <c r="E185" s="773" t="str">
        <f>Translation!B150</f>
        <v>High</v>
      </c>
      <c r="F185" s="774"/>
      <c r="G185" s="775"/>
      <c r="H185" s="234">
        <v>1</v>
      </c>
      <c r="I185" s="823"/>
    </row>
    <row r="186" spans="1:9" ht="15.75" customHeight="1" thickBot="1">
      <c r="A186" s="128" t="s">
        <v>182</v>
      </c>
      <c r="C186" s="771"/>
      <c r="D186" s="772"/>
      <c r="E186" s="776" t="str">
        <f>Translation!B168</f>
        <v>Moderate</v>
      </c>
      <c r="F186" s="777"/>
      <c r="G186" s="778"/>
      <c r="H186" s="236">
        <v>0</v>
      </c>
      <c r="I186" s="824"/>
    </row>
    <row r="187" spans="1:9" ht="15" customHeight="1">
      <c r="A187" s="128" t="s">
        <v>182</v>
      </c>
      <c r="C187" s="769" t="str">
        <f>Translation!B178</f>
        <v>Parked Vehicles</v>
      </c>
      <c r="D187" s="770"/>
      <c r="E187" s="773" t="str">
        <f>Translation!B182</f>
        <v>Present</v>
      </c>
      <c r="F187" s="774"/>
      <c r="G187" s="775"/>
      <c r="H187" s="237">
        <v>0.5</v>
      </c>
      <c r="I187" s="823"/>
    </row>
    <row r="188" spans="1:9" ht="15.75" customHeight="1" thickBot="1">
      <c r="A188" s="128" t="s">
        <v>182</v>
      </c>
      <c r="C188" s="771"/>
      <c r="D188" s="772"/>
      <c r="E188" s="776" t="str">
        <f>Translation!B172</f>
        <v>Not present</v>
      </c>
      <c r="F188" s="777"/>
      <c r="G188" s="778"/>
      <c r="H188" s="238">
        <v>0</v>
      </c>
      <c r="I188" s="824"/>
    </row>
    <row r="189" spans="1:9" ht="15" customHeight="1">
      <c r="A189" s="128" t="s">
        <v>182</v>
      </c>
      <c r="C189" s="769" t="str">
        <f>Translation!B139</f>
        <v>Ambient luminance</v>
      </c>
      <c r="D189" s="770"/>
      <c r="E189" s="773" t="str">
        <f>Translation!B150</f>
        <v>High</v>
      </c>
      <c r="F189" s="774"/>
      <c r="G189" s="775"/>
      <c r="H189" s="234">
        <v>1</v>
      </c>
      <c r="I189" s="823"/>
    </row>
    <row r="190" spans="1:9" ht="15" customHeight="1">
      <c r="A190" s="128" t="s">
        <v>182</v>
      </c>
      <c r="C190" s="785"/>
      <c r="D190" s="786"/>
      <c r="E190" s="767" t="str">
        <f>Translation!B168</f>
        <v>Moderate</v>
      </c>
      <c r="F190" s="787"/>
      <c r="G190" s="768"/>
      <c r="H190" s="235">
        <v>0</v>
      </c>
      <c r="I190" s="831"/>
    </row>
    <row r="191" spans="1:9" ht="15.75" customHeight="1" thickBot="1">
      <c r="A191" s="128" t="s">
        <v>182</v>
      </c>
      <c r="C191" s="771"/>
      <c r="D191" s="772"/>
      <c r="E191" s="776" t="str">
        <f>Translation!B160</f>
        <v>Low</v>
      </c>
      <c r="F191" s="777"/>
      <c r="G191" s="778"/>
      <c r="H191" s="236">
        <v>-1</v>
      </c>
      <c r="I191" s="824"/>
    </row>
    <row r="192" spans="1:9" ht="15" customHeight="1">
      <c r="A192" s="128" t="s">
        <v>182</v>
      </c>
      <c r="C192" s="882" t="str">
        <f>Translation!B205</f>
        <v>Visual guidance/ traffic control</v>
      </c>
      <c r="D192" s="883"/>
      <c r="E192" s="773" t="str">
        <f>Translation!B181</f>
        <v>Poor</v>
      </c>
      <c r="F192" s="774"/>
      <c r="G192" s="775"/>
      <c r="H192" s="234">
        <v>0.5</v>
      </c>
      <c r="I192" s="823"/>
    </row>
    <row r="193" spans="1:14" ht="15.75" customHeight="1" thickBot="1">
      <c r="A193" s="128" t="s">
        <v>182</v>
      </c>
      <c r="C193" s="884"/>
      <c r="D193" s="885"/>
      <c r="E193" s="776" t="str">
        <f>Translation!B169</f>
        <v>Moderate or Good</v>
      </c>
      <c r="F193" s="777"/>
      <c r="G193" s="778"/>
      <c r="H193" s="236">
        <v>0</v>
      </c>
      <c r="I193" s="824"/>
      <c r="K193" s="726" t="str">
        <f>Translation!B195</f>
        <v xml:space="preserve">The lighting class is calculated as: 
M = 6 - Vws
This calculation will result in a class number between 1 and 6.  If the result is not a whole number, use the next lower whole number.  
</v>
      </c>
      <c r="L193" s="727"/>
      <c r="M193" s="727"/>
      <c r="N193" s="728"/>
    </row>
    <row r="194" spans="1:14" ht="15" customHeight="1">
      <c r="A194" s="128" t="s">
        <v>182</v>
      </c>
      <c r="H194" s="737" t="str">
        <f>Translation!B291</f>
        <v>Sum of Weighting Values (Vws)</v>
      </c>
      <c r="I194" s="740">
        <f>SUM(I172:I193)</f>
        <v>0</v>
      </c>
      <c r="K194" s="729"/>
      <c r="L194" s="730"/>
      <c r="M194" s="730"/>
      <c r="N194" s="731"/>
    </row>
    <row r="195" spans="1:14" ht="15" customHeight="1">
      <c r="A195" s="128" t="s">
        <v>182</v>
      </c>
      <c r="H195" s="738"/>
      <c r="I195" s="741"/>
      <c r="K195" s="729"/>
      <c r="L195" s="730"/>
      <c r="M195" s="730"/>
      <c r="N195" s="731"/>
    </row>
    <row r="196" spans="1:14" ht="15" customHeight="1">
      <c r="A196" s="128" t="s">
        <v>182</v>
      </c>
      <c r="H196" s="738"/>
      <c r="I196" s="741"/>
      <c r="K196" s="729"/>
      <c r="L196" s="730"/>
      <c r="M196" s="730"/>
      <c r="N196" s="731"/>
    </row>
    <row r="197" spans="1:14" ht="15" customHeight="1">
      <c r="A197" s="128" t="s">
        <v>182</v>
      </c>
      <c r="H197" s="739"/>
      <c r="I197" s="742"/>
      <c r="K197" s="729"/>
      <c r="L197" s="730"/>
      <c r="M197" s="730"/>
      <c r="N197" s="731"/>
    </row>
    <row r="198" spans="1:14" ht="15.75" customHeight="1" thickBot="1">
      <c r="A198" s="128" t="s">
        <v>182</v>
      </c>
      <c r="H198" s="239" t="str">
        <f>Translation!B290</f>
        <v>Class</v>
      </c>
      <c r="I198" s="653" t="str">
        <f>"M"&amp;FLOOR(6-I194,1)</f>
        <v>M6</v>
      </c>
      <c r="K198" s="732"/>
      <c r="L198" s="733"/>
      <c r="M198" s="733"/>
      <c r="N198" s="734"/>
    </row>
    <row r="199" spans="1:14">
      <c r="A199" s="128" t="s">
        <v>182</v>
      </c>
    </row>
    <row r="200" spans="1:14" ht="15.75" thickBot="1">
      <c r="A200" s="128" t="s">
        <v>182</v>
      </c>
    </row>
    <row r="201" spans="1:14" ht="15.75" customHeight="1" thickBot="1">
      <c r="A201" s="128" t="s">
        <v>182</v>
      </c>
      <c r="C201" s="876" t="str">
        <f>Translation!B193</f>
        <v>Table 3: CIE Lighting classes for motorized traffic</v>
      </c>
      <c r="D201" s="877"/>
      <c r="E201" s="877"/>
      <c r="F201" s="877"/>
      <c r="G201" s="877"/>
      <c r="H201" s="877"/>
      <c r="I201" s="878"/>
    </row>
    <row r="202" spans="1:14" ht="15.75" customHeight="1" thickBot="1">
      <c r="A202" s="128" t="s">
        <v>182</v>
      </c>
      <c r="C202" s="879" t="str">
        <f>Translation!B158</f>
        <v>Lighting class</v>
      </c>
      <c r="D202" s="743" t="str">
        <f>Translation!B185</f>
        <v>Road Surface</v>
      </c>
      <c r="E202" s="744"/>
      <c r="F202" s="744"/>
      <c r="G202" s="745"/>
      <c r="H202" s="746" t="str">
        <f>Translation!B196</f>
        <v>Threshold increment</v>
      </c>
      <c r="I202" s="746" t="str">
        <f>Translation!B190</f>
        <v>Surround ratio</v>
      </c>
    </row>
    <row r="203" spans="1:14" ht="15.75" customHeight="1" thickBot="1">
      <c r="A203" s="128" t="s">
        <v>182</v>
      </c>
      <c r="C203" s="880"/>
      <c r="D203" s="743" t="str">
        <f>Translation!B146</f>
        <v>Dry</v>
      </c>
      <c r="E203" s="744"/>
      <c r="F203" s="745"/>
      <c r="G203" s="595" t="str">
        <f>Translation!B208</f>
        <v>Wet*</v>
      </c>
      <c r="H203" s="747"/>
      <c r="I203" s="747"/>
    </row>
    <row r="204" spans="1:14" ht="15" customHeight="1">
      <c r="A204" s="128" t="s">
        <v>182</v>
      </c>
      <c r="C204" s="880"/>
      <c r="D204" s="750" t="s">
        <v>185</v>
      </c>
      <c r="E204" s="752" t="s">
        <v>1789</v>
      </c>
      <c r="F204" s="754" t="s">
        <v>170</v>
      </c>
      <c r="G204" s="756" t="s">
        <v>169</v>
      </c>
      <c r="H204" s="735" t="s">
        <v>171</v>
      </c>
      <c r="I204" s="735" t="s">
        <v>172</v>
      </c>
    </row>
    <row r="205" spans="1:14" ht="15.75" customHeight="1" thickBot="1">
      <c r="A205" s="128" t="s">
        <v>182</v>
      </c>
      <c r="C205" s="881"/>
      <c r="D205" s="751"/>
      <c r="E205" s="753"/>
      <c r="F205" s="755"/>
      <c r="G205" s="757"/>
      <c r="H205" s="736"/>
      <c r="I205" s="736"/>
    </row>
    <row r="206" spans="1:14">
      <c r="A206" s="128" t="s">
        <v>182</v>
      </c>
      <c r="C206" s="240" t="s">
        <v>173</v>
      </c>
      <c r="D206" s="241">
        <v>2</v>
      </c>
      <c r="E206" s="242">
        <v>0.4</v>
      </c>
      <c r="F206" s="243">
        <v>0.7</v>
      </c>
      <c r="G206" s="596">
        <v>0.15</v>
      </c>
      <c r="H206" s="244">
        <v>10</v>
      </c>
      <c r="I206" s="244">
        <v>0.5</v>
      </c>
    </row>
    <row r="207" spans="1:14">
      <c r="A207" s="128" t="s">
        <v>182</v>
      </c>
      <c r="C207" s="240" t="s">
        <v>174</v>
      </c>
      <c r="D207" s="245">
        <v>1.5</v>
      </c>
      <c r="E207" s="242">
        <v>0.4</v>
      </c>
      <c r="F207" s="243">
        <v>0.7</v>
      </c>
      <c r="G207" s="597">
        <v>0.15</v>
      </c>
      <c r="H207" s="244">
        <v>10</v>
      </c>
      <c r="I207" s="244">
        <v>0.5</v>
      </c>
    </row>
    <row r="208" spans="1:14">
      <c r="A208" s="128" t="s">
        <v>182</v>
      </c>
      <c r="C208" s="240" t="s">
        <v>175</v>
      </c>
      <c r="D208" s="245">
        <v>1</v>
      </c>
      <c r="E208" s="242">
        <v>0.4</v>
      </c>
      <c r="F208" s="246">
        <v>0.6</v>
      </c>
      <c r="G208" s="597">
        <v>0.15</v>
      </c>
      <c r="H208" s="244">
        <v>15</v>
      </c>
      <c r="I208" s="244">
        <v>0.5</v>
      </c>
    </row>
    <row r="209" spans="1:9">
      <c r="A209" s="128" t="s">
        <v>182</v>
      </c>
      <c r="C209" s="240" t="s">
        <v>176</v>
      </c>
      <c r="D209" s="245">
        <v>0.75</v>
      </c>
      <c r="E209" s="242">
        <v>0.4</v>
      </c>
      <c r="F209" s="246">
        <v>0.6</v>
      </c>
      <c r="G209" s="597">
        <v>0.15</v>
      </c>
      <c r="H209" s="244">
        <v>15</v>
      </c>
      <c r="I209" s="244">
        <v>0.5</v>
      </c>
    </row>
    <row r="210" spans="1:9">
      <c r="A210" s="128" t="s">
        <v>182</v>
      </c>
      <c r="C210" s="240" t="s">
        <v>177</v>
      </c>
      <c r="D210" s="245">
        <v>0.5</v>
      </c>
      <c r="E210" s="247">
        <v>0.35</v>
      </c>
      <c r="F210" s="246">
        <v>0.4</v>
      </c>
      <c r="G210" s="598">
        <v>0.15</v>
      </c>
      <c r="H210" s="244">
        <v>15</v>
      </c>
      <c r="I210" s="244">
        <v>0.5</v>
      </c>
    </row>
    <row r="211" spans="1:9" ht="15.75" thickBot="1">
      <c r="A211" s="128" t="s">
        <v>182</v>
      </c>
      <c r="C211" s="248" t="s">
        <v>178</v>
      </c>
      <c r="D211" s="249">
        <v>0.3</v>
      </c>
      <c r="E211" s="250">
        <v>0.35</v>
      </c>
      <c r="F211" s="251">
        <v>0.4</v>
      </c>
      <c r="G211" s="599">
        <v>0.15</v>
      </c>
      <c r="H211" s="252">
        <v>20</v>
      </c>
      <c r="I211" s="252">
        <v>0.5</v>
      </c>
    </row>
    <row r="212" spans="1:9">
      <c r="A212" s="128" t="s">
        <v>182</v>
      </c>
    </row>
    <row r="213" spans="1:9">
      <c r="A213" s="128" t="s">
        <v>182</v>
      </c>
    </row>
    <row r="214" spans="1:9">
      <c r="A214" s="128" t="s">
        <v>182</v>
      </c>
      <c r="C214" s="895" t="str">
        <f>Translation!B214</f>
        <v>CIE Classification Definitions</v>
      </c>
      <c r="D214" s="896"/>
      <c r="E214" s="896"/>
      <c r="F214" s="896"/>
      <c r="G214" s="896"/>
      <c r="H214" s="896"/>
      <c r="I214" s="897"/>
    </row>
    <row r="215" spans="1:9">
      <c r="A215" s="128" t="s">
        <v>182</v>
      </c>
      <c r="C215" s="873" t="str">
        <f>Translation!B215</f>
        <v>Average Luminance of the Road Surface (Lav)</v>
      </c>
      <c r="D215" s="874"/>
      <c r="E215" s="874"/>
      <c r="F215" s="874"/>
      <c r="G215" s="874"/>
      <c r="H215" s="874"/>
      <c r="I215" s="875"/>
    </row>
    <row r="216" spans="1:9" ht="61.5" customHeight="1">
      <c r="A216" s="128" t="s">
        <v>182</v>
      </c>
      <c r="C216" s="870"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871"/>
      <c r="E216" s="871"/>
      <c r="F216" s="871"/>
      <c r="G216" s="871"/>
      <c r="H216" s="871"/>
      <c r="I216" s="872"/>
    </row>
    <row r="217" spans="1:9" ht="61.5" customHeight="1">
      <c r="A217" s="128" t="s">
        <v>182</v>
      </c>
      <c r="C217" s="870" t="str">
        <f>Translation!B217</f>
        <v>The calculation of the average luminance of the road surface should be carried out in accordance with CIE 140-2000.</v>
      </c>
      <c r="D217" s="871"/>
      <c r="E217" s="871"/>
      <c r="F217" s="871"/>
      <c r="G217" s="871"/>
      <c r="H217" s="871"/>
      <c r="I217" s="872"/>
    </row>
    <row r="218" spans="1:9">
      <c r="A218" s="128" t="s">
        <v>182</v>
      </c>
      <c r="C218" s="873" t="str">
        <f>Translation!B218</f>
        <v xml:space="preserve">Overall uniformity of Road Luminance (U0) </v>
      </c>
      <c r="D218" s="874"/>
      <c r="E218" s="874"/>
      <c r="F218" s="874"/>
      <c r="G218" s="874"/>
      <c r="H218" s="874"/>
      <c r="I218" s="875"/>
    </row>
    <row r="219" spans="1:9" ht="85.5" customHeight="1">
      <c r="A219" s="128" t="s">
        <v>182</v>
      </c>
      <c r="C219" s="898"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899"/>
      <c r="E219" s="899"/>
      <c r="F219" s="899"/>
      <c r="G219" s="899"/>
      <c r="H219" s="899"/>
      <c r="I219" s="900"/>
    </row>
    <row r="220" spans="1:9">
      <c r="A220" s="128" t="s">
        <v>182</v>
      </c>
      <c r="C220" s="873" t="str">
        <f>Translation!B220</f>
        <v xml:space="preserve">Longitudinal Uniformity of Road Surface Luminance (Ul): </v>
      </c>
      <c r="D220" s="874"/>
      <c r="E220" s="874"/>
      <c r="F220" s="874"/>
      <c r="G220" s="874"/>
      <c r="H220" s="874"/>
      <c r="I220" s="875"/>
    </row>
    <row r="221" spans="1:9" ht="105.75" customHeight="1">
      <c r="A221" s="128" t="s">
        <v>182</v>
      </c>
      <c r="C221" s="870"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871"/>
      <c r="E221" s="871"/>
      <c r="F221" s="871"/>
      <c r="G221" s="871"/>
      <c r="H221" s="871"/>
      <c r="I221" s="872"/>
    </row>
    <row r="222" spans="1:9">
      <c r="A222" s="128" t="s">
        <v>182</v>
      </c>
      <c r="C222" s="873" t="str">
        <f>Translation!B222</f>
        <v>Threshold Increment TI (fTI)</v>
      </c>
      <c r="D222" s="874"/>
      <c r="E222" s="874"/>
      <c r="F222" s="874"/>
      <c r="G222" s="874"/>
      <c r="H222" s="874"/>
      <c r="I222" s="875"/>
    </row>
    <row r="223" spans="1:9" ht="58.5" customHeight="1">
      <c r="A223" s="128" t="s">
        <v>182</v>
      </c>
      <c r="C223" s="870" t="str">
        <f>Translation!B223</f>
        <v>TI is a measure of the loss of visibility caused by the disability glare from the road lighting luminaires.  The formula from which it is calculated is given in CIE 140-2000.</v>
      </c>
      <c r="D223" s="871"/>
      <c r="E223" s="871"/>
      <c r="F223" s="871"/>
      <c r="G223" s="871"/>
      <c r="H223" s="871"/>
      <c r="I223" s="872"/>
    </row>
    <row r="224" spans="1:9">
      <c r="A224" s="128" t="s">
        <v>182</v>
      </c>
      <c r="C224" s="873" t="str">
        <f>Translation!B224</f>
        <v>Surround Ratio SR (Rs)</v>
      </c>
      <c r="D224" s="874"/>
      <c r="E224" s="874"/>
      <c r="F224" s="874"/>
      <c r="G224" s="874"/>
      <c r="H224" s="874"/>
      <c r="I224" s="875"/>
    </row>
    <row r="225" spans="1:9" ht="58.5" customHeight="1">
      <c r="A225" s="128" t="s">
        <v>182</v>
      </c>
      <c r="C225" s="870"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871"/>
      <c r="E225" s="871"/>
      <c r="F225" s="871"/>
      <c r="G225" s="871"/>
      <c r="H225" s="871"/>
      <c r="I225" s="872"/>
    </row>
    <row r="226" spans="1:9" ht="30.75" customHeight="1">
      <c r="A226" s="128" t="s">
        <v>182</v>
      </c>
      <c r="C226" s="867" t="str">
        <f>Translation!B226</f>
        <v>Surround ratio is defined in CIE 140-2000.</v>
      </c>
      <c r="D226" s="868"/>
      <c r="E226" s="868"/>
      <c r="F226" s="868"/>
      <c r="G226" s="868"/>
      <c r="H226" s="868"/>
      <c r="I226" s="869"/>
    </row>
    <row r="227" spans="1:9">
      <c r="A227" s="128" t="s">
        <v>182</v>
      </c>
    </row>
    <row r="228" spans="1:9">
      <c r="A228" s="128" t="s">
        <v>182</v>
      </c>
    </row>
    <row r="229" spans="1:9">
      <c r="A229" s="128" t="s">
        <v>182</v>
      </c>
    </row>
    <row r="230" spans="1:9">
      <c r="A230" s="128" t="s">
        <v>182</v>
      </c>
    </row>
    <row r="231" spans="1:9">
      <c r="A231" s="128" t="s">
        <v>182</v>
      </c>
    </row>
    <row r="232" spans="1:9">
      <c r="A232" s="128" t="s">
        <v>182</v>
      </c>
    </row>
    <row r="233" spans="1:9">
      <c r="A233" s="128" t="s">
        <v>182</v>
      </c>
    </row>
    <row r="234" spans="1:9">
      <c r="A234" s="128" t="s">
        <v>182</v>
      </c>
    </row>
    <row r="235" spans="1:9">
      <c r="A235" s="128" t="s">
        <v>182</v>
      </c>
    </row>
    <row r="236" spans="1:9">
      <c r="A236" s="128" t="s">
        <v>182</v>
      </c>
    </row>
    <row r="237" spans="1:9">
      <c r="A237" s="128" t="s">
        <v>182</v>
      </c>
    </row>
    <row r="238" spans="1:9">
      <c r="A238" s="128" t="s">
        <v>182</v>
      </c>
    </row>
    <row r="239" spans="1:9">
      <c r="A239" s="128" t="s">
        <v>182</v>
      </c>
    </row>
    <row r="240" spans="1:9">
      <c r="A240" s="128" t="s">
        <v>182</v>
      </c>
    </row>
    <row r="241" spans="1:1">
      <c r="A241" s="128" t="s">
        <v>182</v>
      </c>
    </row>
    <row r="242" spans="1:1">
      <c r="A242" s="128" t="s">
        <v>182</v>
      </c>
    </row>
    <row r="243" spans="1:1">
      <c r="A243" s="128" t="s">
        <v>182</v>
      </c>
    </row>
  </sheetData>
  <mergeCells count="228">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E84:F84"/>
    <mergeCell ref="G84:H84"/>
    <mergeCell ref="I84:J84"/>
    <mergeCell ref="K84:L84"/>
    <mergeCell ref="M84:N84"/>
    <mergeCell ref="E85:F85"/>
    <mergeCell ref="G85:H85"/>
    <mergeCell ref="I85:J85"/>
    <mergeCell ref="K85:L85"/>
    <mergeCell ref="M85:N85"/>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61:F61"/>
    <mergeCell ref="E65:F65"/>
    <mergeCell ref="E60:F60"/>
    <mergeCell ref="G58:G59"/>
    <mergeCell ref="H58:H59"/>
    <mergeCell ref="I58:I59"/>
    <mergeCell ref="J60:K60"/>
    <mergeCell ref="J63:K63"/>
    <mergeCell ref="J62:K62"/>
    <mergeCell ref="L70:M70"/>
    <mergeCell ref="L71:M71"/>
    <mergeCell ref="L60:M60"/>
    <mergeCell ref="L65:M65"/>
    <mergeCell ref="L64:M64"/>
    <mergeCell ref="J70:K70"/>
    <mergeCell ref="J68:K68"/>
    <mergeCell ref="J64:K64"/>
    <mergeCell ref="J69:K69"/>
    <mergeCell ref="L69:M69"/>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94"/>
  <sheetViews>
    <sheetView showGridLines="0" topLeftCell="A62" zoomScale="90" zoomScaleNormal="90" workbookViewId="0">
      <selection activeCell="B76" sqref="B76"/>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MAX(IF(LEN(C39:C63155)&gt;0,ROW(C39:C63155),0))-ROW($C$36)</f>
        <v>58</v>
      </c>
      <c r="F1" s="256"/>
      <c r="G1" s="256"/>
      <c r="H1" s="256"/>
      <c r="I1" s="256"/>
      <c r="J1" s="256"/>
    </row>
    <row r="2" spans="1:27" s="123" customFormat="1" ht="15.75" customHeight="1"/>
    <row r="3" spans="1:27" s="126" customFormat="1" ht="50.25" customHeight="1">
      <c r="A3" s="127"/>
      <c r="C3" s="127" t="str">
        <f>Start!$D$2</f>
        <v>SEAD Street Lighting Tool v1.77</v>
      </c>
    </row>
    <row r="4" spans="1:27" s="136" customFormat="1" ht="125.25" customHeight="1">
      <c r="A4" s="218"/>
      <c r="B4" s="218"/>
    </row>
    <row r="5" spans="1:27" ht="18.75" customHeight="1"/>
    <row r="6" spans="1:27" ht="96" customHeight="1">
      <c r="B6" s="722"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22"/>
      <c r="D6" s="722"/>
      <c r="E6" s="722"/>
      <c r="F6" s="722"/>
      <c r="G6" s="722"/>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07" t="str">
        <f>Translation!B548</f>
        <v>Select one of the fixtures from the list below. To edit the fixture assumptions, find the fixture in the table below</v>
      </c>
      <c r="C14" s="907"/>
      <c r="E14" s="906" t="str">
        <f>Translation!B549</f>
        <v>Baseline Fixture Summary</v>
      </c>
      <c r="F14" s="906"/>
      <c r="G14" s="906"/>
    </row>
    <row r="15" spans="1:27" ht="27" customHeight="1">
      <c r="B15" s="908"/>
      <c r="C15" s="908"/>
    </row>
    <row r="16" spans="1:27" ht="18.75" customHeight="1">
      <c r="B16" s="299" t="s">
        <v>37</v>
      </c>
      <c r="C16" s="634"/>
      <c r="E16" s="530" t="str">
        <f>Translation!$B$111</f>
        <v>Fixture Name</v>
      </c>
      <c r="F16" s="532" t="str">
        <f>FixtureData!$B$18</f>
        <v>ATB0_20B_LED_E53_XXXXX_R2.ies</v>
      </c>
    </row>
    <row r="17" spans="2:11" ht="18.75" customHeight="1">
      <c r="B17" s="636"/>
      <c r="C17" s="637"/>
      <c r="E17" s="530" t="str">
        <f>Translation!$B$234</f>
        <v>Manufacturer</v>
      </c>
      <c r="F17" s="532" t="str">
        <f>INDEX(FixtureManuf,FixtureData!$C$18)</f>
        <v>American Electric Lighting</v>
      </c>
    </row>
    <row r="18" spans="2:11" ht="18.75" customHeight="1">
      <c r="B18" s="638"/>
      <c r="C18" s="639"/>
      <c r="E18" s="530" t="str">
        <f>Translation!$B$101</f>
        <v>Type</v>
      </c>
      <c r="F18" s="532" t="str">
        <f>INDEX(FixtureType,FixtureData!$C$18)</f>
        <v>LED</v>
      </c>
    </row>
    <row r="19" spans="2:11" ht="18.75" customHeight="1">
      <c r="B19" s="638"/>
      <c r="C19" s="639"/>
      <c r="E19" s="530" t="str">
        <f>Translation!$B$235</f>
        <v>Model #</v>
      </c>
      <c r="F19" s="532" t="str">
        <f>INDEX(FixtureModel,FixtureData!$C$18)</f>
        <v>ATB0 20B LED E53 XXXXX R2</v>
      </c>
    </row>
    <row r="20" spans="2:11" ht="21.75" customHeight="1">
      <c r="B20" s="638"/>
      <c r="C20" s="639"/>
      <c r="E20" s="530" t="str">
        <f>Translation!$B$230</f>
        <v>Distribution Type</v>
      </c>
      <c r="F20" s="532" t="str">
        <f>INDEX(FixtureDist,FixtureData!$C$18)</f>
        <v>TYPE II, MEDIUM, BUG RATING: B2 - U0 - G2</v>
      </c>
    </row>
    <row r="21" spans="2:11" ht="18.75" customHeight="1">
      <c r="B21" s="638"/>
      <c r="C21" s="639"/>
      <c r="E21" s="530" t="str">
        <f>Translation!$B$229</f>
        <v>Comments</v>
      </c>
      <c r="F21" s="532" t="str">
        <f>IF(ISBLANK(INDEX(FixtureComments,FixtureData!$C$18)),"",INDEX(FixtureComments,FixtureData!$C$18))</f>
        <v/>
      </c>
    </row>
    <row r="22" spans="2:11" ht="17.25" customHeight="1">
      <c r="B22" s="529" t="s">
        <v>1746</v>
      </c>
      <c r="C22" s="640"/>
      <c r="E22" s="530" t="str">
        <f>Translation!$B$102</f>
        <v>Watts</v>
      </c>
      <c r="F22" s="532">
        <f>FixtureData!G18</f>
        <v>34</v>
      </c>
    </row>
    <row r="23" spans="2:11" ht="18.75" customHeight="1">
      <c r="B23" s="36" t="s">
        <v>3357</v>
      </c>
      <c r="C23" s="527" t="str">
        <f>Translation!B395</f>
        <v>Fixture already installed (mark with 'x')</v>
      </c>
      <c r="E23" s="530" t="str">
        <f>Translation!$B$352</f>
        <v>Equipment Cost ($/fixture)</v>
      </c>
      <c r="F23" s="668">
        <f>FixtureData!K18</f>
        <v>0</v>
      </c>
    </row>
    <row r="24" spans="2:11" ht="24.75" customHeight="1">
      <c r="B24" s="902" t="str">
        <f>Translation!B394</f>
        <v xml:space="preserve">If the fixture is already installed, installation cost will be zero. Instead of editing this in the large table below, you can override the values for just the baseline fixture here. </v>
      </c>
      <c r="C24" s="903"/>
      <c r="E24" s="530" t="str">
        <f>Translation!$B$324</f>
        <v>Installation Cost ($/fixture)</v>
      </c>
      <c r="F24" s="668">
        <f>FixtureData!L18</f>
        <v>0</v>
      </c>
    </row>
    <row r="25" spans="2:11" ht="24.75" customHeight="1">
      <c r="B25" s="902"/>
      <c r="C25" s="903"/>
      <c r="E25" s="530" t="str">
        <f>Translation!$B$354</f>
        <v>One-time Rebate or Subsidy ($/fixture)</v>
      </c>
      <c r="F25" s="668">
        <f>FixtureData!M18</f>
        <v>0</v>
      </c>
      <c r="H25" s="641"/>
      <c r="I25" s="642"/>
      <c r="J25" s="643"/>
      <c r="K25" s="643"/>
    </row>
    <row r="26" spans="2:11" ht="24.75" customHeight="1">
      <c r="B26" s="904"/>
      <c r="C26" s="905"/>
      <c r="E26" s="531" t="str">
        <f>Translation!$B$356</f>
        <v>Annual Maintenance Cost ($/year)</v>
      </c>
      <c r="F26" s="668">
        <f>FixtureData!N18</f>
        <v>25</v>
      </c>
      <c r="H26" s="641"/>
      <c r="I26" s="642"/>
      <c r="J26" s="643"/>
      <c r="K26" s="643"/>
    </row>
    <row r="27" spans="2:11" ht="18.75" customHeight="1">
      <c r="E27" s="530" t="str">
        <f>Translation!$B$358</f>
        <v>Maintenance inflation rate (%/year)</v>
      </c>
      <c r="F27" s="533">
        <f>FixtureData!O18</f>
        <v>0.02</v>
      </c>
      <c r="H27" s="641"/>
      <c r="I27" s="641"/>
      <c r="J27" s="641"/>
      <c r="K27" s="641"/>
    </row>
    <row r="28" spans="2:11" ht="18.75" customHeight="1">
      <c r="E28" s="531" t="str">
        <f>Translation!$B$95</f>
        <v>Total Light Loss Factor</v>
      </c>
      <c r="F28" s="534">
        <f>FixtureData!H18</f>
        <v>0.61599999999999999</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COUNTA($B$38:$B$65536)</f>
        <v>5</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MAX(IF(LEN(C39:C63160)&gt;0,ROW(C39:C63160),0))-ROW(C36)</f>
        <v>58</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4" t="str">
        <f>Translation!$B$232</f>
        <v>Include?</v>
      </c>
      <c r="C36" s="684" t="str">
        <f>Translation!$B$111</f>
        <v>Fixture Name</v>
      </c>
      <c r="D36" s="684" t="str">
        <f>Translation!$B$231</f>
        <v>Fixture Data Row</v>
      </c>
      <c r="E36" s="684" t="str">
        <f>Translation!$B$234</f>
        <v>Manufacturer</v>
      </c>
      <c r="F36" s="684" t="str">
        <f>Translation!$B$101</f>
        <v>Type</v>
      </c>
      <c r="G36" s="684" t="str">
        <f>Translation!$B$235</f>
        <v>Model #</v>
      </c>
      <c r="H36" s="684" t="str">
        <f>Translation!$B$230</f>
        <v>Distribution Type</v>
      </c>
      <c r="I36" s="684" t="str">
        <f>Translation!$B$229</f>
        <v>Comments</v>
      </c>
      <c r="J36" s="685" t="str">
        <f>Translation!$B$102</f>
        <v>Watts</v>
      </c>
      <c r="K36" s="685" t="str">
        <f>Translation!$B$352</f>
        <v>Equipment Cost ($/fixture)</v>
      </c>
      <c r="L36" s="685" t="str">
        <f>Translation!$B$324</f>
        <v>Installation Cost ($/fixture)</v>
      </c>
      <c r="M36" s="685" t="str">
        <f>Translation!$B$354</f>
        <v>One-time Rebate or Subsidy ($/fixture)</v>
      </c>
      <c r="N36" s="685" t="str">
        <f>Translation!$B$356</f>
        <v>Annual Maintenance Cost ($/year)</v>
      </c>
      <c r="O36" s="685" t="str">
        <f>Translation!$B$358</f>
        <v>Maintenance inflation rate (%/year)</v>
      </c>
      <c r="P36" s="685" t="str">
        <f>Translation!$B$233</f>
        <v>Lamp Lumen Depreciation</v>
      </c>
      <c r="Q36" s="685" t="str">
        <f>Translation!$B$362</f>
        <v>Luminaire Dirt Depreciation (design year)</v>
      </c>
      <c r="R36" s="684" t="str">
        <f>Translation!$B$88</f>
        <v>Ballast Factor</v>
      </c>
      <c r="S36" s="685" t="str">
        <f>Translation!$B$95</f>
        <v>Total Light Loss Factor</v>
      </c>
      <c r="T36" s="695" t="s">
        <v>3359</v>
      </c>
    </row>
    <row r="37" spans="1:40" s="349" customFormat="1" ht="19.5" customHeight="1">
      <c r="B37" s="226"/>
      <c r="C37" s="226"/>
      <c r="D37" s="226"/>
      <c r="E37" s="226"/>
      <c r="F37" s="92" t="s">
        <v>217</v>
      </c>
      <c r="G37" s="226"/>
      <c r="H37" s="226"/>
      <c r="I37" s="226"/>
      <c r="J37" s="92" t="s">
        <v>217</v>
      </c>
      <c r="K37" s="92" t="s">
        <v>217</v>
      </c>
      <c r="L37" s="92" t="s">
        <v>217</v>
      </c>
      <c r="M37" s="92" t="s">
        <v>217</v>
      </c>
      <c r="N37" s="92" t="s">
        <v>217</v>
      </c>
      <c r="O37" s="92" t="s">
        <v>217</v>
      </c>
      <c r="P37" s="92" t="s">
        <v>217</v>
      </c>
      <c r="Q37" s="92" t="s">
        <v>217</v>
      </c>
      <c r="R37" s="92" t="s">
        <v>217</v>
      </c>
      <c r="S37" s="92" t="s">
        <v>217</v>
      </c>
      <c r="T37" s="694"/>
    </row>
    <row r="38" spans="1:40">
      <c r="A38" s="349"/>
      <c r="B38" s="301"/>
      <c r="C38" s="647" t="s">
        <v>117</v>
      </c>
      <c r="D38" s="648"/>
      <c r="E38" s="273" t="s">
        <v>118</v>
      </c>
      <c r="F38" s="273" t="s">
        <v>0</v>
      </c>
      <c r="G38" s="273">
        <v>0</v>
      </c>
      <c r="H38" s="273">
        <v>0</v>
      </c>
      <c r="I38" s="273">
        <v>0</v>
      </c>
      <c r="J38" s="273">
        <v>0</v>
      </c>
      <c r="K38" s="666">
        <v>0</v>
      </c>
      <c r="L38" s="666">
        <v>100</v>
      </c>
      <c r="M38" s="666"/>
      <c r="N38" s="666">
        <v>0</v>
      </c>
      <c r="O38" s="271"/>
      <c r="P38" s="272">
        <v>0</v>
      </c>
      <c r="Q38" s="272"/>
      <c r="R38" s="272">
        <v>1</v>
      </c>
      <c r="S38" s="282">
        <f>Q38*P38*R38</f>
        <v>0</v>
      </c>
      <c r="T38" s="272">
        <v>0</v>
      </c>
    </row>
    <row r="39" spans="1:40">
      <c r="A39" s="349"/>
      <c r="B39" s="36"/>
      <c r="C39" s="647" t="s">
        <v>550</v>
      </c>
      <c r="D39" s="648">
        <f t="shared" ref="D39:D69" si="0">MATCH(C39,FxLib_names,0)-1</f>
        <v>1</v>
      </c>
      <c r="E39" s="273" t="s">
        <v>525</v>
      </c>
      <c r="F39" s="273" t="s">
        <v>0</v>
      </c>
      <c r="G39" s="273" t="s">
        <v>316</v>
      </c>
      <c r="H39" s="273"/>
      <c r="I39" s="295"/>
      <c r="J39" s="295">
        <v>70</v>
      </c>
      <c r="K39" s="667">
        <v>300</v>
      </c>
      <c r="L39" s="667">
        <v>100</v>
      </c>
      <c r="M39" s="667"/>
      <c r="N39" s="667">
        <v>50</v>
      </c>
      <c r="O39" s="283">
        <v>0.02</v>
      </c>
      <c r="P39" s="62">
        <v>0.73</v>
      </c>
      <c r="Q39" s="62">
        <v>0.88</v>
      </c>
      <c r="R39" s="62">
        <v>1</v>
      </c>
      <c r="S39" s="282">
        <f>Q39*P39*R39</f>
        <v>0.64239999999999997</v>
      </c>
      <c r="T39" s="696">
        <v>0</v>
      </c>
    </row>
    <row r="40" spans="1:40">
      <c r="A40" s="349"/>
      <c r="B40" s="36"/>
      <c r="C40" s="647" t="s">
        <v>551</v>
      </c>
      <c r="D40" s="648">
        <f t="shared" si="0"/>
        <v>35</v>
      </c>
      <c r="E40" s="273" t="s">
        <v>525</v>
      </c>
      <c r="F40" s="273" t="s">
        <v>0</v>
      </c>
      <c r="G40" s="273" t="s">
        <v>316</v>
      </c>
      <c r="H40" s="273" t="s">
        <v>114</v>
      </c>
      <c r="I40" s="295"/>
      <c r="J40" s="295">
        <v>115</v>
      </c>
      <c r="K40" s="667">
        <v>300</v>
      </c>
      <c r="L40" s="667">
        <v>100</v>
      </c>
      <c r="M40" s="667"/>
      <c r="N40" s="667">
        <v>50</v>
      </c>
      <c r="O40" s="283">
        <v>0.02</v>
      </c>
      <c r="P40" s="62">
        <v>0.73</v>
      </c>
      <c r="Q40" s="62">
        <v>0.88</v>
      </c>
      <c r="R40" s="62">
        <v>1</v>
      </c>
      <c r="S40" s="282">
        <f t="shared" ref="S40:S74" si="1">Q40*P40*R40</f>
        <v>0.64239999999999997</v>
      </c>
      <c r="T40" s="696">
        <v>0</v>
      </c>
    </row>
    <row r="41" spans="1:40">
      <c r="A41" s="349"/>
      <c r="B41" s="36"/>
      <c r="C41" s="647" t="s">
        <v>552</v>
      </c>
      <c r="D41" s="648">
        <f t="shared" si="0"/>
        <v>118</v>
      </c>
      <c r="E41" s="273" t="s">
        <v>525</v>
      </c>
      <c r="F41" s="273" t="s">
        <v>0</v>
      </c>
      <c r="G41" s="273" t="s">
        <v>316</v>
      </c>
      <c r="H41" s="273" t="s">
        <v>115</v>
      </c>
      <c r="I41" s="295"/>
      <c r="J41" s="295">
        <v>130</v>
      </c>
      <c r="K41" s="667">
        <v>300</v>
      </c>
      <c r="L41" s="667">
        <v>100</v>
      </c>
      <c r="M41" s="667"/>
      <c r="N41" s="667">
        <v>50</v>
      </c>
      <c r="O41" s="283">
        <v>0.02</v>
      </c>
      <c r="P41" s="62">
        <v>0.73</v>
      </c>
      <c r="Q41" s="62">
        <v>0.88</v>
      </c>
      <c r="R41" s="62">
        <v>1</v>
      </c>
      <c r="S41" s="282">
        <f t="shared" si="1"/>
        <v>0.64239999999999997</v>
      </c>
      <c r="T41" s="696">
        <v>0</v>
      </c>
    </row>
    <row r="42" spans="1:40">
      <c r="A42" s="349"/>
      <c r="B42" s="36"/>
      <c r="C42" s="647" t="s">
        <v>553</v>
      </c>
      <c r="D42" s="648">
        <f t="shared" si="0"/>
        <v>201</v>
      </c>
      <c r="E42" s="273" t="s">
        <v>525</v>
      </c>
      <c r="F42" s="273" t="s">
        <v>0</v>
      </c>
      <c r="G42" s="273" t="s">
        <v>316</v>
      </c>
      <c r="H42" s="273" t="s">
        <v>335</v>
      </c>
      <c r="I42" s="295"/>
      <c r="J42" s="295">
        <v>189</v>
      </c>
      <c r="K42" s="667">
        <v>300</v>
      </c>
      <c r="L42" s="667">
        <v>100</v>
      </c>
      <c r="M42" s="667"/>
      <c r="N42" s="667">
        <v>50</v>
      </c>
      <c r="O42" s="283">
        <v>0.02</v>
      </c>
      <c r="P42" s="62">
        <v>0.73</v>
      </c>
      <c r="Q42" s="62">
        <v>0.88</v>
      </c>
      <c r="R42" s="62">
        <v>1</v>
      </c>
      <c r="S42" s="282">
        <f t="shared" si="1"/>
        <v>0.64239999999999997</v>
      </c>
      <c r="T42" s="696">
        <v>0</v>
      </c>
    </row>
    <row r="43" spans="1:40">
      <c r="A43" s="349"/>
      <c r="B43" s="36"/>
      <c r="C43" s="647" t="s">
        <v>554</v>
      </c>
      <c r="D43" s="648">
        <f t="shared" si="0"/>
        <v>284</v>
      </c>
      <c r="E43" s="273" t="s">
        <v>525</v>
      </c>
      <c r="F43" s="273" t="s">
        <v>0</v>
      </c>
      <c r="G43" s="273" t="s">
        <v>316</v>
      </c>
      <c r="H43" s="273"/>
      <c r="I43" s="295"/>
      <c r="J43" s="295">
        <v>150</v>
      </c>
      <c r="K43" s="667">
        <v>300</v>
      </c>
      <c r="L43" s="667">
        <v>100</v>
      </c>
      <c r="M43" s="667"/>
      <c r="N43" s="667">
        <v>50</v>
      </c>
      <c r="O43" s="283">
        <v>0.02</v>
      </c>
      <c r="P43" s="62">
        <v>0.73</v>
      </c>
      <c r="Q43" s="62">
        <v>0.88</v>
      </c>
      <c r="R43" s="62">
        <v>1</v>
      </c>
      <c r="S43" s="282">
        <f t="shared" si="1"/>
        <v>0.64239999999999997</v>
      </c>
      <c r="T43" s="696">
        <v>0</v>
      </c>
    </row>
    <row r="44" spans="1:40">
      <c r="A44" s="349"/>
      <c r="B44" s="36"/>
      <c r="C44" s="647" t="s">
        <v>555</v>
      </c>
      <c r="D44" s="648">
        <f t="shared" si="0"/>
        <v>316</v>
      </c>
      <c r="E44" s="273" t="s">
        <v>525</v>
      </c>
      <c r="F44" s="273" t="s">
        <v>0</v>
      </c>
      <c r="G44" s="273" t="s">
        <v>316</v>
      </c>
      <c r="H44" s="273" t="s">
        <v>337</v>
      </c>
      <c r="I44" s="295"/>
      <c r="J44" s="295">
        <v>183</v>
      </c>
      <c r="K44" s="667">
        <v>300</v>
      </c>
      <c r="L44" s="667">
        <v>100</v>
      </c>
      <c r="M44" s="667"/>
      <c r="N44" s="667">
        <v>50</v>
      </c>
      <c r="O44" s="283">
        <v>0.02</v>
      </c>
      <c r="P44" s="62">
        <v>0.73</v>
      </c>
      <c r="Q44" s="62">
        <v>0.88</v>
      </c>
      <c r="R44" s="62">
        <v>1</v>
      </c>
      <c r="S44" s="282">
        <f t="shared" si="1"/>
        <v>0.64239999999999997</v>
      </c>
      <c r="T44" s="696">
        <v>0</v>
      </c>
    </row>
    <row r="45" spans="1:40">
      <c r="A45" s="349"/>
      <c r="B45" s="36"/>
      <c r="C45" s="647" t="s">
        <v>556</v>
      </c>
      <c r="D45" s="648">
        <f t="shared" si="0"/>
        <v>362</v>
      </c>
      <c r="E45" s="273" t="s">
        <v>525</v>
      </c>
      <c r="F45" s="273" t="s">
        <v>0</v>
      </c>
      <c r="G45" s="273" t="s">
        <v>316</v>
      </c>
      <c r="H45" s="273" t="s">
        <v>338</v>
      </c>
      <c r="I45" s="295"/>
      <c r="J45" s="295">
        <v>188</v>
      </c>
      <c r="K45" s="667">
        <v>300</v>
      </c>
      <c r="L45" s="667">
        <v>100</v>
      </c>
      <c r="M45" s="667"/>
      <c r="N45" s="667">
        <v>50</v>
      </c>
      <c r="O45" s="283">
        <v>0.02</v>
      </c>
      <c r="P45" s="62">
        <v>0.73</v>
      </c>
      <c r="Q45" s="62">
        <v>0.88</v>
      </c>
      <c r="R45" s="62">
        <v>1</v>
      </c>
      <c r="S45" s="282">
        <f t="shared" si="1"/>
        <v>0.64239999999999997</v>
      </c>
      <c r="T45" s="696">
        <v>0</v>
      </c>
    </row>
    <row r="46" spans="1:40">
      <c r="A46" s="349"/>
      <c r="B46" s="36"/>
      <c r="C46" s="647" t="s">
        <v>557</v>
      </c>
      <c r="D46" s="648">
        <f t="shared" si="0"/>
        <v>402</v>
      </c>
      <c r="E46" s="273" t="s">
        <v>525</v>
      </c>
      <c r="F46" s="273" t="s">
        <v>0</v>
      </c>
      <c r="G46" s="273" t="s">
        <v>316</v>
      </c>
      <c r="H46" s="273" t="s">
        <v>339</v>
      </c>
      <c r="I46" s="295"/>
      <c r="J46" s="295">
        <v>310</v>
      </c>
      <c r="K46" s="667">
        <v>300</v>
      </c>
      <c r="L46" s="667">
        <v>100</v>
      </c>
      <c r="M46" s="667"/>
      <c r="N46" s="667">
        <v>50</v>
      </c>
      <c r="O46" s="283">
        <v>0.02</v>
      </c>
      <c r="P46" s="62">
        <v>0.73</v>
      </c>
      <c r="Q46" s="62">
        <v>0.88</v>
      </c>
      <c r="R46" s="62">
        <v>1</v>
      </c>
      <c r="S46" s="282">
        <f t="shared" si="1"/>
        <v>0.64239999999999997</v>
      </c>
      <c r="T46" s="696">
        <v>0</v>
      </c>
    </row>
    <row r="47" spans="1:40">
      <c r="A47" s="349"/>
      <c r="B47" s="36"/>
      <c r="C47" s="647" t="s">
        <v>558</v>
      </c>
      <c r="D47" s="648">
        <f t="shared" si="0"/>
        <v>485</v>
      </c>
      <c r="E47" s="273" t="s">
        <v>525</v>
      </c>
      <c r="F47" s="273" t="s">
        <v>0</v>
      </c>
      <c r="G47" s="273" t="s">
        <v>316</v>
      </c>
      <c r="H47" s="273" t="s">
        <v>339</v>
      </c>
      <c r="I47" s="295"/>
      <c r="J47" s="295">
        <v>289</v>
      </c>
      <c r="K47" s="667">
        <v>300</v>
      </c>
      <c r="L47" s="667">
        <v>100</v>
      </c>
      <c r="M47" s="667"/>
      <c r="N47" s="667">
        <v>50</v>
      </c>
      <c r="O47" s="283">
        <v>0.02</v>
      </c>
      <c r="P47" s="62">
        <v>0.73</v>
      </c>
      <c r="Q47" s="62">
        <v>0.88</v>
      </c>
      <c r="R47" s="62">
        <v>1</v>
      </c>
      <c r="S47" s="282">
        <f t="shared" si="1"/>
        <v>0.64239999999999997</v>
      </c>
      <c r="T47" s="696">
        <v>0</v>
      </c>
    </row>
    <row r="48" spans="1:40">
      <c r="A48" s="349"/>
      <c r="B48" s="36"/>
      <c r="C48" s="647" t="s">
        <v>559</v>
      </c>
      <c r="D48" s="648">
        <f t="shared" si="0"/>
        <v>525</v>
      </c>
      <c r="E48" s="273" t="s">
        <v>525</v>
      </c>
      <c r="F48" s="273" t="s">
        <v>0</v>
      </c>
      <c r="G48" s="273" t="s">
        <v>316</v>
      </c>
      <c r="H48" s="273"/>
      <c r="I48" s="295"/>
      <c r="J48" s="295">
        <v>250</v>
      </c>
      <c r="K48" s="667">
        <v>300</v>
      </c>
      <c r="L48" s="667">
        <v>100</v>
      </c>
      <c r="M48" s="667"/>
      <c r="N48" s="667">
        <v>50</v>
      </c>
      <c r="O48" s="283">
        <v>0.02</v>
      </c>
      <c r="P48" s="62">
        <v>0.73</v>
      </c>
      <c r="Q48" s="62">
        <v>0.88</v>
      </c>
      <c r="R48" s="62">
        <v>1</v>
      </c>
      <c r="S48" s="282">
        <f t="shared" si="1"/>
        <v>0.64239999999999997</v>
      </c>
      <c r="T48" s="696">
        <v>0</v>
      </c>
    </row>
    <row r="49" spans="1:20">
      <c r="A49" s="349"/>
      <c r="B49" s="36"/>
      <c r="C49" s="647" t="s">
        <v>560</v>
      </c>
      <c r="D49" s="648">
        <f t="shared" si="0"/>
        <v>559</v>
      </c>
      <c r="E49" s="273" t="s">
        <v>525</v>
      </c>
      <c r="F49" s="273" t="s">
        <v>0</v>
      </c>
      <c r="G49" s="273" t="s">
        <v>316</v>
      </c>
      <c r="H49" s="273" t="s">
        <v>116</v>
      </c>
      <c r="I49" s="295"/>
      <c r="J49" s="295">
        <v>297</v>
      </c>
      <c r="K49" s="667">
        <v>300</v>
      </c>
      <c r="L49" s="667">
        <v>100</v>
      </c>
      <c r="M49" s="667"/>
      <c r="N49" s="667">
        <v>50</v>
      </c>
      <c r="O49" s="283">
        <v>0.02</v>
      </c>
      <c r="P49" s="62">
        <v>0.73</v>
      </c>
      <c r="Q49" s="62">
        <v>0.88</v>
      </c>
      <c r="R49" s="62">
        <v>1</v>
      </c>
      <c r="S49" s="282">
        <f t="shared" si="1"/>
        <v>0.64239999999999997</v>
      </c>
      <c r="T49" s="696">
        <v>0</v>
      </c>
    </row>
    <row r="50" spans="1:20">
      <c r="A50" s="349"/>
      <c r="B50" s="36"/>
      <c r="C50" s="647" t="s">
        <v>561</v>
      </c>
      <c r="D50" s="648">
        <f t="shared" si="0"/>
        <v>591</v>
      </c>
      <c r="E50" s="273" t="s">
        <v>525</v>
      </c>
      <c r="F50" s="273" t="s">
        <v>0</v>
      </c>
      <c r="G50" s="273" t="s">
        <v>316</v>
      </c>
      <c r="H50" s="273"/>
      <c r="I50" s="295"/>
      <c r="J50" s="295">
        <v>400</v>
      </c>
      <c r="K50" s="667">
        <v>300</v>
      </c>
      <c r="L50" s="667">
        <v>100</v>
      </c>
      <c r="M50" s="667"/>
      <c r="N50" s="667">
        <v>50</v>
      </c>
      <c r="O50" s="283">
        <v>0.02</v>
      </c>
      <c r="P50" s="62">
        <v>0.73</v>
      </c>
      <c r="Q50" s="62">
        <v>0.88</v>
      </c>
      <c r="R50" s="62">
        <v>1</v>
      </c>
      <c r="S50" s="282">
        <f t="shared" si="1"/>
        <v>0.64239999999999997</v>
      </c>
      <c r="T50" s="696">
        <v>0</v>
      </c>
    </row>
    <row r="51" spans="1:20">
      <c r="A51" s="349"/>
      <c r="B51" s="36"/>
      <c r="C51" s="647" t="s">
        <v>562</v>
      </c>
      <c r="D51" s="648">
        <f t="shared" si="0"/>
        <v>623</v>
      </c>
      <c r="E51" s="273" t="s">
        <v>525</v>
      </c>
      <c r="F51" s="273" t="s">
        <v>0</v>
      </c>
      <c r="G51" s="273" t="s">
        <v>316</v>
      </c>
      <c r="H51" s="273" t="s">
        <v>115</v>
      </c>
      <c r="I51" s="295"/>
      <c r="J51" s="295">
        <v>465</v>
      </c>
      <c r="K51" s="667">
        <v>300</v>
      </c>
      <c r="L51" s="667">
        <v>100</v>
      </c>
      <c r="M51" s="667"/>
      <c r="N51" s="667">
        <v>50</v>
      </c>
      <c r="O51" s="283">
        <v>0.02</v>
      </c>
      <c r="P51" s="62">
        <v>0.73</v>
      </c>
      <c r="Q51" s="62">
        <v>0.88</v>
      </c>
      <c r="R51" s="62">
        <v>1</v>
      </c>
      <c r="S51" s="282">
        <f t="shared" si="1"/>
        <v>0.64239999999999997</v>
      </c>
      <c r="T51" s="696">
        <v>0</v>
      </c>
    </row>
    <row r="52" spans="1:20">
      <c r="A52" s="349"/>
      <c r="B52" s="36"/>
      <c r="C52" s="647" t="s">
        <v>563</v>
      </c>
      <c r="D52" s="648">
        <f t="shared" si="0"/>
        <v>706</v>
      </c>
      <c r="E52" s="273" t="s">
        <v>525</v>
      </c>
      <c r="F52" s="273" t="s">
        <v>331</v>
      </c>
      <c r="G52" s="273" t="s">
        <v>316</v>
      </c>
      <c r="H52" s="273"/>
      <c r="I52" s="295"/>
      <c r="J52" s="295">
        <v>84</v>
      </c>
      <c r="K52" s="667">
        <v>300</v>
      </c>
      <c r="L52" s="667">
        <v>100</v>
      </c>
      <c r="M52" s="667"/>
      <c r="N52" s="667">
        <v>50</v>
      </c>
      <c r="O52" s="283">
        <v>0.02</v>
      </c>
      <c r="P52" s="62">
        <v>0.73</v>
      </c>
      <c r="Q52" s="62">
        <v>0.88</v>
      </c>
      <c r="R52" s="62">
        <v>1</v>
      </c>
      <c r="S52" s="282">
        <f t="shared" si="1"/>
        <v>0.64239999999999997</v>
      </c>
      <c r="T52" s="696">
        <v>0</v>
      </c>
    </row>
    <row r="53" spans="1:20">
      <c r="A53" s="349"/>
      <c r="B53" s="36"/>
      <c r="C53" s="647" t="s">
        <v>564</v>
      </c>
      <c r="D53" s="648">
        <f t="shared" si="0"/>
        <v>735</v>
      </c>
      <c r="E53" s="273" t="s">
        <v>525</v>
      </c>
      <c r="F53" s="273" t="s">
        <v>331</v>
      </c>
      <c r="G53" s="273" t="s">
        <v>316</v>
      </c>
      <c r="H53" s="273" t="s">
        <v>114</v>
      </c>
      <c r="I53" s="295"/>
      <c r="J53" s="295">
        <v>98</v>
      </c>
      <c r="K53" s="667">
        <v>300</v>
      </c>
      <c r="L53" s="667">
        <v>100</v>
      </c>
      <c r="M53" s="667"/>
      <c r="N53" s="667">
        <v>50</v>
      </c>
      <c r="O53" s="283">
        <v>0.02</v>
      </c>
      <c r="P53" s="62">
        <v>0.73</v>
      </c>
      <c r="Q53" s="62">
        <v>0.88</v>
      </c>
      <c r="R53" s="62">
        <v>1</v>
      </c>
      <c r="S53" s="282">
        <f t="shared" si="1"/>
        <v>0.64239999999999997</v>
      </c>
      <c r="T53" s="696">
        <v>0</v>
      </c>
    </row>
    <row r="54" spans="1:20">
      <c r="A54" s="349"/>
      <c r="B54" s="36"/>
      <c r="C54" s="647" t="s">
        <v>565</v>
      </c>
      <c r="D54" s="648">
        <f t="shared" si="0"/>
        <v>775</v>
      </c>
      <c r="E54" s="273" t="s">
        <v>525</v>
      </c>
      <c r="F54" s="273" t="s">
        <v>331</v>
      </c>
      <c r="G54" s="273" t="s">
        <v>316</v>
      </c>
      <c r="H54" s="273" t="s">
        <v>336</v>
      </c>
      <c r="I54" s="295"/>
      <c r="J54" s="295">
        <v>154</v>
      </c>
      <c r="K54" s="667">
        <v>300</v>
      </c>
      <c r="L54" s="667">
        <v>100</v>
      </c>
      <c r="M54" s="667"/>
      <c r="N54" s="667">
        <v>50</v>
      </c>
      <c r="O54" s="283">
        <v>0.02</v>
      </c>
      <c r="P54" s="62">
        <v>0.73</v>
      </c>
      <c r="Q54" s="62">
        <v>0.88</v>
      </c>
      <c r="R54" s="62">
        <v>1</v>
      </c>
      <c r="S54" s="282">
        <f t="shared" si="1"/>
        <v>0.64239999999999997</v>
      </c>
      <c r="T54" s="696">
        <v>0</v>
      </c>
    </row>
    <row r="55" spans="1:20">
      <c r="A55" s="349"/>
      <c r="B55" s="36"/>
      <c r="C55" s="647" t="s">
        <v>566</v>
      </c>
      <c r="D55" s="648">
        <f t="shared" si="0"/>
        <v>815</v>
      </c>
      <c r="E55" s="273" t="s">
        <v>525</v>
      </c>
      <c r="F55" s="273" t="s">
        <v>331</v>
      </c>
      <c r="G55" s="273" t="s">
        <v>316</v>
      </c>
      <c r="H55" s="273"/>
      <c r="I55" s="295"/>
      <c r="J55" s="295">
        <v>168</v>
      </c>
      <c r="K55" s="667">
        <v>300</v>
      </c>
      <c r="L55" s="667">
        <v>100</v>
      </c>
      <c r="M55" s="667"/>
      <c r="N55" s="667">
        <v>50</v>
      </c>
      <c r="O55" s="283">
        <v>0.02</v>
      </c>
      <c r="P55" s="62">
        <v>0.73</v>
      </c>
      <c r="Q55" s="62">
        <v>0.88</v>
      </c>
      <c r="R55" s="62">
        <v>1</v>
      </c>
      <c r="S55" s="282">
        <f t="shared" si="1"/>
        <v>0.64239999999999997</v>
      </c>
      <c r="T55" s="696">
        <v>0</v>
      </c>
    </row>
    <row r="56" spans="1:20">
      <c r="A56" s="349"/>
      <c r="B56" s="36"/>
      <c r="C56" s="647" t="s">
        <v>567</v>
      </c>
      <c r="D56" s="648">
        <f t="shared" si="0"/>
        <v>844</v>
      </c>
      <c r="E56" s="273" t="s">
        <v>525</v>
      </c>
      <c r="F56" s="273" t="s">
        <v>331</v>
      </c>
      <c r="G56" s="273" t="s">
        <v>316</v>
      </c>
      <c r="H56" s="273"/>
      <c r="I56" s="295"/>
      <c r="J56" s="295">
        <v>185</v>
      </c>
      <c r="K56" s="667">
        <v>300</v>
      </c>
      <c r="L56" s="667">
        <v>100</v>
      </c>
      <c r="M56" s="667"/>
      <c r="N56" s="667">
        <v>50</v>
      </c>
      <c r="O56" s="283">
        <v>0.02</v>
      </c>
      <c r="P56" s="62">
        <v>0.73</v>
      </c>
      <c r="Q56" s="62">
        <v>0.88</v>
      </c>
      <c r="R56" s="62">
        <v>1</v>
      </c>
      <c r="S56" s="282">
        <f t="shared" si="1"/>
        <v>0.64239999999999997</v>
      </c>
      <c r="T56" s="696">
        <v>0</v>
      </c>
    </row>
    <row r="57" spans="1:20">
      <c r="A57" s="349"/>
      <c r="B57" s="36"/>
      <c r="C57" s="647" t="s">
        <v>568</v>
      </c>
      <c r="D57" s="648">
        <f t="shared" si="0"/>
        <v>876</v>
      </c>
      <c r="E57" s="273" t="s">
        <v>525</v>
      </c>
      <c r="F57" s="273" t="s">
        <v>331</v>
      </c>
      <c r="G57" s="273" t="s">
        <v>316</v>
      </c>
      <c r="H57" s="273"/>
      <c r="I57" s="295"/>
      <c r="J57" s="295">
        <v>185</v>
      </c>
      <c r="K57" s="667">
        <v>300</v>
      </c>
      <c r="L57" s="667">
        <v>100</v>
      </c>
      <c r="M57" s="667"/>
      <c r="N57" s="667">
        <v>50</v>
      </c>
      <c r="O57" s="283">
        <v>0.02</v>
      </c>
      <c r="P57" s="62">
        <v>0.73</v>
      </c>
      <c r="Q57" s="62">
        <v>0.88</v>
      </c>
      <c r="R57" s="62">
        <v>1</v>
      </c>
      <c r="S57" s="282">
        <f t="shared" si="1"/>
        <v>0.64239999999999997</v>
      </c>
      <c r="T57" s="696">
        <v>0</v>
      </c>
    </row>
    <row r="58" spans="1:20">
      <c r="A58" s="349"/>
      <c r="B58" s="36"/>
      <c r="C58" s="647" t="s">
        <v>569</v>
      </c>
      <c r="D58" s="648">
        <f t="shared" si="0"/>
        <v>908</v>
      </c>
      <c r="E58" s="273" t="s">
        <v>525</v>
      </c>
      <c r="F58" s="273" t="s">
        <v>331</v>
      </c>
      <c r="G58" s="273" t="s">
        <v>316</v>
      </c>
      <c r="H58" s="273" t="s">
        <v>339</v>
      </c>
      <c r="I58" s="295"/>
      <c r="J58" s="295">
        <v>282</v>
      </c>
      <c r="K58" s="667">
        <v>300</v>
      </c>
      <c r="L58" s="667">
        <v>100</v>
      </c>
      <c r="M58" s="667"/>
      <c r="N58" s="667">
        <v>50</v>
      </c>
      <c r="O58" s="283">
        <v>0.02</v>
      </c>
      <c r="P58" s="62">
        <v>0.73</v>
      </c>
      <c r="Q58" s="62">
        <v>0.88</v>
      </c>
      <c r="R58" s="62">
        <v>1</v>
      </c>
      <c r="S58" s="282">
        <f t="shared" si="1"/>
        <v>0.64239999999999997</v>
      </c>
      <c r="T58" s="696">
        <v>0</v>
      </c>
    </row>
    <row r="59" spans="1:20">
      <c r="A59" s="349"/>
      <c r="B59" s="36"/>
      <c r="C59" s="647" t="s">
        <v>570</v>
      </c>
      <c r="D59" s="648">
        <f t="shared" si="0"/>
        <v>948</v>
      </c>
      <c r="E59" s="273" t="s">
        <v>525</v>
      </c>
      <c r="F59" s="273" t="s">
        <v>331</v>
      </c>
      <c r="G59" s="273" t="s">
        <v>316</v>
      </c>
      <c r="H59" s="273" t="s">
        <v>334</v>
      </c>
      <c r="I59" s="295"/>
      <c r="J59" s="295">
        <v>214</v>
      </c>
      <c r="K59" s="667">
        <v>300</v>
      </c>
      <c r="L59" s="667">
        <v>100</v>
      </c>
      <c r="M59" s="667"/>
      <c r="N59" s="667">
        <v>50</v>
      </c>
      <c r="O59" s="283">
        <v>0.02</v>
      </c>
      <c r="P59" s="62">
        <v>0.73</v>
      </c>
      <c r="Q59" s="62">
        <v>0.88</v>
      </c>
      <c r="R59" s="62">
        <v>1</v>
      </c>
      <c r="S59" s="282">
        <f t="shared" si="1"/>
        <v>0.64239999999999997</v>
      </c>
      <c r="T59" s="696">
        <v>0</v>
      </c>
    </row>
    <row r="60" spans="1:20">
      <c r="A60" s="349"/>
      <c r="B60" s="36"/>
      <c r="C60" s="647" t="s">
        <v>571</v>
      </c>
      <c r="D60" s="648">
        <f t="shared" si="0"/>
        <v>1031</v>
      </c>
      <c r="E60" s="273" t="s">
        <v>525</v>
      </c>
      <c r="F60" s="273" t="s">
        <v>331</v>
      </c>
      <c r="G60" s="273" t="s">
        <v>316</v>
      </c>
      <c r="H60" s="273"/>
      <c r="I60" s="295"/>
      <c r="J60" s="295">
        <v>175</v>
      </c>
      <c r="K60" s="667">
        <v>300</v>
      </c>
      <c r="L60" s="667">
        <v>100</v>
      </c>
      <c r="M60" s="667"/>
      <c r="N60" s="667">
        <v>50</v>
      </c>
      <c r="O60" s="283">
        <v>0.02</v>
      </c>
      <c r="P60" s="62">
        <v>0.73</v>
      </c>
      <c r="Q60" s="62">
        <v>0.88</v>
      </c>
      <c r="R60" s="62">
        <v>1</v>
      </c>
      <c r="S60" s="282">
        <f t="shared" si="1"/>
        <v>0.64239999999999997</v>
      </c>
      <c r="T60" s="696">
        <v>0</v>
      </c>
    </row>
    <row r="61" spans="1:20">
      <c r="A61" s="349"/>
      <c r="B61" s="36"/>
      <c r="C61" s="647" t="s">
        <v>572</v>
      </c>
      <c r="D61" s="648">
        <f t="shared" si="0"/>
        <v>1063</v>
      </c>
      <c r="E61" s="273" t="s">
        <v>525</v>
      </c>
      <c r="F61" s="273" t="s">
        <v>331</v>
      </c>
      <c r="G61" s="273" t="s">
        <v>316</v>
      </c>
      <c r="H61" s="273"/>
      <c r="I61" s="295"/>
      <c r="J61" s="295">
        <v>400</v>
      </c>
      <c r="K61" s="667">
        <v>300</v>
      </c>
      <c r="L61" s="667">
        <v>100</v>
      </c>
      <c r="M61" s="667"/>
      <c r="N61" s="667">
        <v>50</v>
      </c>
      <c r="O61" s="283">
        <v>0.02</v>
      </c>
      <c r="P61" s="62">
        <v>0.73</v>
      </c>
      <c r="Q61" s="62">
        <v>0.88</v>
      </c>
      <c r="R61" s="62">
        <v>1</v>
      </c>
      <c r="S61" s="282">
        <f t="shared" si="1"/>
        <v>0.64239999999999997</v>
      </c>
      <c r="T61" s="696">
        <v>0</v>
      </c>
    </row>
    <row r="62" spans="1:20">
      <c r="A62" s="349"/>
      <c r="B62" s="36"/>
      <c r="C62" s="647" t="s">
        <v>573</v>
      </c>
      <c r="D62" s="648">
        <f t="shared" si="0"/>
        <v>1095</v>
      </c>
      <c r="E62" s="273" t="s">
        <v>525</v>
      </c>
      <c r="F62" s="273" t="s">
        <v>331</v>
      </c>
      <c r="G62" s="273" t="s">
        <v>316</v>
      </c>
      <c r="H62" s="273" t="s">
        <v>113</v>
      </c>
      <c r="I62" s="295"/>
      <c r="J62" s="295">
        <v>442</v>
      </c>
      <c r="K62" s="667">
        <v>300</v>
      </c>
      <c r="L62" s="667">
        <v>100</v>
      </c>
      <c r="M62" s="667"/>
      <c r="N62" s="667">
        <v>50</v>
      </c>
      <c r="O62" s="283">
        <v>0.02</v>
      </c>
      <c r="P62" s="62">
        <v>0.73</v>
      </c>
      <c r="Q62" s="62">
        <v>0.88</v>
      </c>
      <c r="R62" s="62">
        <v>1</v>
      </c>
      <c r="S62" s="282">
        <f t="shared" si="1"/>
        <v>0.64239999999999997</v>
      </c>
      <c r="T62" s="696">
        <v>0</v>
      </c>
    </row>
    <row r="63" spans="1:20">
      <c r="A63" s="349"/>
      <c r="B63" s="36"/>
      <c r="C63" s="647" t="s">
        <v>574</v>
      </c>
      <c r="D63" s="648">
        <f t="shared" si="0"/>
        <v>1135</v>
      </c>
      <c r="E63" s="273" t="s">
        <v>525</v>
      </c>
      <c r="F63" s="273" t="s">
        <v>331</v>
      </c>
      <c r="G63" s="273" t="s">
        <v>316</v>
      </c>
      <c r="H63" s="273" t="s">
        <v>339</v>
      </c>
      <c r="I63" s="295"/>
      <c r="J63" s="295">
        <v>462</v>
      </c>
      <c r="K63" s="667">
        <v>300</v>
      </c>
      <c r="L63" s="667">
        <v>100</v>
      </c>
      <c r="M63" s="667"/>
      <c r="N63" s="667">
        <v>50</v>
      </c>
      <c r="O63" s="283">
        <v>0.02</v>
      </c>
      <c r="P63" s="62">
        <v>0.73</v>
      </c>
      <c r="Q63" s="62">
        <v>0.88</v>
      </c>
      <c r="R63" s="62">
        <v>1</v>
      </c>
      <c r="S63" s="282">
        <f t="shared" si="1"/>
        <v>0.64239999999999997</v>
      </c>
      <c r="T63" s="696">
        <v>0</v>
      </c>
    </row>
    <row r="64" spans="1:20">
      <c r="A64" s="349"/>
      <c r="B64" s="36"/>
      <c r="C64" s="647" t="s">
        <v>513</v>
      </c>
      <c r="D64" s="648">
        <f t="shared" si="0"/>
        <v>1301</v>
      </c>
      <c r="E64" s="273" t="s">
        <v>525</v>
      </c>
      <c r="F64" s="273" t="s">
        <v>66</v>
      </c>
      <c r="G64" s="273" t="s">
        <v>316</v>
      </c>
      <c r="H64" s="273" t="s">
        <v>341</v>
      </c>
      <c r="I64" s="295"/>
      <c r="J64" s="295">
        <v>41</v>
      </c>
      <c r="K64" s="667">
        <v>500</v>
      </c>
      <c r="L64" s="667">
        <v>100</v>
      </c>
      <c r="M64" s="667"/>
      <c r="N64" s="667">
        <v>25</v>
      </c>
      <c r="O64" s="283">
        <v>0.02</v>
      </c>
      <c r="P64" s="62">
        <v>0.7</v>
      </c>
      <c r="Q64" s="62">
        <v>0.88</v>
      </c>
      <c r="R64" s="62">
        <v>1</v>
      </c>
      <c r="S64" s="282">
        <f t="shared" si="1"/>
        <v>0.61599999999999999</v>
      </c>
      <c r="T64" s="696">
        <v>0</v>
      </c>
    </row>
    <row r="65" spans="1:20">
      <c r="A65" s="349"/>
      <c r="B65" s="36"/>
      <c r="C65" s="647" t="s">
        <v>514</v>
      </c>
      <c r="D65" s="648">
        <f t="shared" si="0"/>
        <v>1348</v>
      </c>
      <c r="E65" s="273" t="s">
        <v>525</v>
      </c>
      <c r="F65" s="273" t="s">
        <v>66</v>
      </c>
      <c r="G65" s="273" t="s">
        <v>316</v>
      </c>
      <c r="H65" s="273"/>
      <c r="I65" s="295"/>
      <c r="J65" s="295">
        <v>51</v>
      </c>
      <c r="K65" s="667">
        <v>500</v>
      </c>
      <c r="L65" s="667">
        <v>100</v>
      </c>
      <c r="M65" s="667"/>
      <c r="N65" s="667">
        <v>25</v>
      </c>
      <c r="O65" s="283">
        <v>0.02</v>
      </c>
      <c r="P65" s="62">
        <v>0.7</v>
      </c>
      <c r="Q65" s="62">
        <v>0.88</v>
      </c>
      <c r="R65" s="62">
        <v>1</v>
      </c>
      <c r="S65" s="282">
        <f t="shared" si="1"/>
        <v>0.61599999999999999</v>
      </c>
      <c r="T65" s="696">
        <v>0</v>
      </c>
    </row>
    <row r="66" spans="1:20">
      <c r="A66" s="349"/>
      <c r="B66" s="36"/>
      <c r="C66" s="647" t="s">
        <v>515</v>
      </c>
      <c r="D66" s="648">
        <f t="shared" si="0"/>
        <v>1379</v>
      </c>
      <c r="E66" s="273" t="s">
        <v>525</v>
      </c>
      <c r="F66" s="273" t="s">
        <v>66</v>
      </c>
      <c r="G66" s="273" t="s">
        <v>316</v>
      </c>
      <c r="H66" s="273"/>
      <c r="I66" s="295"/>
      <c r="J66" s="295">
        <v>54</v>
      </c>
      <c r="K66" s="667">
        <v>500</v>
      </c>
      <c r="L66" s="667">
        <v>100</v>
      </c>
      <c r="M66" s="667"/>
      <c r="N66" s="667">
        <v>25</v>
      </c>
      <c r="O66" s="283">
        <v>0.02</v>
      </c>
      <c r="P66" s="62">
        <v>0.7</v>
      </c>
      <c r="Q66" s="62">
        <v>0.88</v>
      </c>
      <c r="R66" s="62">
        <v>1</v>
      </c>
      <c r="S66" s="282">
        <f t="shared" si="1"/>
        <v>0.61599999999999999</v>
      </c>
      <c r="T66" s="696">
        <v>0</v>
      </c>
    </row>
    <row r="67" spans="1:20">
      <c r="A67" s="349"/>
      <c r="B67" s="36"/>
      <c r="C67" s="647" t="s">
        <v>516</v>
      </c>
      <c r="D67" s="648">
        <f t="shared" si="0"/>
        <v>1410</v>
      </c>
      <c r="E67" s="273" t="s">
        <v>525</v>
      </c>
      <c r="F67" s="273" t="s">
        <v>66</v>
      </c>
      <c r="G67" s="273" t="s">
        <v>316</v>
      </c>
      <c r="H67" s="273"/>
      <c r="I67" s="295"/>
      <c r="J67" s="295">
        <v>73</v>
      </c>
      <c r="K67" s="667">
        <v>500</v>
      </c>
      <c r="L67" s="667">
        <v>100</v>
      </c>
      <c r="M67" s="667"/>
      <c r="N67" s="667">
        <v>25</v>
      </c>
      <c r="O67" s="283">
        <v>0.02</v>
      </c>
      <c r="P67" s="62">
        <v>0.7</v>
      </c>
      <c r="Q67" s="62">
        <v>0.88</v>
      </c>
      <c r="R67" s="62">
        <v>1</v>
      </c>
      <c r="S67" s="282">
        <f t="shared" si="1"/>
        <v>0.61599999999999999</v>
      </c>
      <c r="T67" s="696">
        <v>0</v>
      </c>
    </row>
    <row r="68" spans="1:20">
      <c r="A68" s="349"/>
      <c r="B68" s="36"/>
      <c r="C68" s="647" t="s">
        <v>517</v>
      </c>
      <c r="D68" s="648">
        <f t="shared" si="0"/>
        <v>1442</v>
      </c>
      <c r="E68" s="273" t="s">
        <v>525</v>
      </c>
      <c r="F68" s="273" t="s">
        <v>66</v>
      </c>
      <c r="G68" s="273" t="s">
        <v>316</v>
      </c>
      <c r="H68" s="273"/>
      <c r="I68" s="295"/>
      <c r="J68" s="295">
        <v>77</v>
      </c>
      <c r="K68" s="667">
        <v>500</v>
      </c>
      <c r="L68" s="667">
        <v>100</v>
      </c>
      <c r="M68" s="667"/>
      <c r="N68" s="667">
        <v>25</v>
      </c>
      <c r="O68" s="283">
        <v>0.02</v>
      </c>
      <c r="P68" s="62">
        <v>0.7</v>
      </c>
      <c r="Q68" s="62">
        <v>0.88</v>
      </c>
      <c r="R68" s="62">
        <v>1</v>
      </c>
      <c r="S68" s="282">
        <f t="shared" si="1"/>
        <v>0.61599999999999999</v>
      </c>
      <c r="T68" s="696">
        <v>0</v>
      </c>
    </row>
    <row r="69" spans="1:20">
      <c r="A69" s="349"/>
      <c r="B69" s="36"/>
      <c r="C69" s="647" t="s">
        <v>519</v>
      </c>
      <c r="D69" s="648">
        <f t="shared" si="0"/>
        <v>1473</v>
      </c>
      <c r="E69" s="273" t="s">
        <v>525</v>
      </c>
      <c r="F69" s="273" t="s">
        <v>66</v>
      </c>
      <c r="G69" s="273" t="s">
        <v>316</v>
      </c>
      <c r="H69" s="273"/>
      <c r="I69" s="295"/>
      <c r="J69" s="295">
        <v>124</v>
      </c>
      <c r="K69" s="667">
        <v>500</v>
      </c>
      <c r="L69" s="667">
        <v>100</v>
      </c>
      <c r="M69" s="667"/>
      <c r="N69" s="667">
        <v>25</v>
      </c>
      <c r="O69" s="283">
        <v>0.02</v>
      </c>
      <c r="P69" s="62">
        <v>0.7</v>
      </c>
      <c r="Q69" s="62">
        <v>0.88</v>
      </c>
      <c r="R69" s="62">
        <v>1</v>
      </c>
      <c r="S69" s="282">
        <f t="shared" si="1"/>
        <v>0.61599999999999999</v>
      </c>
      <c r="T69" s="696">
        <v>0</v>
      </c>
    </row>
    <row r="70" spans="1:20">
      <c r="A70" s="349"/>
      <c r="B70" s="36"/>
      <c r="C70" s="647" t="s">
        <v>520</v>
      </c>
      <c r="D70" s="648">
        <f t="shared" ref="D70:D78" si="2">MATCH(C70,FxLib_names,0)-1</f>
        <v>1505</v>
      </c>
      <c r="E70" s="273" t="s">
        <v>525</v>
      </c>
      <c r="F70" s="273" t="s">
        <v>66</v>
      </c>
      <c r="G70" s="273" t="s">
        <v>316</v>
      </c>
      <c r="H70" s="273" t="s">
        <v>340</v>
      </c>
      <c r="I70" s="295"/>
      <c r="J70" s="295">
        <v>191</v>
      </c>
      <c r="K70" s="667">
        <v>500</v>
      </c>
      <c r="L70" s="667">
        <v>100</v>
      </c>
      <c r="M70" s="667"/>
      <c r="N70" s="667">
        <v>25</v>
      </c>
      <c r="O70" s="283">
        <v>0.02</v>
      </c>
      <c r="P70" s="62">
        <v>0.7</v>
      </c>
      <c r="Q70" s="62">
        <v>0.88</v>
      </c>
      <c r="R70" s="62">
        <v>1</v>
      </c>
      <c r="S70" s="282">
        <f t="shared" si="1"/>
        <v>0.61599999999999999</v>
      </c>
      <c r="T70" s="696">
        <v>0</v>
      </c>
    </row>
    <row r="71" spans="1:20">
      <c r="A71" s="349"/>
      <c r="B71" s="36"/>
      <c r="C71" s="647" t="s">
        <v>521</v>
      </c>
      <c r="D71" s="648">
        <f t="shared" si="2"/>
        <v>1552</v>
      </c>
      <c r="E71" s="273" t="s">
        <v>525</v>
      </c>
      <c r="F71" s="273" t="s">
        <v>66</v>
      </c>
      <c r="G71" s="273" t="s">
        <v>316</v>
      </c>
      <c r="H71" s="273" t="s">
        <v>340</v>
      </c>
      <c r="I71" s="295"/>
      <c r="J71" s="295">
        <v>196</v>
      </c>
      <c r="K71" s="667">
        <v>500</v>
      </c>
      <c r="L71" s="667">
        <v>100</v>
      </c>
      <c r="M71" s="667"/>
      <c r="N71" s="667">
        <v>25</v>
      </c>
      <c r="O71" s="283">
        <v>0.02</v>
      </c>
      <c r="P71" s="62">
        <v>0.7</v>
      </c>
      <c r="Q71" s="62">
        <v>0.88</v>
      </c>
      <c r="R71" s="62">
        <v>1</v>
      </c>
      <c r="S71" s="282">
        <f t="shared" si="1"/>
        <v>0.61599999999999999</v>
      </c>
      <c r="T71" s="696">
        <v>0</v>
      </c>
    </row>
    <row r="72" spans="1:20">
      <c r="A72" s="349"/>
      <c r="B72" s="36"/>
      <c r="C72" s="647" t="s">
        <v>522</v>
      </c>
      <c r="D72" s="648">
        <f t="shared" si="2"/>
        <v>1707</v>
      </c>
      <c r="E72" s="273" t="s">
        <v>525</v>
      </c>
      <c r="F72" s="273" t="s">
        <v>66</v>
      </c>
      <c r="G72" s="273" t="s">
        <v>316</v>
      </c>
      <c r="H72" s="273" t="s">
        <v>343</v>
      </c>
      <c r="I72" s="295"/>
      <c r="J72" s="295">
        <v>216</v>
      </c>
      <c r="K72" s="667">
        <v>500</v>
      </c>
      <c r="L72" s="667">
        <v>100</v>
      </c>
      <c r="M72" s="667"/>
      <c r="N72" s="667">
        <v>25</v>
      </c>
      <c r="O72" s="283">
        <v>0.02</v>
      </c>
      <c r="P72" s="62">
        <v>0.7</v>
      </c>
      <c r="Q72" s="62">
        <v>0.88</v>
      </c>
      <c r="R72" s="62">
        <v>1</v>
      </c>
      <c r="S72" s="282">
        <f t="shared" si="1"/>
        <v>0.61599999999999999</v>
      </c>
      <c r="T72" s="696">
        <v>0</v>
      </c>
    </row>
    <row r="73" spans="1:20">
      <c r="A73" s="349"/>
      <c r="B73" s="36"/>
      <c r="C73" s="647" t="s">
        <v>523</v>
      </c>
      <c r="D73" s="648">
        <f t="shared" si="2"/>
        <v>1754</v>
      </c>
      <c r="E73" s="273" t="s">
        <v>525</v>
      </c>
      <c r="F73" s="273" t="s">
        <v>66</v>
      </c>
      <c r="G73" s="273" t="s">
        <v>316</v>
      </c>
      <c r="H73" s="273" t="s">
        <v>343</v>
      </c>
      <c r="I73" s="295"/>
      <c r="J73" s="295">
        <v>217</v>
      </c>
      <c r="K73" s="667">
        <v>500</v>
      </c>
      <c r="L73" s="667">
        <v>100</v>
      </c>
      <c r="M73" s="667"/>
      <c r="N73" s="667">
        <v>25</v>
      </c>
      <c r="O73" s="283">
        <v>0.02</v>
      </c>
      <c r="P73" s="62">
        <v>0.7</v>
      </c>
      <c r="Q73" s="62">
        <v>0.88</v>
      </c>
      <c r="R73" s="62">
        <v>1</v>
      </c>
      <c r="S73" s="282">
        <f t="shared" si="1"/>
        <v>0.61599999999999999</v>
      </c>
      <c r="T73" s="696">
        <v>0</v>
      </c>
    </row>
    <row r="74" spans="1:20">
      <c r="A74" s="349"/>
      <c r="B74" s="36"/>
      <c r="C74" s="647" t="s">
        <v>524</v>
      </c>
      <c r="D74" s="648">
        <f t="shared" si="2"/>
        <v>1801</v>
      </c>
      <c r="E74" s="273" t="s">
        <v>525</v>
      </c>
      <c r="F74" s="273" t="s">
        <v>66</v>
      </c>
      <c r="G74" s="273" t="s">
        <v>316</v>
      </c>
      <c r="H74" s="273" t="s">
        <v>342</v>
      </c>
      <c r="I74" s="295"/>
      <c r="J74" s="295">
        <v>238</v>
      </c>
      <c r="K74" s="667">
        <v>500</v>
      </c>
      <c r="L74" s="667">
        <v>100</v>
      </c>
      <c r="M74" s="667"/>
      <c r="N74" s="667">
        <v>25</v>
      </c>
      <c r="O74" s="283">
        <v>0.02</v>
      </c>
      <c r="P74" s="62">
        <v>0.7</v>
      </c>
      <c r="Q74" s="62">
        <v>0.88</v>
      </c>
      <c r="R74" s="62">
        <v>1</v>
      </c>
      <c r="S74" s="282">
        <f t="shared" si="1"/>
        <v>0.61599999999999999</v>
      </c>
      <c r="T74" s="696">
        <v>0</v>
      </c>
    </row>
    <row r="75" spans="1:20">
      <c r="A75" s="349"/>
      <c r="B75" s="36"/>
      <c r="C75" s="647" t="s">
        <v>2778</v>
      </c>
      <c r="D75" s="648">
        <f t="shared" si="2"/>
        <v>1956</v>
      </c>
      <c r="E75" s="273" t="s">
        <v>3348</v>
      </c>
      <c r="F75" s="273" t="s">
        <v>66</v>
      </c>
      <c r="G75" s="273" t="s">
        <v>3349</v>
      </c>
      <c r="H75" s="273" t="s">
        <v>3350</v>
      </c>
      <c r="I75" s="295"/>
      <c r="J75" s="295">
        <v>34</v>
      </c>
      <c r="K75" s="667">
        <v>500</v>
      </c>
      <c r="L75" s="667">
        <v>100</v>
      </c>
      <c r="M75" s="667">
        <v>0</v>
      </c>
      <c r="N75" s="667">
        <v>25</v>
      </c>
      <c r="O75" s="283">
        <v>0.02</v>
      </c>
      <c r="P75" s="62">
        <v>0.7</v>
      </c>
      <c r="Q75" s="62">
        <v>0.88</v>
      </c>
      <c r="R75" s="62">
        <v>1</v>
      </c>
      <c r="S75" s="282">
        <f t="shared" ref="S75" si="3">Q75*P75*R75</f>
        <v>0.61599999999999999</v>
      </c>
      <c r="T75" s="696">
        <v>0</v>
      </c>
    </row>
    <row r="76" spans="1:20">
      <c r="A76" s="349"/>
      <c r="B76" s="36"/>
      <c r="C76" s="647" t="s">
        <v>3343</v>
      </c>
      <c r="D76" s="648">
        <f t="shared" si="2"/>
        <v>2003</v>
      </c>
      <c r="E76" s="273" t="s">
        <v>3348</v>
      </c>
      <c r="F76" s="273" t="s">
        <v>66</v>
      </c>
      <c r="G76" s="273" t="s">
        <v>3351</v>
      </c>
      <c r="H76" s="273" t="s">
        <v>3352</v>
      </c>
      <c r="I76" s="295"/>
      <c r="J76" s="295">
        <v>48</v>
      </c>
      <c r="K76" s="667">
        <v>500</v>
      </c>
      <c r="L76" s="667">
        <v>100</v>
      </c>
      <c r="M76" s="667">
        <v>0</v>
      </c>
      <c r="N76" s="667">
        <v>25</v>
      </c>
      <c r="O76" s="283">
        <v>0.02</v>
      </c>
      <c r="P76" s="62">
        <v>0.7</v>
      </c>
      <c r="Q76" s="62">
        <v>0.92</v>
      </c>
      <c r="R76" s="62">
        <v>1</v>
      </c>
      <c r="S76" s="282">
        <f t="shared" ref="S76" si="4">Q76*P76*R76</f>
        <v>0.64400000000000002</v>
      </c>
      <c r="T76" s="696">
        <v>0</v>
      </c>
    </row>
    <row r="77" spans="1:20">
      <c r="A77" s="349"/>
      <c r="B77" s="36"/>
      <c r="C77" s="647" t="s">
        <v>3345</v>
      </c>
      <c r="D77" s="648">
        <f t="shared" si="2"/>
        <v>2050</v>
      </c>
      <c r="E77" s="273" t="s">
        <v>3348</v>
      </c>
      <c r="F77" s="273" t="s">
        <v>66</v>
      </c>
      <c r="G77" s="273" t="s">
        <v>3353</v>
      </c>
      <c r="H77" s="273" t="s">
        <v>3354</v>
      </c>
      <c r="I77" s="295"/>
      <c r="J77" s="295">
        <v>91</v>
      </c>
      <c r="K77" s="667">
        <v>500</v>
      </c>
      <c r="L77" s="667">
        <v>100</v>
      </c>
      <c r="M77" s="667">
        <v>0</v>
      </c>
      <c r="N77" s="667">
        <v>25</v>
      </c>
      <c r="O77" s="283">
        <v>0.02</v>
      </c>
      <c r="P77" s="62">
        <v>0.75</v>
      </c>
      <c r="Q77" s="62">
        <v>0.92</v>
      </c>
      <c r="R77" s="62">
        <v>1</v>
      </c>
      <c r="S77" s="282">
        <f t="shared" ref="S77" si="5">Q77*P77*R77</f>
        <v>0.69000000000000006</v>
      </c>
      <c r="T77" s="696">
        <v>0</v>
      </c>
    </row>
    <row r="78" spans="1:20">
      <c r="A78" s="349"/>
      <c r="B78" s="36" t="s">
        <v>3357</v>
      </c>
      <c r="C78" s="647" t="s">
        <v>3347</v>
      </c>
      <c r="D78" s="648">
        <f t="shared" si="2"/>
        <v>2097</v>
      </c>
      <c r="E78" s="273" t="s">
        <v>3348</v>
      </c>
      <c r="F78" s="273" t="s">
        <v>66</v>
      </c>
      <c r="G78" s="273" t="s">
        <v>3355</v>
      </c>
      <c r="H78" s="273" t="s">
        <v>3356</v>
      </c>
      <c r="I78" s="295"/>
      <c r="J78" s="295">
        <v>134</v>
      </c>
      <c r="K78" s="667">
        <v>500</v>
      </c>
      <c r="L78" s="667">
        <v>100</v>
      </c>
      <c r="M78" s="667">
        <v>0</v>
      </c>
      <c r="N78" s="667">
        <v>25</v>
      </c>
      <c r="O78" s="283">
        <v>0.02</v>
      </c>
      <c r="P78" s="62">
        <v>0.75</v>
      </c>
      <c r="Q78" s="62">
        <v>0.88</v>
      </c>
      <c r="R78" s="62">
        <v>1</v>
      </c>
      <c r="S78" s="282">
        <f t="shared" ref="S78" si="6">Q78*P78*R78</f>
        <v>0.66</v>
      </c>
      <c r="T78" s="696">
        <v>0</v>
      </c>
    </row>
    <row r="79" spans="1:20">
      <c r="A79" s="349"/>
      <c r="B79" s="36"/>
      <c r="C79" s="647" t="s">
        <v>3362</v>
      </c>
      <c r="D79" s="648">
        <f t="shared" ref="D79" si="7">MATCH(C79,FxLib_names,0)-1</f>
        <v>2180</v>
      </c>
      <c r="E79" s="273" t="s">
        <v>3348</v>
      </c>
      <c r="F79" s="273" t="s">
        <v>66</v>
      </c>
      <c r="G79" s="273" t="s">
        <v>3349</v>
      </c>
      <c r="H79" s="273" t="s">
        <v>3350</v>
      </c>
      <c r="I79" s="295"/>
      <c r="J79" s="295">
        <v>34</v>
      </c>
      <c r="K79" s="667">
        <v>500</v>
      </c>
      <c r="L79" s="667">
        <v>100</v>
      </c>
      <c r="M79" s="667">
        <v>0</v>
      </c>
      <c r="N79" s="667">
        <v>25</v>
      </c>
      <c r="O79" s="283">
        <v>0.02</v>
      </c>
      <c r="P79" s="62">
        <v>0.7</v>
      </c>
      <c r="Q79" s="62">
        <v>0.88</v>
      </c>
      <c r="R79" s="62">
        <v>1</v>
      </c>
      <c r="S79" s="282">
        <f t="shared" ref="S79" si="8">Q79*P79*R79</f>
        <v>0.61599999999999999</v>
      </c>
      <c r="T79" s="696">
        <v>10</v>
      </c>
    </row>
    <row r="80" spans="1:20">
      <c r="A80" s="349"/>
      <c r="B80" s="36"/>
      <c r="C80" s="647" t="s">
        <v>3363</v>
      </c>
      <c r="D80" s="648">
        <f t="shared" ref="D80" si="9">MATCH(C80,FxLib_names,0)-1</f>
        <v>2227</v>
      </c>
      <c r="E80" s="273" t="s">
        <v>3348</v>
      </c>
      <c r="F80" s="273" t="s">
        <v>66</v>
      </c>
      <c r="G80" s="273" t="s">
        <v>3351</v>
      </c>
      <c r="H80" s="273" t="s">
        <v>3352</v>
      </c>
      <c r="I80" s="295"/>
      <c r="J80" s="295">
        <v>48</v>
      </c>
      <c r="K80" s="667">
        <v>500</v>
      </c>
      <c r="L80" s="667">
        <v>100</v>
      </c>
      <c r="M80" s="667">
        <v>0</v>
      </c>
      <c r="N80" s="667">
        <v>25</v>
      </c>
      <c r="O80" s="283">
        <v>0.02</v>
      </c>
      <c r="P80" s="62">
        <v>0.7</v>
      </c>
      <c r="Q80" s="62">
        <v>0.92</v>
      </c>
      <c r="R80" s="62">
        <v>1</v>
      </c>
      <c r="S80" s="282">
        <f t="shared" ref="S80" si="10">Q80*P80*R80</f>
        <v>0.64400000000000002</v>
      </c>
      <c r="T80" s="696">
        <v>10</v>
      </c>
    </row>
    <row r="81" spans="1:20">
      <c r="A81" s="349"/>
      <c r="B81" s="36"/>
      <c r="C81" s="647" t="s">
        <v>3364</v>
      </c>
      <c r="D81" s="648">
        <f t="shared" ref="D81" si="11">MATCH(C81,FxLib_names,0)-1</f>
        <v>2274</v>
      </c>
      <c r="E81" s="273" t="s">
        <v>3348</v>
      </c>
      <c r="F81" s="273" t="s">
        <v>66</v>
      </c>
      <c r="G81" s="273" t="s">
        <v>3353</v>
      </c>
      <c r="H81" s="273" t="s">
        <v>3354</v>
      </c>
      <c r="I81" s="295"/>
      <c r="J81" s="295">
        <v>91</v>
      </c>
      <c r="K81" s="667">
        <v>500</v>
      </c>
      <c r="L81" s="667">
        <v>100</v>
      </c>
      <c r="M81" s="667">
        <v>0</v>
      </c>
      <c r="N81" s="667">
        <v>25</v>
      </c>
      <c r="O81" s="283">
        <v>0.02</v>
      </c>
      <c r="P81" s="62">
        <v>0.75</v>
      </c>
      <c r="Q81" s="62">
        <v>0.92</v>
      </c>
      <c r="R81" s="62">
        <v>1</v>
      </c>
      <c r="S81" s="282">
        <f t="shared" ref="S81" si="12">Q81*P81*R81</f>
        <v>0.69000000000000006</v>
      </c>
      <c r="T81" s="696">
        <v>10</v>
      </c>
    </row>
    <row r="82" spans="1:20">
      <c r="A82" s="349"/>
      <c r="B82" s="36" t="s">
        <v>3357</v>
      </c>
      <c r="C82" s="647" t="s">
        <v>3365</v>
      </c>
      <c r="D82" s="648">
        <f t="shared" ref="D82" si="13">MATCH(C82,FxLib_names,0)-1</f>
        <v>2321</v>
      </c>
      <c r="E82" s="273" t="s">
        <v>3348</v>
      </c>
      <c r="F82" s="273" t="s">
        <v>66</v>
      </c>
      <c r="G82" s="273" t="s">
        <v>3355</v>
      </c>
      <c r="H82" s="273" t="s">
        <v>3356</v>
      </c>
      <c r="I82" s="295"/>
      <c r="J82" s="295">
        <v>134</v>
      </c>
      <c r="K82" s="667">
        <v>500</v>
      </c>
      <c r="L82" s="667">
        <v>100</v>
      </c>
      <c r="M82" s="667">
        <v>0</v>
      </c>
      <c r="N82" s="667">
        <v>25</v>
      </c>
      <c r="O82" s="283">
        <v>0.02</v>
      </c>
      <c r="P82" s="62">
        <v>0.75</v>
      </c>
      <c r="Q82" s="62">
        <v>0.88</v>
      </c>
      <c r="R82" s="62">
        <v>1</v>
      </c>
      <c r="S82" s="282">
        <f t="shared" ref="S82" si="14">Q82*P82*R82</f>
        <v>0.66</v>
      </c>
      <c r="T82" s="696">
        <v>10</v>
      </c>
    </row>
    <row r="83" spans="1:20">
      <c r="A83" s="349"/>
      <c r="B83" s="36"/>
      <c r="C83" s="647" t="s">
        <v>3366</v>
      </c>
      <c r="D83" s="648">
        <f t="shared" ref="D83" si="15">MATCH(C83,FxLib_names,0)-1</f>
        <v>2404</v>
      </c>
      <c r="E83" s="273" t="s">
        <v>3348</v>
      </c>
      <c r="F83" s="273" t="s">
        <v>66</v>
      </c>
      <c r="G83" s="273" t="s">
        <v>3349</v>
      </c>
      <c r="H83" s="273" t="s">
        <v>3350</v>
      </c>
      <c r="I83" s="295"/>
      <c r="J83" s="295">
        <v>34</v>
      </c>
      <c r="K83" s="667">
        <v>500</v>
      </c>
      <c r="L83" s="667">
        <v>100</v>
      </c>
      <c r="M83" s="667">
        <v>0</v>
      </c>
      <c r="N83" s="667">
        <v>25</v>
      </c>
      <c r="O83" s="283">
        <v>0.02</v>
      </c>
      <c r="P83" s="62">
        <v>0.7</v>
      </c>
      <c r="Q83" s="62">
        <v>0.88</v>
      </c>
      <c r="R83" s="62">
        <v>1</v>
      </c>
      <c r="S83" s="282">
        <f t="shared" ref="S83" si="16">Q83*P83*R83</f>
        <v>0.61599999999999999</v>
      </c>
      <c r="T83" s="696">
        <v>20</v>
      </c>
    </row>
    <row r="84" spans="1:20">
      <c r="A84" s="349"/>
      <c r="B84" s="36"/>
      <c r="C84" s="647" t="s">
        <v>3367</v>
      </c>
      <c r="D84" s="648">
        <f t="shared" ref="D84" si="17">MATCH(C84,FxLib_names,0)-1</f>
        <v>2451</v>
      </c>
      <c r="E84" s="273" t="s">
        <v>3348</v>
      </c>
      <c r="F84" s="273" t="s">
        <v>66</v>
      </c>
      <c r="G84" s="273" t="s">
        <v>3351</v>
      </c>
      <c r="H84" s="273" t="s">
        <v>3352</v>
      </c>
      <c r="I84" s="295"/>
      <c r="J84" s="295">
        <v>48</v>
      </c>
      <c r="K84" s="667">
        <v>500</v>
      </c>
      <c r="L84" s="667">
        <v>100</v>
      </c>
      <c r="M84" s="667">
        <v>0</v>
      </c>
      <c r="N84" s="667">
        <v>25</v>
      </c>
      <c r="O84" s="283">
        <v>0.02</v>
      </c>
      <c r="P84" s="62">
        <v>0.7</v>
      </c>
      <c r="Q84" s="62">
        <v>0.92</v>
      </c>
      <c r="R84" s="62">
        <v>1</v>
      </c>
      <c r="S84" s="282">
        <f t="shared" ref="S84" si="18">Q84*P84*R84</f>
        <v>0.64400000000000002</v>
      </c>
      <c r="T84" s="696">
        <v>20</v>
      </c>
    </row>
    <row r="85" spans="1:20">
      <c r="A85" s="349"/>
      <c r="B85" s="36"/>
      <c r="C85" s="647" t="s">
        <v>3368</v>
      </c>
      <c r="D85" s="648">
        <f t="shared" ref="D85" si="19">MATCH(C85,FxLib_names,0)-1</f>
        <v>2498</v>
      </c>
      <c r="E85" s="273" t="s">
        <v>3348</v>
      </c>
      <c r="F85" s="273" t="s">
        <v>66</v>
      </c>
      <c r="G85" s="273" t="s">
        <v>3353</v>
      </c>
      <c r="H85" s="273" t="s">
        <v>3354</v>
      </c>
      <c r="I85" s="295"/>
      <c r="J85" s="295">
        <v>91</v>
      </c>
      <c r="K85" s="667">
        <v>500</v>
      </c>
      <c r="L85" s="667">
        <v>100</v>
      </c>
      <c r="M85" s="667">
        <v>0</v>
      </c>
      <c r="N85" s="667">
        <v>25</v>
      </c>
      <c r="O85" s="283">
        <v>0.02</v>
      </c>
      <c r="P85" s="62">
        <v>0.75</v>
      </c>
      <c r="Q85" s="62">
        <v>0.92</v>
      </c>
      <c r="R85" s="62">
        <v>1</v>
      </c>
      <c r="S85" s="282">
        <f t="shared" ref="S85" si="20">Q85*P85*R85</f>
        <v>0.69000000000000006</v>
      </c>
      <c r="T85" s="696">
        <v>20</v>
      </c>
    </row>
    <row r="86" spans="1:20">
      <c r="A86" s="349"/>
      <c r="B86" s="36" t="s">
        <v>3357</v>
      </c>
      <c r="C86" s="647" t="s">
        <v>3369</v>
      </c>
      <c r="D86" s="648">
        <f t="shared" ref="D86" si="21">MATCH(C86,FxLib_names,0)-1</f>
        <v>2545</v>
      </c>
      <c r="E86" s="273" t="s">
        <v>3348</v>
      </c>
      <c r="F86" s="273" t="s">
        <v>66</v>
      </c>
      <c r="G86" s="273" t="s">
        <v>3355</v>
      </c>
      <c r="H86" s="273" t="s">
        <v>3356</v>
      </c>
      <c r="I86" s="295"/>
      <c r="J86" s="295">
        <v>134</v>
      </c>
      <c r="K86" s="667">
        <v>500</v>
      </c>
      <c r="L86" s="667">
        <v>100</v>
      </c>
      <c r="M86" s="667">
        <v>0</v>
      </c>
      <c r="N86" s="667">
        <v>25</v>
      </c>
      <c r="O86" s="283">
        <v>0.02</v>
      </c>
      <c r="P86" s="62">
        <v>0.75</v>
      </c>
      <c r="Q86" s="62">
        <v>0.88</v>
      </c>
      <c r="R86" s="62">
        <v>1</v>
      </c>
      <c r="S86" s="282">
        <f t="shared" ref="S86" si="22">Q86*P86*R86</f>
        <v>0.66</v>
      </c>
      <c r="T86" s="696">
        <v>20</v>
      </c>
    </row>
    <row r="87" spans="1:20">
      <c r="A87" s="349"/>
      <c r="B87" s="36"/>
      <c r="C87" s="647" t="s">
        <v>3370</v>
      </c>
      <c r="D87" s="648">
        <f t="shared" ref="D87" si="23">MATCH(C87,FxLib_names,0)-1</f>
        <v>2628</v>
      </c>
      <c r="E87" s="273" t="s">
        <v>3348</v>
      </c>
      <c r="F87" s="273" t="s">
        <v>66</v>
      </c>
      <c r="G87" s="273" t="s">
        <v>3349</v>
      </c>
      <c r="H87" s="273" t="s">
        <v>3350</v>
      </c>
      <c r="I87" s="295"/>
      <c r="J87" s="295">
        <v>34</v>
      </c>
      <c r="K87" s="667">
        <v>500</v>
      </c>
      <c r="L87" s="667">
        <v>100</v>
      </c>
      <c r="M87" s="667">
        <v>0</v>
      </c>
      <c r="N87" s="667">
        <v>25</v>
      </c>
      <c r="O87" s="283">
        <v>0.02</v>
      </c>
      <c r="P87" s="62">
        <v>0.7</v>
      </c>
      <c r="Q87" s="62">
        <v>0.88</v>
      </c>
      <c r="R87" s="62">
        <v>1</v>
      </c>
      <c r="S87" s="282">
        <f t="shared" ref="S87" si="24">Q87*P87*R87</f>
        <v>0.61599999999999999</v>
      </c>
      <c r="T87" s="696">
        <v>30</v>
      </c>
    </row>
    <row r="88" spans="1:20">
      <c r="A88" s="349"/>
      <c r="B88" s="36"/>
      <c r="C88" s="647" t="s">
        <v>3371</v>
      </c>
      <c r="D88" s="648">
        <f t="shared" ref="D88" si="25">MATCH(C88,FxLib_names,0)-1</f>
        <v>2675</v>
      </c>
      <c r="E88" s="273" t="s">
        <v>3348</v>
      </c>
      <c r="F88" s="273" t="s">
        <v>66</v>
      </c>
      <c r="G88" s="273" t="s">
        <v>3351</v>
      </c>
      <c r="H88" s="273" t="s">
        <v>3352</v>
      </c>
      <c r="I88" s="295"/>
      <c r="J88" s="295">
        <v>48</v>
      </c>
      <c r="K88" s="667">
        <v>500</v>
      </c>
      <c r="L88" s="667">
        <v>100</v>
      </c>
      <c r="M88" s="667">
        <v>0</v>
      </c>
      <c r="N88" s="667">
        <v>25</v>
      </c>
      <c r="O88" s="283">
        <v>0.02</v>
      </c>
      <c r="P88" s="62">
        <v>0.7</v>
      </c>
      <c r="Q88" s="62">
        <v>0.92</v>
      </c>
      <c r="R88" s="62">
        <v>1</v>
      </c>
      <c r="S88" s="282">
        <f t="shared" ref="S88" si="26">Q88*P88*R88</f>
        <v>0.64400000000000002</v>
      </c>
      <c r="T88" s="696">
        <v>30</v>
      </c>
    </row>
    <row r="89" spans="1:20">
      <c r="A89" s="349"/>
      <c r="B89" s="36"/>
      <c r="C89" s="647" t="s">
        <v>3372</v>
      </c>
      <c r="D89" s="648">
        <f t="shared" ref="D89" si="27">MATCH(C89,FxLib_names,0)-1</f>
        <v>2722</v>
      </c>
      <c r="E89" s="273" t="s">
        <v>3348</v>
      </c>
      <c r="F89" s="273" t="s">
        <v>66</v>
      </c>
      <c r="G89" s="273" t="s">
        <v>3353</v>
      </c>
      <c r="H89" s="273" t="s">
        <v>3354</v>
      </c>
      <c r="I89" s="295"/>
      <c r="J89" s="295">
        <v>91</v>
      </c>
      <c r="K89" s="667">
        <v>500</v>
      </c>
      <c r="L89" s="667">
        <v>100</v>
      </c>
      <c r="M89" s="667">
        <v>0</v>
      </c>
      <c r="N89" s="667">
        <v>25</v>
      </c>
      <c r="O89" s="283">
        <v>0.02</v>
      </c>
      <c r="P89" s="62">
        <v>0.75</v>
      </c>
      <c r="Q89" s="62">
        <v>0.92</v>
      </c>
      <c r="R89" s="62">
        <v>1</v>
      </c>
      <c r="S89" s="282">
        <f t="shared" ref="S89" si="28">Q89*P89*R89</f>
        <v>0.69000000000000006</v>
      </c>
      <c r="T89" s="696">
        <v>30</v>
      </c>
    </row>
    <row r="90" spans="1:20">
      <c r="A90" s="349"/>
      <c r="B90" s="36" t="s">
        <v>3357</v>
      </c>
      <c r="C90" s="647" t="s">
        <v>3373</v>
      </c>
      <c r="D90" s="648">
        <f t="shared" ref="D90" si="29">MATCH(C90,FxLib_names,0)-1</f>
        <v>2769</v>
      </c>
      <c r="E90" s="273" t="s">
        <v>3348</v>
      </c>
      <c r="F90" s="273" t="s">
        <v>66</v>
      </c>
      <c r="G90" s="273" t="s">
        <v>3355</v>
      </c>
      <c r="H90" s="273" t="s">
        <v>3356</v>
      </c>
      <c r="I90" s="295"/>
      <c r="J90" s="295">
        <v>134</v>
      </c>
      <c r="K90" s="667">
        <v>500</v>
      </c>
      <c r="L90" s="667">
        <v>100</v>
      </c>
      <c r="M90" s="667">
        <v>0</v>
      </c>
      <c r="N90" s="667">
        <v>25</v>
      </c>
      <c r="O90" s="283">
        <v>0.02</v>
      </c>
      <c r="P90" s="62">
        <v>0.75</v>
      </c>
      <c r="Q90" s="62">
        <v>0.88</v>
      </c>
      <c r="R90" s="62">
        <v>1</v>
      </c>
      <c r="S90" s="282">
        <f t="shared" ref="S90" si="30">Q90*P90*R90</f>
        <v>0.66</v>
      </c>
      <c r="T90" s="696">
        <v>30</v>
      </c>
    </row>
    <row r="91" spans="1:20">
      <c r="A91" s="349"/>
      <c r="B91" s="36"/>
      <c r="C91" s="647" t="s">
        <v>3374</v>
      </c>
      <c r="D91" s="648">
        <f t="shared" ref="D91" si="31">MATCH(C91,FxLib_names,0)-1</f>
        <v>2852</v>
      </c>
      <c r="E91" s="273" t="s">
        <v>3348</v>
      </c>
      <c r="F91" s="273" t="s">
        <v>66</v>
      </c>
      <c r="G91" s="273" t="s">
        <v>3349</v>
      </c>
      <c r="H91" s="273" t="s">
        <v>3350</v>
      </c>
      <c r="I91" s="295"/>
      <c r="J91" s="295">
        <v>34</v>
      </c>
      <c r="K91" s="667">
        <v>500</v>
      </c>
      <c r="L91" s="667">
        <v>100</v>
      </c>
      <c r="M91" s="667">
        <v>0</v>
      </c>
      <c r="N91" s="667">
        <v>25</v>
      </c>
      <c r="O91" s="283">
        <v>0.02</v>
      </c>
      <c r="P91" s="62">
        <v>0.7</v>
      </c>
      <c r="Q91" s="62">
        <v>0.88</v>
      </c>
      <c r="R91" s="62">
        <v>1</v>
      </c>
      <c r="S91" s="282">
        <f t="shared" ref="S91" si="32">Q91*P91*R91</f>
        <v>0.61599999999999999</v>
      </c>
      <c r="T91" s="696">
        <v>45</v>
      </c>
    </row>
    <row r="92" spans="1:20">
      <c r="A92" s="349"/>
      <c r="B92" s="36"/>
      <c r="C92" s="647" t="s">
        <v>3375</v>
      </c>
      <c r="D92" s="648">
        <f t="shared" ref="D92" si="33">MATCH(C92,FxLib_names,0)-1</f>
        <v>2899</v>
      </c>
      <c r="E92" s="273" t="s">
        <v>3348</v>
      </c>
      <c r="F92" s="273" t="s">
        <v>66</v>
      </c>
      <c r="G92" s="273" t="s">
        <v>3351</v>
      </c>
      <c r="H92" s="273" t="s">
        <v>3352</v>
      </c>
      <c r="I92" s="295"/>
      <c r="J92" s="295">
        <v>48</v>
      </c>
      <c r="K92" s="667">
        <v>500</v>
      </c>
      <c r="L92" s="667">
        <v>100</v>
      </c>
      <c r="M92" s="667">
        <v>0</v>
      </c>
      <c r="N92" s="667">
        <v>25</v>
      </c>
      <c r="O92" s="283">
        <v>0.02</v>
      </c>
      <c r="P92" s="62">
        <v>0.7</v>
      </c>
      <c r="Q92" s="62">
        <v>0.92</v>
      </c>
      <c r="R92" s="62">
        <v>1</v>
      </c>
      <c r="S92" s="282">
        <f t="shared" ref="S92" si="34">Q92*P92*R92</f>
        <v>0.64400000000000002</v>
      </c>
      <c r="T92" s="696">
        <v>45</v>
      </c>
    </row>
    <row r="93" spans="1:20">
      <c r="A93" s="349"/>
      <c r="B93" s="36"/>
      <c r="C93" s="647" t="s">
        <v>3376</v>
      </c>
      <c r="D93" s="648">
        <f t="shared" ref="D93" si="35">MATCH(C93,FxLib_names,0)-1</f>
        <v>2946</v>
      </c>
      <c r="E93" s="273" t="s">
        <v>3348</v>
      </c>
      <c r="F93" s="273" t="s">
        <v>66</v>
      </c>
      <c r="G93" s="273" t="s">
        <v>3353</v>
      </c>
      <c r="H93" s="273" t="s">
        <v>3354</v>
      </c>
      <c r="I93" s="295"/>
      <c r="J93" s="295">
        <v>91</v>
      </c>
      <c r="K93" s="667">
        <v>500</v>
      </c>
      <c r="L93" s="667">
        <v>100</v>
      </c>
      <c r="M93" s="667">
        <v>0</v>
      </c>
      <c r="N93" s="667">
        <v>25</v>
      </c>
      <c r="O93" s="283">
        <v>0.02</v>
      </c>
      <c r="P93" s="62">
        <v>0.75</v>
      </c>
      <c r="Q93" s="62">
        <v>0.92</v>
      </c>
      <c r="R93" s="62">
        <v>1</v>
      </c>
      <c r="S93" s="282">
        <f t="shared" ref="S93" si="36">Q93*P93*R93</f>
        <v>0.69000000000000006</v>
      </c>
      <c r="T93" s="696">
        <v>45</v>
      </c>
    </row>
    <row r="94" spans="1:20">
      <c r="A94" s="349"/>
      <c r="B94" s="36" t="s">
        <v>3357</v>
      </c>
      <c r="C94" s="647" t="s">
        <v>3377</v>
      </c>
      <c r="D94" s="648">
        <f t="shared" ref="D94" si="37">MATCH(C94,FxLib_names,0)-1</f>
        <v>2993</v>
      </c>
      <c r="E94" s="273" t="s">
        <v>3348</v>
      </c>
      <c r="F94" s="273" t="s">
        <v>66</v>
      </c>
      <c r="G94" s="273" t="s">
        <v>3355</v>
      </c>
      <c r="H94" s="273" t="s">
        <v>3356</v>
      </c>
      <c r="I94" s="295"/>
      <c r="J94" s="295">
        <v>134</v>
      </c>
      <c r="K94" s="667">
        <v>500</v>
      </c>
      <c r="L94" s="667">
        <v>100</v>
      </c>
      <c r="M94" s="667">
        <v>0</v>
      </c>
      <c r="N94" s="667">
        <v>25</v>
      </c>
      <c r="O94" s="283">
        <v>0.02</v>
      </c>
      <c r="P94" s="62">
        <v>0.75</v>
      </c>
      <c r="Q94" s="62">
        <v>0.88</v>
      </c>
      <c r="R94" s="62">
        <v>1</v>
      </c>
      <c r="S94" s="282">
        <f t="shared" ref="S94" si="38">Q94*P94*R94</f>
        <v>0.66</v>
      </c>
      <c r="T94" s="696">
        <v>45</v>
      </c>
    </row>
  </sheetData>
  <sheetProtection sheet="1" objects="1" scenarios="1"/>
  <mergeCells count="4">
    <mergeCell ref="B6:G6"/>
    <mergeCell ref="B24:C26"/>
    <mergeCell ref="E14:G14"/>
    <mergeCell ref="B14:C15"/>
  </mergeCells>
  <conditionalFormatting sqref="C38:H74">
    <cfRule type="expression" dxfId="193" priority="2647" stopIfTrue="1">
      <formula>$B38="x"</formula>
    </cfRule>
  </conditionalFormatting>
  <conditionalFormatting sqref="K39:K74">
    <cfRule type="expression" dxfId="192" priority="1398" stopIfTrue="1">
      <formula>K39&lt;&gt;IF(F39="LED",LEDcost,IF(F39="HPS",HPScost,MHcost))</formula>
    </cfRule>
  </conditionalFormatting>
  <conditionalFormatting sqref="L39:L74">
    <cfRule type="expression" dxfId="191" priority="1397" stopIfTrue="1">
      <formula>L39&lt;&gt;IF($F39="LED",LEDinstcost,IF(OR($F39="HPS",$F39="SAP",$F39="SHP"),HPSinstcost,MHinstcost))</formula>
    </cfRule>
  </conditionalFormatting>
  <conditionalFormatting sqref="N39:N41 N43:N74">
    <cfRule type="expression" dxfId="190" priority="1395" stopIfTrue="1">
      <formula>N39&lt;&gt;IF($F39="LED",LEDmaintcost,IF($F39="HPS",HPSmaintcost,MHmaintcost))</formula>
    </cfRule>
  </conditionalFormatting>
  <conditionalFormatting sqref="O39:O41 O43:O74">
    <cfRule type="expression" dxfId="189" priority="1394" stopIfTrue="1">
      <formula>O39&lt;&gt;IF($F39="LED",LEDmaintinflate,IF($F39="HPS",HPSmaintinflate,MHmaintinflate))</formula>
    </cfRule>
  </conditionalFormatting>
  <conditionalFormatting sqref="P39:P74">
    <cfRule type="expression" dxfId="188" priority="1393" stopIfTrue="1">
      <formula>P39&lt;&gt;IF($F39="LED",LEDLLD,IF($F39="HPS",HPSLLD,MHLLD))</formula>
    </cfRule>
  </conditionalFormatting>
  <conditionalFormatting sqref="Q39:Q74">
    <cfRule type="expression" dxfId="187" priority="1392" stopIfTrue="1">
      <formula>Q39&lt;&gt;IF($F39="LED",LEDDD,IF($F39="HPS",HPSDD,MHDD))</formula>
    </cfRule>
  </conditionalFormatting>
  <conditionalFormatting sqref="R39:R74">
    <cfRule type="expression" dxfId="186" priority="1391" stopIfTrue="1">
      <formula>R39&lt;&gt;IF($F39="LED",LEDBF,IF($F39="HPS",HPSBF,MHBF))</formula>
    </cfRule>
  </conditionalFormatting>
  <conditionalFormatting sqref="N42">
    <cfRule type="expression" dxfId="185" priority="589" stopIfTrue="1">
      <formula>N42&lt;&gt;IF($F42="LED",LEDmaintcost,IF($F42="HPS",HPSmaintcost,MHmaintcost))</formula>
    </cfRule>
  </conditionalFormatting>
  <conditionalFormatting sqref="O42">
    <cfRule type="expression" dxfId="184" priority="588" stopIfTrue="1">
      <formula>O42&lt;&gt;IF($F42="LED",LEDmaintinflate,IF($F42="HPS",HPSmaintinflate,MHmaintinflate))</formula>
    </cfRule>
  </conditionalFormatting>
  <conditionalFormatting sqref="C75:H75">
    <cfRule type="expression" dxfId="183" priority="181" stopIfTrue="1">
      <formula>$B75="x"</formula>
    </cfRule>
  </conditionalFormatting>
  <conditionalFormatting sqref="K75">
    <cfRule type="expression" dxfId="182" priority="180" stopIfTrue="1">
      <formula>K75&lt;&gt;IF(F75="LED",LEDcost,IF(F75="HPS",HPScost,MHcost))</formula>
    </cfRule>
  </conditionalFormatting>
  <conditionalFormatting sqref="L75">
    <cfRule type="expression" dxfId="181" priority="179" stopIfTrue="1">
      <formula>L75&lt;&gt;IF($F75="LED",LEDinstcost,IF(OR($F75="HPS",$F75="SAP",$F75="SHP"),HPSinstcost,MHinstcost))</formula>
    </cfRule>
  </conditionalFormatting>
  <conditionalFormatting sqref="N75">
    <cfRule type="expression" dxfId="180" priority="178" stopIfTrue="1">
      <formula>N75&lt;&gt;IF($F75="LED",LEDmaintcost,IF($F75="HPS",HPSmaintcost,MHmaintcost))</formula>
    </cfRule>
  </conditionalFormatting>
  <conditionalFormatting sqref="O75">
    <cfRule type="expression" dxfId="179" priority="177" stopIfTrue="1">
      <formula>O75&lt;&gt;IF($F75="LED",LEDmaintinflate,IF($F75="HPS",HPSmaintinflate,MHmaintinflate))</formula>
    </cfRule>
  </conditionalFormatting>
  <conditionalFormatting sqref="P75">
    <cfRule type="expression" dxfId="178" priority="176" stopIfTrue="1">
      <formula>P75&lt;&gt;IF($F75="LED",LEDLLD,IF($F75="HPS",HPSLLD,MHLLD))</formula>
    </cfRule>
  </conditionalFormatting>
  <conditionalFormatting sqref="Q75">
    <cfRule type="expression" dxfId="177" priority="175" stopIfTrue="1">
      <formula>Q75&lt;&gt;IF($F75="LED",LEDDD,IF($F75="HPS",HPSDD,MHDD))</formula>
    </cfRule>
  </conditionalFormatting>
  <conditionalFormatting sqref="R75">
    <cfRule type="expression" dxfId="176" priority="174" stopIfTrue="1">
      <formula>R75&lt;&gt;IF($F75="LED",LEDBF,IF($F75="HPS",HPSBF,MHBF))</formula>
    </cfRule>
  </conditionalFormatting>
  <conditionalFormatting sqref="C76:H76">
    <cfRule type="expression" dxfId="175" priority="173" stopIfTrue="1">
      <formula>$B76="x"</formula>
    </cfRule>
  </conditionalFormatting>
  <conditionalFormatting sqref="K76">
    <cfRule type="expression" dxfId="174" priority="172" stopIfTrue="1">
      <formula>K76&lt;&gt;IF(F76="LED",LEDcost,IF(F76="HPS",HPScost,MHcost))</formula>
    </cfRule>
  </conditionalFormatting>
  <conditionalFormatting sqref="L76">
    <cfRule type="expression" dxfId="173" priority="171" stopIfTrue="1">
      <formula>L76&lt;&gt;IF($F76="LED",LEDinstcost,IF(OR($F76="HPS",$F76="SAP",$F76="SHP"),HPSinstcost,MHinstcost))</formula>
    </cfRule>
  </conditionalFormatting>
  <conditionalFormatting sqref="N76">
    <cfRule type="expression" dxfId="172" priority="170" stopIfTrue="1">
      <formula>N76&lt;&gt;IF($F76="LED",LEDmaintcost,IF($F76="HPS",HPSmaintcost,MHmaintcost))</formula>
    </cfRule>
  </conditionalFormatting>
  <conditionalFormatting sqref="O76">
    <cfRule type="expression" dxfId="171" priority="169" stopIfTrue="1">
      <formula>O76&lt;&gt;IF($F76="LED",LEDmaintinflate,IF($F76="HPS",HPSmaintinflate,MHmaintinflate))</formula>
    </cfRule>
  </conditionalFormatting>
  <conditionalFormatting sqref="P76">
    <cfRule type="expression" dxfId="170" priority="168" stopIfTrue="1">
      <formula>P76&lt;&gt;IF($F76="LED",LEDLLD,IF($F76="HPS",HPSLLD,MHLLD))</formula>
    </cfRule>
  </conditionalFormatting>
  <conditionalFormatting sqref="Q76">
    <cfRule type="expression" dxfId="169" priority="167" stopIfTrue="1">
      <formula>Q76&lt;&gt;IF($F76="LED",LEDDD,IF($F76="HPS",HPSDD,MHDD))</formula>
    </cfRule>
  </conditionalFormatting>
  <conditionalFormatting sqref="R76">
    <cfRule type="expression" dxfId="168" priority="166" stopIfTrue="1">
      <formula>R76&lt;&gt;IF($F76="LED",LEDBF,IF($F76="HPS",HPSBF,MHBF))</formula>
    </cfRule>
  </conditionalFormatting>
  <conditionalFormatting sqref="C77:H77">
    <cfRule type="expression" dxfId="167" priority="165" stopIfTrue="1">
      <formula>$B77="x"</formula>
    </cfRule>
  </conditionalFormatting>
  <conditionalFormatting sqref="K77">
    <cfRule type="expression" dxfId="166" priority="164" stopIfTrue="1">
      <formula>K77&lt;&gt;IF(F77="LED",LEDcost,IF(F77="HPS",HPScost,MHcost))</formula>
    </cfRule>
  </conditionalFormatting>
  <conditionalFormatting sqref="L77">
    <cfRule type="expression" dxfId="165" priority="163" stopIfTrue="1">
      <formula>L77&lt;&gt;IF($F77="LED",LEDinstcost,IF(OR($F77="HPS",$F77="SAP",$F77="SHP"),HPSinstcost,MHinstcost))</formula>
    </cfRule>
  </conditionalFormatting>
  <conditionalFormatting sqref="N77">
    <cfRule type="expression" dxfId="164" priority="162" stopIfTrue="1">
      <formula>N77&lt;&gt;IF($F77="LED",LEDmaintcost,IF($F77="HPS",HPSmaintcost,MHmaintcost))</formula>
    </cfRule>
  </conditionalFormatting>
  <conditionalFormatting sqref="O77">
    <cfRule type="expression" dxfId="163" priority="161" stopIfTrue="1">
      <formula>O77&lt;&gt;IF($F77="LED",LEDmaintinflate,IF($F77="HPS",HPSmaintinflate,MHmaintinflate))</formula>
    </cfRule>
  </conditionalFormatting>
  <conditionalFormatting sqref="P77">
    <cfRule type="expression" dxfId="162" priority="160" stopIfTrue="1">
      <formula>P77&lt;&gt;IF($F77="LED",LEDLLD,IF($F77="HPS",HPSLLD,MHLLD))</formula>
    </cfRule>
  </conditionalFormatting>
  <conditionalFormatting sqref="Q77">
    <cfRule type="expression" dxfId="161" priority="159" stopIfTrue="1">
      <formula>Q77&lt;&gt;IF($F77="LED",LEDDD,IF($F77="HPS",HPSDD,MHDD))</formula>
    </cfRule>
  </conditionalFormatting>
  <conditionalFormatting sqref="R77">
    <cfRule type="expression" dxfId="160" priority="158" stopIfTrue="1">
      <formula>R77&lt;&gt;IF($F77="LED",LEDBF,IF($F77="HPS",HPSBF,MHBF))</formula>
    </cfRule>
  </conditionalFormatting>
  <conditionalFormatting sqref="C78:H78">
    <cfRule type="expression" dxfId="159" priority="157" stopIfTrue="1">
      <formula>$B78="x"</formula>
    </cfRule>
  </conditionalFormatting>
  <conditionalFormatting sqref="K78">
    <cfRule type="expression" dxfId="158" priority="156" stopIfTrue="1">
      <formula>K78&lt;&gt;IF(F78="LED",LEDcost,IF(F78="HPS",HPScost,MHcost))</formula>
    </cfRule>
  </conditionalFormatting>
  <conditionalFormatting sqref="L78">
    <cfRule type="expression" dxfId="157" priority="155" stopIfTrue="1">
      <formula>L78&lt;&gt;IF($F78="LED",LEDinstcost,IF(OR($F78="HPS",$F78="SAP",$F78="SHP"),HPSinstcost,MHinstcost))</formula>
    </cfRule>
  </conditionalFormatting>
  <conditionalFormatting sqref="N78">
    <cfRule type="expression" dxfId="156" priority="154" stopIfTrue="1">
      <formula>N78&lt;&gt;IF($F78="LED",LEDmaintcost,IF($F78="HPS",HPSmaintcost,MHmaintcost))</formula>
    </cfRule>
  </conditionalFormatting>
  <conditionalFormatting sqref="O78">
    <cfRule type="expression" dxfId="155" priority="153" stopIfTrue="1">
      <formula>O78&lt;&gt;IF($F78="LED",LEDmaintinflate,IF($F78="HPS",HPSmaintinflate,MHmaintinflate))</formula>
    </cfRule>
  </conditionalFormatting>
  <conditionalFormatting sqref="P78">
    <cfRule type="expression" dxfId="154" priority="152" stopIfTrue="1">
      <formula>P78&lt;&gt;IF($F78="LED",LEDLLD,IF($F78="HPS",HPSLLD,MHLLD))</formula>
    </cfRule>
  </conditionalFormatting>
  <conditionalFormatting sqref="Q78">
    <cfRule type="expression" dxfId="153" priority="151" stopIfTrue="1">
      <formula>Q78&lt;&gt;IF($F78="LED",LEDDD,IF($F78="HPS",HPSDD,MHDD))</formula>
    </cfRule>
  </conditionalFormatting>
  <conditionalFormatting sqref="R78">
    <cfRule type="expression" dxfId="152" priority="150" stopIfTrue="1">
      <formula>R78&lt;&gt;IF($F78="LED",LEDBF,IF($F78="HPS",HPSBF,MHBF))</formula>
    </cfRule>
  </conditionalFormatting>
  <conditionalFormatting sqref="T39:T78">
    <cfRule type="expression" dxfId="151" priority="149" stopIfTrue="1">
      <formula>T39&lt;&gt;0</formula>
    </cfRule>
  </conditionalFormatting>
  <conditionalFormatting sqref="C79:H79">
    <cfRule type="expression" dxfId="143" priority="144" stopIfTrue="1">
      <formula>$B79="x"</formula>
    </cfRule>
  </conditionalFormatting>
  <conditionalFormatting sqref="K79">
    <cfRule type="expression" dxfId="142" priority="143" stopIfTrue="1">
      <formula>K79&lt;&gt;IF(F79="LED",LEDcost,IF(F79="HPS",HPScost,MHcost))</formula>
    </cfRule>
  </conditionalFormatting>
  <conditionalFormatting sqref="L79">
    <cfRule type="expression" dxfId="141" priority="142" stopIfTrue="1">
      <formula>L79&lt;&gt;IF($F79="LED",LEDinstcost,IF(OR($F79="HPS",$F79="SAP",$F79="SHP"),HPSinstcost,MHinstcost))</formula>
    </cfRule>
  </conditionalFormatting>
  <conditionalFormatting sqref="N79">
    <cfRule type="expression" dxfId="140" priority="141" stopIfTrue="1">
      <formula>N79&lt;&gt;IF($F79="LED",LEDmaintcost,IF($F79="HPS",HPSmaintcost,MHmaintcost))</formula>
    </cfRule>
  </conditionalFormatting>
  <conditionalFormatting sqref="O79">
    <cfRule type="expression" dxfId="139" priority="140" stopIfTrue="1">
      <formula>O79&lt;&gt;IF($F79="LED",LEDmaintinflate,IF($F79="HPS",HPSmaintinflate,MHmaintinflate))</formula>
    </cfRule>
  </conditionalFormatting>
  <conditionalFormatting sqref="P79">
    <cfRule type="expression" dxfId="138" priority="139" stopIfTrue="1">
      <formula>P79&lt;&gt;IF($F79="LED",LEDLLD,IF($F79="HPS",HPSLLD,MHLLD))</formula>
    </cfRule>
  </conditionalFormatting>
  <conditionalFormatting sqref="Q79">
    <cfRule type="expression" dxfId="137" priority="138" stopIfTrue="1">
      <formula>Q79&lt;&gt;IF($F79="LED",LEDDD,IF($F79="HPS",HPSDD,MHDD))</formula>
    </cfRule>
  </conditionalFormatting>
  <conditionalFormatting sqref="R79">
    <cfRule type="expression" dxfId="136" priority="137" stopIfTrue="1">
      <formula>R79&lt;&gt;IF($F79="LED",LEDBF,IF($F79="HPS",HPSBF,MHBF))</formula>
    </cfRule>
  </conditionalFormatting>
  <conditionalFormatting sqref="T79:T82">
    <cfRule type="expression" dxfId="135" priority="136" stopIfTrue="1">
      <formula>T79&lt;&gt;0</formula>
    </cfRule>
  </conditionalFormatting>
  <conditionalFormatting sqref="C80:H80">
    <cfRule type="expression" dxfId="134" priority="135" stopIfTrue="1">
      <formula>$B80="x"</formula>
    </cfRule>
  </conditionalFormatting>
  <conditionalFormatting sqref="K80">
    <cfRule type="expression" dxfId="133" priority="134" stopIfTrue="1">
      <formula>K80&lt;&gt;IF(F80="LED",LEDcost,IF(F80="HPS",HPScost,MHcost))</formula>
    </cfRule>
  </conditionalFormatting>
  <conditionalFormatting sqref="L80">
    <cfRule type="expression" dxfId="132" priority="133" stopIfTrue="1">
      <formula>L80&lt;&gt;IF($F80="LED",LEDinstcost,IF(OR($F80="HPS",$F80="SAP",$F80="SHP"),HPSinstcost,MHinstcost))</formula>
    </cfRule>
  </conditionalFormatting>
  <conditionalFormatting sqref="N80">
    <cfRule type="expression" dxfId="131" priority="132" stopIfTrue="1">
      <formula>N80&lt;&gt;IF($F80="LED",LEDmaintcost,IF($F80="HPS",HPSmaintcost,MHmaintcost))</formula>
    </cfRule>
  </conditionalFormatting>
  <conditionalFormatting sqref="O80">
    <cfRule type="expression" dxfId="130" priority="131" stopIfTrue="1">
      <formula>O80&lt;&gt;IF($F80="LED",LEDmaintinflate,IF($F80="HPS",HPSmaintinflate,MHmaintinflate))</formula>
    </cfRule>
  </conditionalFormatting>
  <conditionalFormatting sqref="P80">
    <cfRule type="expression" dxfId="129" priority="130" stopIfTrue="1">
      <formula>P80&lt;&gt;IF($F80="LED",LEDLLD,IF($F80="HPS",HPSLLD,MHLLD))</formula>
    </cfRule>
  </conditionalFormatting>
  <conditionalFormatting sqref="Q80">
    <cfRule type="expression" dxfId="128" priority="129" stopIfTrue="1">
      <formula>Q80&lt;&gt;IF($F80="LED",LEDDD,IF($F80="HPS",HPSDD,MHDD))</formula>
    </cfRule>
  </conditionalFormatting>
  <conditionalFormatting sqref="R80">
    <cfRule type="expression" dxfId="127" priority="128" stopIfTrue="1">
      <formula>R80&lt;&gt;IF($F80="LED",LEDBF,IF($F80="HPS",HPSBF,MHBF))</formula>
    </cfRule>
  </conditionalFormatting>
  <conditionalFormatting sqref="T80">
    <cfRule type="expression" dxfId="126" priority="127" stopIfTrue="1">
      <formula>T80&lt;&gt;0</formula>
    </cfRule>
  </conditionalFormatting>
  <conditionalFormatting sqref="C81:H81">
    <cfRule type="expression" dxfId="125" priority="126" stopIfTrue="1">
      <formula>$B81="x"</formula>
    </cfRule>
  </conditionalFormatting>
  <conditionalFormatting sqref="K81">
    <cfRule type="expression" dxfId="124" priority="125" stopIfTrue="1">
      <formula>K81&lt;&gt;IF(F81="LED",LEDcost,IF(F81="HPS",HPScost,MHcost))</formula>
    </cfRule>
  </conditionalFormatting>
  <conditionalFormatting sqref="L81">
    <cfRule type="expression" dxfId="123" priority="124" stopIfTrue="1">
      <formula>L81&lt;&gt;IF($F81="LED",LEDinstcost,IF(OR($F81="HPS",$F81="SAP",$F81="SHP"),HPSinstcost,MHinstcost))</formula>
    </cfRule>
  </conditionalFormatting>
  <conditionalFormatting sqref="N81">
    <cfRule type="expression" dxfId="122" priority="123" stopIfTrue="1">
      <formula>N81&lt;&gt;IF($F81="LED",LEDmaintcost,IF($F81="HPS",HPSmaintcost,MHmaintcost))</formula>
    </cfRule>
  </conditionalFormatting>
  <conditionalFormatting sqref="O81">
    <cfRule type="expression" dxfId="121" priority="122" stopIfTrue="1">
      <formula>O81&lt;&gt;IF($F81="LED",LEDmaintinflate,IF($F81="HPS",HPSmaintinflate,MHmaintinflate))</formula>
    </cfRule>
  </conditionalFormatting>
  <conditionalFormatting sqref="P81">
    <cfRule type="expression" dxfId="120" priority="121" stopIfTrue="1">
      <formula>P81&lt;&gt;IF($F81="LED",LEDLLD,IF($F81="HPS",HPSLLD,MHLLD))</formula>
    </cfRule>
  </conditionalFormatting>
  <conditionalFormatting sqref="Q81">
    <cfRule type="expression" dxfId="119" priority="120" stopIfTrue="1">
      <formula>Q81&lt;&gt;IF($F81="LED",LEDDD,IF($F81="HPS",HPSDD,MHDD))</formula>
    </cfRule>
  </conditionalFormatting>
  <conditionalFormatting sqref="R81">
    <cfRule type="expression" dxfId="118" priority="119" stopIfTrue="1">
      <formula>R81&lt;&gt;IF($F81="LED",LEDBF,IF($F81="HPS",HPSBF,MHBF))</formula>
    </cfRule>
  </conditionalFormatting>
  <conditionalFormatting sqref="T81">
    <cfRule type="expression" dxfId="117" priority="118" stopIfTrue="1">
      <formula>T81&lt;&gt;0</formula>
    </cfRule>
  </conditionalFormatting>
  <conditionalFormatting sqref="C82:H82">
    <cfRule type="expression" dxfId="116" priority="117" stopIfTrue="1">
      <formula>$B82="x"</formula>
    </cfRule>
  </conditionalFormatting>
  <conditionalFormatting sqref="K82">
    <cfRule type="expression" dxfId="115" priority="116" stopIfTrue="1">
      <formula>K82&lt;&gt;IF(F82="LED",LEDcost,IF(F82="HPS",HPScost,MHcost))</formula>
    </cfRule>
  </conditionalFormatting>
  <conditionalFormatting sqref="L82">
    <cfRule type="expression" dxfId="114" priority="115" stopIfTrue="1">
      <formula>L82&lt;&gt;IF($F82="LED",LEDinstcost,IF(OR($F82="HPS",$F82="SAP",$F82="SHP"),HPSinstcost,MHinstcost))</formula>
    </cfRule>
  </conditionalFormatting>
  <conditionalFormatting sqref="N82">
    <cfRule type="expression" dxfId="113" priority="114" stopIfTrue="1">
      <formula>N82&lt;&gt;IF($F82="LED",LEDmaintcost,IF($F82="HPS",HPSmaintcost,MHmaintcost))</formula>
    </cfRule>
  </conditionalFormatting>
  <conditionalFormatting sqref="O82">
    <cfRule type="expression" dxfId="112" priority="113" stopIfTrue="1">
      <formula>O82&lt;&gt;IF($F82="LED",LEDmaintinflate,IF($F82="HPS",HPSmaintinflate,MHmaintinflate))</formula>
    </cfRule>
  </conditionalFormatting>
  <conditionalFormatting sqref="P82">
    <cfRule type="expression" dxfId="111" priority="112" stopIfTrue="1">
      <formula>P82&lt;&gt;IF($F82="LED",LEDLLD,IF($F82="HPS",HPSLLD,MHLLD))</formula>
    </cfRule>
  </conditionalFormatting>
  <conditionalFormatting sqref="Q82">
    <cfRule type="expression" dxfId="110" priority="111" stopIfTrue="1">
      <formula>Q82&lt;&gt;IF($F82="LED",LEDDD,IF($F82="HPS",HPSDD,MHDD))</formula>
    </cfRule>
  </conditionalFormatting>
  <conditionalFormatting sqref="R82">
    <cfRule type="expression" dxfId="109" priority="110" stopIfTrue="1">
      <formula>R82&lt;&gt;IF($F82="LED",LEDBF,IF($F82="HPS",HPSBF,MHBF))</formula>
    </cfRule>
  </conditionalFormatting>
  <conditionalFormatting sqref="T82">
    <cfRule type="expression" dxfId="108" priority="109" stopIfTrue="1">
      <formula>T82&lt;&gt;0</formula>
    </cfRule>
  </conditionalFormatting>
  <conditionalFormatting sqref="C83:H83">
    <cfRule type="expression" dxfId="107" priority="108" stopIfTrue="1">
      <formula>$B83="x"</formula>
    </cfRule>
  </conditionalFormatting>
  <conditionalFormatting sqref="K83">
    <cfRule type="expression" dxfId="106" priority="107" stopIfTrue="1">
      <formula>K83&lt;&gt;IF(F83="LED",LEDcost,IF(F83="HPS",HPScost,MHcost))</formula>
    </cfRule>
  </conditionalFormatting>
  <conditionalFormatting sqref="L83">
    <cfRule type="expression" dxfId="105" priority="106" stopIfTrue="1">
      <formula>L83&lt;&gt;IF($F83="LED",LEDinstcost,IF(OR($F83="HPS",$F83="SAP",$F83="SHP"),HPSinstcost,MHinstcost))</formula>
    </cfRule>
  </conditionalFormatting>
  <conditionalFormatting sqref="N83">
    <cfRule type="expression" dxfId="104" priority="105" stopIfTrue="1">
      <formula>N83&lt;&gt;IF($F83="LED",LEDmaintcost,IF($F83="HPS",HPSmaintcost,MHmaintcost))</formula>
    </cfRule>
  </conditionalFormatting>
  <conditionalFormatting sqref="O83">
    <cfRule type="expression" dxfId="103" priority="104" stopIfTrue="1">
      <formula>O83&lt;&gt;IF($F83="LED",LEDmaintinflate,IF($F83="HPS",HPSmaintinflate,MHmaintinflate))</formula>
    </cfRule>
  </conditionalFormatting>
  <conditionalFormatting sqref="P83">
    <cfRule type="expression" dxfId="102" priority="103" stopIfTrue="1">
      <formula>P83&lt;&gt;IF($F83="LED",LEDLLD,IF($F83="HPS",HPSLLD,MHLLD))</formula>
    </cfRule>
  </conditionalFormatting>
  <conditionalFormatting sqref="Q83">
    <cfRule type="expression" dxfId="101" priority="102" stopIfTrue="1">
      <formula>Q83&lt;&gt;IF($F83="LED",LEDDD,IF($F83="HPS",HPSDD,MHDD))</formula>
    </cfRule>
  </conditionalFormatting>
  <conditionalFormatting sqref="R83">
    <cfRule type="expression" dxfId="100" priority="101" stopIfTrue="1">
      <formula>R83&lt;&gt;IF($F83="LED",LEDBF,IF($F83="HPS",HPSBF,MHBF))</formula>
    </cfRule>
  </conditionalFormatting>
  <conditionalFormatting sqref="T83">
    <cfRule type="expression" dxfId="99" priority="100" stopIfTrue="1">
      <formula>T83&lt;&gt;0</formula>
    </cfRule>
  </conditionalFormatting>
  <conditionalFormatting sqref="C84:H84">
    <cfRule type="expression" dxfId="98" priority="99" stopIfTrue="1">
      <formula>$B84="x"</formula>
    </cfRule>
  </conditionalFormatting>
  <conditionalFormatting sqref="K84">
    <cfRule type="expression" dxfId="97" priority="98" stopIfTrue="1">
      <formula>K84&lt;&gt;IF(F84="LED",LEDcost,IF(F84="HPS",HPScost,MHcost))</formula>
    </cfRule>
  </conditionalFormatting>
  <conditionalFormatting sqref="L84">
    <cfRule type="expression" dxfId="96" priority="97" stopIfTrue="1">
      <formula>L84&lt;&gt;IF($F84="LED",LEDinstcost,IF(OR($F84="HPS",$F84="SAP",$F84="SHP"),HPSinstcost,MHinstcost))</formula>
    </cfRule>
  </conditionalFormatting>
  <conditionalFormatting sqref="N84">
    <cfRule type="expression" dxfId="95" priority="96" stopIfTrue="1">
      <formula>N84&lt;&gt;IF($F84="LED",LEDmaintcost,IF($F84="HPS",HPSmaintcost,MHmaintcost))</formula>
    </cfRule>
  </conditionalFormatting>
  <conditionalFormatting sqref="O84">
    <cfRule type="expression" dxfId="94" priority="95" stopIfTrue="1">
      <formula>O84&lt;&gt;IF($F84="LED",LEDmaintinflate,IF($F84="HPS",HPSmaintinflate,MHmaintinflate))</formula>
    </cfRule>
  </conditionalFormatting>
  <conditionalFormatting sqref="P84">
    <cfRule type="expression" dxfId="93" priority="94" stopIfTrue="1">
      <formula>P84&lt;&gt;IF($F84="LED",LEDLLD,IF($F84="HPS",HPSLLD,MHLLD))</formula>
    </cfRule>
  </conditionalFormatting>
  <conditionalFormatting sqref="Q84">
    <cfRule type="expression" dxfId="92" priority="93" stopIfTrue="1">
      <formula>Q84&lt;&gt;IF($F84="LED",LEDDD,IF($F84="HPS",HPSDD,MHDD))</formula>
    </cfRule>
  </conditionalFormatting>
  <conditionalFormatting sqref="R84">
    <cfRule type="expression" dxfId="91" priority="92" stopIfTrue="1">
      <formula>R84&lt;&gt;IF($F84="LED",LEDBF,IF($F84="HPS",HPSBF,MHBF))</formula>
    </cfRule>
  </conditionalFormatting>
  <conditionalFormatting sqref="T84">
    <cfRule type="expression" dxfId="90" priority="91" stopIfTrue="1">
      <formula>T84&lt;&gt;0</formula>
    </cfRule>
  </conditionalFormatting>
  <conditionalFormatting sqref="C85:H85">
    <cfRule type="expression" dxfId="89" priority="90" stopIfTrue="1">
      <formula>$B85="x"</formula>
    </cfRule>
  </conditionalFormatting>
  <conditionalFormatting sqref="K85">
    <cfRule type="expression" dxfId="88" priority="89" stopIfTrue="1">
      <formula>K85&lt;&gt;IF(F85="LED",LEDcost,IF(F85="HPS",HPScost,MHcost))</formula>
    </cfRule>
  </conditionalFormatting>
  <conditionalFormatting sqref="L85">
    <cfRule type="expression" dxfId="87" priority="88" stopIfTrue="1">
      <formula>L85&lt;&gt;IF($F85="LED",LEDinstcost,IF(OR($F85="HPS",$F85="SAP",$F85="SHP"),HPSinstcost,MHinstcost))</formula>
    </cfRule>
  </conditionalFormatting>
  <conditionalFormatting sqref="N85">
    <cfRule type="expression" dxfId="86" priority="87" stopIfTrue="1">
      <formula>N85&lt;&gt;IF($F85="LED",LEDmaintcost,IF($F85="HPS",HPSmaintcost,MHmaintcost))</formula>
    </cfRule>
  </conditionalFormatting>
  <conditionalFormatting sqref="O85">
    <cfRule type="expression" dxfId="85" priority="86" stopIfTrue="1">
      <formula>O85&lt;&gt;IF($F85="LED",LEDmaintinflate,IF($F85="HPS",HPSmaintinflate,MHmaintinflate))</formula>
    </cfRule>
  </conditionalFormatting>
  <conditionalFormatting sqref="P85">
    <cfRule type="expression" dxfId="84" priority="85" stopIfTrue="1">
      <formula>P85&lt;&gt;IF($F85="LED",LEDLLD,IF($F85="HPS",HPSLLD,MHLLD))</formula>
    </cfRule>
  </conditionalFormatting>
  <conditionalFormatting sqref="Q85">
    <cfRule type="expression" dxfId="83" priority="84" stopIfTrue="1">
      <formula>Q85&lt;&gt;IF($F85="LED",LEDDD,IF($F85="HPS",HPSDD,MHDD))</formula>
    </cfRule>
  </conditionalFormatting>
  <conditionalFormatting sqref="R85">
    <cfRule type="expression" dxfId="82" priority="83" stopIfTrue="1">
      <formula>R85&lt;&gt;IF($F85="LED",LEDBF,IF($F85="HPS",HPSBF,MHBF))</formula>
    </cfRule>
  </conditionalFormatting>
  <conditionalFormatting sqref="T85">
    <cfRule type="expression" dxfId="81" priority="82" stopIfTrue="1">
      <formula>T85&lt;&gt;0</formula>
    </cfRule>
  </conditionalFormatting>
  <conditionalFormatting sqref="C86:H86">
    <cfRule type="expression" dxfId="80" priority="81" stopIfTrue="1">
      <formula>$B86="x"</formula>
    </cfRule>
  </conditionalFormatting>
  <conditionalFormatting sqref="K86">
    <cfRule type="expression" dxfId="79" priority="80" stopIfTrue="1">
      <formula>K86&lt;&gt;IF(F86="LED",LEDcost,IF(F86="HPS",HPScost,MHcost))</formula>
    </cfRule>
  </conditionalFormatting>
  <conditionalFormatting sqref="L86">
    <cfRule type="expression" dxfId="78" priority="79" stopIfTrue="1">
      <formula>L86&lt;&gt;IF($F86="LED",LEDinstcost,IF(OR($F86="HPS",$F86="SAP",$F86="SHP"),HPSinstcost,MHinstcost))</formula>
    </cfRule>
  </conditionalFormatting>
  <conditionalFormatting sqref="N86">
    <cfRule type="expression" dxfId="77" priority="78" stopIfTrue="1">
      <formula>N86&lt;&gt;IF($F86="LED",LEDmaintcost,IF($F86="HPS",HPSmaintcost,MHmaintcost))</formula>
    </cfRule>
  </conditionalFormatting>
  <conditionalFormatting sqref="O86">
    <cfRule type="expression" dxfId="76" priority="77" stopIfTrue="1">
      <formula>O86&lt;&gt;IF($F86="LED",LEDmaintinflate,IF($F86="HPS",HPSmaintinflate,MHmaintinflate))</formula>
    </cfRule>
  </conditionalFormatting>
  <conditionalFormatting sqref="P86">
    <cfRule type="expression" dxfId="75" priority="76" stopIfTrue="1">
      <formula>P86&lt;&gt;IF($F86="LED",LEDLLD,IF($F86="HPS",HPSLLD,MHLLD))</formula>
    </cfRule>
  </conditionalFormatting>
  <conditionalFormatting sqref="Q86">
    <cfRule type="expression" dxfId="74" priority="75" stopIfTrue="1">
      <formula>Q86&lt;&gt;IF($F86="LED",LEDDD,IF($F86="HPS",HPSDD,MHDD))</formula>
    </cfRule>
  </conditionalFormatting>
  <conditionalFormatting sqref="R86">
    <cfRule type="expression" dxfId="73" priority="74" stopIfTrue="1">
      <formula>R86&lt;&gt;IF($F86="LED",LEDBF,IF($F86="HPS",HPSBF,MHBF))</formula>
    </cfRule>
  </conditionalFormatting>
  <conditionalFormatting sqref="T86">
    <cfRule type="expression" dxfId="72" priority="73" stopIfTrue="1">
      <formula>T86&lt;&gt;0</formula>
    </cfRule>
  </conditionalFormatting>
  <conditionalFormatting sqref="C87:H87">
    <cfRule type="expression" dxfId="71" priority="72" stopIfTrue="1">
      <formula>$B87="x"</formula>
    </cfRule>
  </conditionalFormatting>
  <conditionalFormatting sqref="K87">
    <cfRule type="expression" dxfId="70" priority="71" stopIfTrue="1">
      <formula>K87&lt;&gt;IF(F87="LED",LEDcost,IF(F87="HPS",HPScost,MHcost))</formula>
    </cfRule>
  </conditionalFormatting>
  <conditionalFormatting sqref="L87">
    <cfRule type="expression" dxfId="69" priority="70" stopIfTrue="1">
      <formula>L87&lt;&gt;IF($F87="LED",LEDinstcost,IF(OR($F87="HPS",$F87="SAP",$F87="SHP"),HPSinstcost,MHinstcost))</formula>
    </cfRule>
  </conditionalFormatting>
  <conditionalFormatting sqref="N87">
    <cfRule type="expression" dxfId="68" priority="69" stopIfTrue="1">
      <formula>N87&lt;&gt;IF($F87="LED",LEDmaintcost,IF($F87="HPS",HPSmaintcost,MHmaintcost))</formula>
    </cfRule>
  </conditionalFormatting>
  <conditionalFormatting sqref="O87">
    <cfRule type="expression" dxfId="67" priority="68" stopIfTrue="1">
      <formula>O87&lt;&gt;IF($F87="LED",LEDmaintinflate,IF($F87="HPS",HPSmaintinflate,MHmaintinflate))</formula>
    </cfRule>
  </conditionalFormatting>
  <conditionalFormatting sqref="P87">
    <cfRule type="expression" dxfId="66" priority="67" stopIfTrue="1">
      <formula>P87&lt;&gt;IF($F87="LED",LEDLLD,IF($F87="HPS",HPSLLD,MHLLD))</formula>
    </cfRule>
  </conditionalFormatting>
  <conditionalFormatting sqref="Q87">
    <cfRule type="expression" dxfId="65" priority="66" stopIfTrue="1">
      <formula>Q87&lt;&gt;IF($F87="LED",LEDDD,IF($F87="HPS",HPSDD,MHDD))</formula>
    </cfRule>
  </conditionalFormatting>
  <conditionalFormatting sqref="R87">
    <cfRule type="expression" dxfId="64" priority="65" stopIfTrue="1">
      <formula>R87&lt;&gt;IF($F87="LED",LEDBF,IF($F87="HPS",HPSBF,MHBF))</formula>
    </cfRule>
  </conditionalFormatting>
  <conditionalFormatting sqref="T87">
    <cfRule type="expression" dxfId="63" priority="64" stopIfTrue="1">
      <formula>T87&lt;&gt;0</formula>
    </cfRule>
  </conditionalFormatting>
  <conditionalFormatting sqref="C88:H88">
    <cfRule type="expression" dxfId="62" priority="63" stopIfTrue="1">
      <formula>$B88="x"</formula>
    </cfRule>
  </conditionalFormatting>
  <conditionalFormatting sqref="K88">
    <cfRule type="expression" dxfId="61" priority="62" stopIfTrue="1">
      <formula>K88&lt;&gt;IF(F88="LED",LEDcost,IF(F88="HPS",HPScost,MHcost))</formula>
    </cfRule>
  </conditionalFormatting>
  <conditionalFormatting sqref="L88">
    <cfRule type="expression" dxfId="60" priority="61" stopIfTrue="1">
      <formula>L88&lt;&gt;IF($F88="LED",LEDinstcost,IF(OR($F88="HPS",$F88="SAP",$F88="SHP"),HPSinstcost,MHinstcost))</formula>
    </cfRule>
  </conditionalFormatting>
  <conditionalFormatting sqref="N88">
    <cfRule type="expression" dxfId="59" priority="60" stopIfTrue="1">
      <formula>N88&lt;&gt;IF($F88="LED",LEDmaintcost,IF($F88="HPS",HPSmaintcost,MHmaintcost))</formula>
    </cfRule>
  </conditionalFormatting>
  <conditionalFormatting sqref="O88">
    <cfRule type="expression" dxfId="58" priority="59" stopIfTrue="1">
      <formula>O88&lt;&gt;IF($F88="LED",LEDmaintinflate,IF($F88="HPS",HPSmaintinflate,MHmaintinflate))</formula>
    </cfRule>
  </conditionalFormatting>
  <conditionalFormatting sqref="P88">
    <cfRule type="expression" dxfId="57" priority="58" stopIfTrue="1">
      <formula>P88&lt;&gt;IF($F88="LED",LEDLLD,IF($F88="HPS",HPSLLD,MHLLD))</formula>
    </cfRule>
  </conditionalFormatting>
  <conditionalFormatting sqref="Q88">
    <cfRule type="expression" dxfId="56" priority="57" stopIfTrue="1">
      <formula>Q88&lt;&gt;IF($F88="LED",LEDDD,IF($F88="HPS",HPSDD,MHDD))</formula>
    </cfRule>
  </conditionalFormatting>
  <conditionalFormatting sqref="R88">
    <cfRule type="expression" dxfId="55" priority="56" stopIfTrue="1">
      <formula>R88&lt;&gt;IF($F88="LED",LEDBF,IF($F88="HPS",HPSBF,MHBF))</formula>
    </cfRule>
  </conditionalFormatting>
  <conditionalFormatting sqref="T88">
    <cfRule type="expression" dxfId="54" priority="55" stopIfTrue="1">
      <formula>T88&lt;&gt;0</formula>
    </cfRule>
  </conditionalFormatting>
  <conditionalFormatting sqref="C89:H89">
    <cfRule type="expression" dxfId="53" priority="54" stopIfTrue="1">
      <formula>$B89="x"</formula>
    </cfRule>
  </conditionalFormatting>
  <conditionalFormatting sqref="K89">
    <cfRule type="expression" dxfId="52" priority="53" stopIfTrue="1">
      <formula>K89&lt;&gt;IF(F89="LED",LEDcost,IF(F89="HPS",HPScost,MHcost))</formula>
    </cfRule>
  </conditionalFormatting>
  <conditionalFormatting sqref="L89">
    <cfRule type="expression" dxfId="51" priority="52" stopIfTrue="1">
      <formula>L89&lt;&gt;IF($F89="LED",LEDinstcost,IF(OR($F89="HPS",$F89="SAP",$F89="SHP"),HPSinstcost,MHinstcost))</formula>
    </cfRule>
  </conditionalFormatting>
  <conditionalFormatting sqref="N89">
    <cfRule type="expression" dxfId="50" priority="51" stopIfTrue="1">
      <formula>N89&lt;&gt;IF($F89="LED",LEDmaintcost,IF($F89="HPS",HPSmaintcost,MHmaintcost))</formula>
    </cfRule>
  </conditionalFormatting>
  <conditionalFormatting sqref="O89">
    <cfRule type="expression" dxfId="49" priority="50" stopIfTrue="1">
      <formula>O89&lt;&gt;IF($F89="LED",LEDmaintinflate,IF($F89="HPS",HPSmaintinflate,MHmaintinflate))</formula>
    </cfRule>
  </conditionalFormatting>
  <conditionalFormatting sqref="P89">
    <cfRule type="expression" dxfId="48" priority="49" stopIfTrue="1">
      <formula>P89&lt;&gt;IF($F89="LED",LEDLLD,IF($F89="HPS",HPSLLD,MHLLD))</formula>
    </cfRule>
  </conditionalFormatting>
  <conditionalFormatting sqref="Q89">
    <cfRule type="expression" dxfId="47" priority="48" stopIfTrue="1">
      <formula>Q89&lt;&gt;IF($F89="LED",LEDDD,IF($F89="HPS",HPSDD,MHDD))</formula>
    </cfRule>
  </conditionalFormatting>
  <conditionalFormatting sqref="R89">
    <cfRule type="expression" dxfId="46" priority="47" stopIfTrue="1">
      <formula>R89&lt;&gt;IF($F89="LED",LEDBF,IF($F89="HPS",HPSBF,MHBF))</formula>
    </cfRule>
  </conditionalFormatting>
  <conditionalFormatting sqref="T89">
    <cfRule type="expression" dxfId="45" priority="46" stopIfTrue="1">
      <formula>T89&lt;&gt;0</formula>
    </cfRule>
  </conditionalFormatting>
  <conditionalFormatting sqref="C90:H90">
    <cfRule type="expression" dxfId="44" priority="45" stopIfTrue="1">
      <formula>$B90="x"</formula>
    </cfRule>
  </conditionalFormatting>
  <conditionalFormatting sqref="K90">
    <cfRule type="expression" dxfId="43" priority="44" stopIfTrue="1">
      <formula>K90&lt;&gt;IF(F90="LED",LEDcost,IF(F90="HPS",HPScost,MHcost))</formula>
    </cfRule>
  </conditionalFormatting>
  <conditionalFormatting sqref="L90">
    <cfRule type="expression" dxfId="42" priority="43" stopIfTrue="1">
      <formula>L90&lt;&gt;IF($F90="LED",LEDinstcost,IF(OR($F90="HPS",$F90="SAP",$F90="SHP"),HPSinstcost,MHinstcost))</formula>
    </cfRule>
  </conditionalFormatting>
  <conditionalFormatting sqref="N90">
    <cfRule type="expression" dxfId="41" priority="42" stopIfTrue="1">
      <formula>N90&lt;&gt;IF($F90="LED",LEDmaintcost,IF($F90="HPS",HPSmaintcost,MHmaintcost))</formula>
    </cfRule>
  </conditionalFormatting>
  <conditionalFormatting sqref="O90">
    <cfRule type="expression" dxfId="40" priority="41" stopIfTrue="1">
      <formula>O90&lt;&gt;IF($F90="LED",LEDmaintinflate,IF($F90="HPS",HPSmaintinflate,MHmaintinflate))</formula>
    </cfRule>
  </conditionalFormatting>
  <conditionalFormatting sqref="P90">
    <cfRule type="expression" dxfId="39" priority="40" stopIfTrue="1">
      <formula>P90&lt;&gt;IF($F90="LED",LEDLLD,IF($F90="HPS",HPSLLD,MHLLD))</formula>
    </cfRule>
  </conditionalFormatting>
  <conditionalFormatting sqref="Q90">
    <cfRule type="expression" dxfId="38" priority="39" stopIfTrue="1">
      <formula>Q90&lt;&gt;IF($F90="LED",LEDDD,IF($F90="HPS",HPSDD,MHDD))</formula>
    </cfRule>
  </conditionalFormatting>
  <conditionalFormatting sqref="R90">
    <cfRule type="expression" dxfId="37" priority="38" stopIfTrue="1">
      <formula>R90&lt;&gt;IF($F90="LED",LEDBF,IF($F90="HPS",HPSBF,MHBF))</formula>
    </cfRule>
  </conditionalFormatting>
  <conditionalFormatting sqref="T90">
    <cfRule type="expression" dxfId="36" priority="37" stopIfTrue="1">
      <formula>T90&lt;&gt;0</formula>
    </cfRule>
  </conditionalFormatting>
  <conditionalFormatting sqref="C91:H91">
    <cfRule type="expression" dxfId="35" priority="36" stopIfTrue="1">
      <formula>$B91="x"</formula>
    </cfRule>
  </conditionalFormatting>
  <conditionalFormatting sqref="K91">
    <cfRule type="expression" dxfId="34" priority="35" stopIfTrue="1">
      <formula>K91&lt;&gt;IF(F91="LED",LEDcost,IF(F91="HPS",HPScost,MHcost))</formula>
    </cfRule>
  </conditionalFormatting>
  <conditionalFormatting sqref="L91">
    <cfRule type="expression" dxfId="33" priority="34" stopIfTrue="1">
      <formula>L91&lt;&gt;IF($F91="LED",LEDinstcost,IF(OR($F91="HPS",$F91="SAP",$F91="SHP"),HPSinstcost,MHinstcost))</formula>
    </cfRule>
  </conditionalFormatting>
  <conditionalFormatting sqref="N91">
    <cfRule type="expression" dxfId="32" priority="33" stopIfTrue="1">
      <formula>N91&lt;&gt;IF($F91="LED",LEDmaintcost,IF($F91="HPS",HPSmaintcost,MHmaintcost))</formula>
    </cfRule>
  </conditionalFormatting>
  <conditionalFormatting sqref="O91">
    <cfRule type="expression" dxfId="31" priority="32" stopIfTrue="1">
      <formula>O91&lt;&gt;IF($F91="LED",LEDmaintinflate,IF($F91="HPS",HPSmaintinflate,MHmaintinflate))</formula>
    </cfRule>
  </conditionalFormatting>
  <conditionalFormatting sqref="P91">
    <cfRule type="expression" dxfId="30" priority="31" stopIfTrue="1">
      <formula>P91&lt;&gt;IF($F91="LED",LEDLLD,IF($F91="HPS",HPSLLD,MHLLD))</formula>
    </cfRule>
  </conditionalFormatting>
  <conditionalFormatting sqref="Q91">
    <cfRule type="expression" dxfId="29" priority="30" stopIfTrue="1">
      <formula>Q91&lt;&gt;IF($F91="LED",LEDDD,IF($F91="HPS",HPSDD,MHDD))</formula>
    </cfRule>
  </conditionalFormatting>
  <conditionalFormatting sqref="R91">
    <cfRule type="expression" dxfId="28" priority="29" stopIfTrue="1">
      <formula>R91&lt;&gt;IF($F91="LED",LEDBF,IF($F91="HPS",HPSBF,MHBF))</formula>
    </cfRule>
  </conditionalFormatting>
  <conditionalFormatting sqref="T91">
    <cfRule type="expression" dxfId="27" priority="28" stopIfTrue="1">
      <formula>T91&lt;&gt;0</formula>
    </cfRule>
  </conditionalFormatting>
  <conditionalFormatting sqref="C92:H92">
    <cfRule type="expression" dxfId="26" priority="27" stopIfTrue="1">
      <formula>$B92="x"</formula>
    </cfRule>
  </conditionalFormatting>
  <conditionalFormatting sqref="K92">
    <cfRule type="expression" dxfId="25" priority="26" stopIfTrue="1">
      <formula>K92&lt;&gt;IF(F92="LED",LEDcost,IF(F92="HPS",HPScost,MHcost))</formula>
    </cfRule>
  </conditionalFormatting>
  <conditionalFormatting sqref="L92">
    <cfRule type="expression" dxfId="24" priority="25" stopIfTrue="1">
      <formula>L92&lt;&gt;IF($F92="LED",LEDinstcost,IF(OR($F92="HPS",$F92="SAP",$F92="SHP"),HPSinstcost,MHinstcost))</formula>
    </cfRule>
  </conditionalFormatting>
  <conditionalFormatting sqref="N92">
    <cfRule type="expression" dxfId="23" priority="24" stopIfTrue="1">
      <formula>N92&lt;&gt;IF($F92="LED",LEDmaintcost,IF($F92="HPS",HPSmaintcost,MHmaintcost))</formula>
    </cfRule>
  </conditionalFormatting>
  <conditionalFormatting sqref="O92">
    <cfRule type="expression" dxfId="22" priority="23" stopIfTrue="1">
      <formula>O92&lt;&gt;IF($F92="LED",LEDmaintinflate,IF($F92="HPS",HPSmaintinflate,MHmaintinflate))</formula>
    </cfRule>
  </conditionalFormatting>
  <conditionalFormatting sqref="P92">
    <cfRule type="expression" dxfId="21" priority="22" stopIfTrue="1">
      <formula>P92&lt;&gt;IF($F92="LED",LEDLLD,IF($F92="HPS",HPSLLD,MHLLD))</formula>
    </cfRule>
  </conditionalFormatting>
  <conditionalFormatting sqref="Q92">
    <cfRule type="expression" dxfId="20" priority="21" stopIfTrue="1">
      <formula>Q92&lt;&gt;IF($F92="LED",LEDDD,IF($F92="HPS",HPSDD,MHDD))</formula>
    </cfRule>
  </conditionalFormatting>
  <conditionalFormatting sqref="R92">
    <cfRule type="expression" dxfId="19" priority="20" stopIfTrue="1">
      <formula>R92&lt;&gt;IF($F92="LED",LEDBF,IF($F92="HPS",HPSBF,MHBF))</formula>
    </cfRule>
  </conditionalFormatting>
  <conditionalFormatting sqref="T92">
    <cfRule type="expression" dxfId="18" priority="19" stopIfTrue="1">
      <formula>T92&lt;&gt;0</formula>
    </cfRule>
  </conditionalFormatting>
  <conditionalFormatting sqref="C93:H93">
    <cfRule type="expression" dxfId="17" priority="18" stopIfTrue="1">
      <formula>$B93="x"</formula>
    </cfRule>
  </conditionalFormatting>
  <conditionalFormatting sqref="K93">
    <cfRule type="expression" dxfId="16" priority="17" stopIfTrue="1">
      <formula>K93&lt;&gt;IF(F93="LED",LEDcost,IF(F93="HPS",HPScost,MHcost))</formula>
    </cfRule>
  </conditionalFormatting>
  <conditionalFormatting sqref="L93">
    <cfRule type="expression" dxfId="15" priority="16" stopIfTrue="1">
      <formula>L93&lt;&gt;IF($F93="LED",LEDinstcost,IF(OR($F93="HPS",$F93="SAP",$F93="SHP"),HPSinstcost,MHinstcost))</formula>
    </cfRule>
  </conditionalFormatting>
  <conditionalFormatting sqref="N93">
    <cfRule type="expression" dxfId="14" priority="15" stopIfTrue="1">
      <formula>N93&lt;&gt;IF($F93="LED",LEDmaintcost,IF($F93="HPS",HPSmaintcost,MHmaintcost))</formula>
    </cfRule>
  </conditionalFormatting>
  <conditionalFormatting sqref="O93">
    <cfRule type="expression" dxfId="13" priority="14" stopIfTrue="1">
      <formula>O93&lt;&gt;IF($F93="LED",LEDmaintinflate,IF($F93="HPS",HPSmaintinflate,MHmaintinflate))</formula>
    </cfRule>
  </conditionalFormatting>
  <conditionalFormatting sqref="P93">
    <cfRule type="expression" dxfId="12" priority="13" stopIfTrue="1">
      <formula>P93&lt;&gt;IF($F93="LED",LEDLLD,IF($F93="HPS",HPSLLD,MHLLD))</formula>
    </cfRule>
  </conditionalFormatting>
  <conditionalFormatting sqref="Q93">
    <cfRule type="expression" dxfId="11" priority="12" stopIfTrue="1">
      <formula>Q93&lt;&gt;IF($F93="LED",LEDDD,IF($F93="HPS",HPSDD,MHDD))</formula>
    </cfRule>
  </conditionalFormatting>
  <conditionalFormatting sqref="R93">
    <cfRule type="expression" dxfId="10" priority="11" stopIfTrue="1">
      <formula>R93&lt;&gt;IF($F93="LED",LEDBF,IF($F93="HPS",HPSBF,MHBF))</formula>
    </cfRule>
  </conditionalFormatting>
  <conditionalFormatting sqref="T93">
    <cfRule type="expression" dxfId="9" priority="10" stopIfTrue="1">
      <formula>T93&lt;&gt;0</formula>
    </cfRule>
  </conditionalFormatting>
  <conditionalFormatting sqref="C94:H94">
    <cfRule type="expression" dxfId="8" priority="9" stopIfTrue="1">
      <formula>$B94="x"</formula>
    </cfRule>
  </conditionalFormatting>
  <conditionalFormatting sqref="K94">
    <cfRule type="expression" dxfId="7" priority="8" stopIfTrue="1">
      <formula>K94&lt;&gt;IF(F94="LED",LEDcost,IF(F94="HPS",HPScost,MHcost))</formula>
    </cfRule>
  </conditionalFormatting>
  <conditionalFormatting sqref="L94">
    <cfRule type="expression" dxfId="6" priority="7" stopIfTrue="1">
      <formula>L94&lt;&gt;IF($F94="LED",LEDinstcost,IF(OR($F94="HPS",$F94="SAP",$F94="SHP"),HPSinstcost,MHinstcost))</formula>
    </cfRule>
  </conditionalFormatting>
  <conditionalFormatting sqref="N94">
    <cfRule type="expression" dxfId="5" priority="6" stopIfTrue="1">
      <formula>N94&lt;&gt;IF($F94="LED",LEDmaintcost,IF($F94="HPS",HPSmaintcost,MHmaintcost))</formula>
    </cfRule>
  </conditionalFormatting>
  <conditionalFormatting sqref="O94">
    <cfRule type="expression" dxfId="4" priority="5" stopIfTrue="1">
      <formula>O94&lt;&gt;IF($F94="LED",LEDmaintinflate,IF($F94="HPS",HPSmaintinflate,MHmaintinflate))</formula>
    </cfRule>
  </conditionalFormatting>
  <conditionalFormatting sqref="P94">
    <cfRule type="expression" dxfId="3" priority="4" stopIfTrue="1">
      <formula>P94&lt;&gt;IF($F94="LED",LEDLLD,IF($F94="HPS",HPSLLD,MHLLD))</formula>
    </cfRule>
  </conditionalFormatting>
  <conditionalFormatting sqref="Q94">
    <cfRule type="expression" dxfId="2" priority="3" stopIfTrue="1">
      <formula>Q94&lt;&gt;IF($F94="LED",LEDDD,IF($F94="HPS",HPSDD,MHDD))</formula>
    </cfRule>
  </conditionalFormatting>
  <conditionalFormatting sqref="R94">
    <cfRule type="expression" dxfId="1" priority="2" stopIfTrue="1">
      <formula>R94&lt;&gt;IF($F94="LED",LEDBF,IF($F94="HPS",HPSBF,MHBF))</formula>
    </cfRule>
  </conditionalFormatting>
  <conditionalFormatting sqref="T94">
    <cfRule type="expression" dxfId="0" priority="1" stopIfTrue="1">
      <formula>T94&lt;&gt;0</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workbookViewId="0">
      <selection activeCell="D25" sqref="D25"/>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v1.77</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22"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22"/>
      <c r="D7" s="722"/>
      <c r="E7" s="722"/>
      <c r="F7" s="722"/>
      <c r="G7" s="722"/>
      <c r="H7" s="722"/>
    </row>
    <row r="8" spans="1:256" ht="48" customHeight="1">
      <c r="B8" s="182" t="str">
        <f>Translation!B115</f>
        <v>Operating hours</v>
      </c>
      <c r="C8" s="542">
        <v>4380</v>
      </c>
      <c r="D8" s="223" t="str">
        <f>Translation!B108</f>
        <v>Default 4380 assumes 12 hours per day</v>
      </c>
    </row>
    <row r="9" spans="1:256">
      <c r="B9" s="182" t="str">
        <f>Translation!B109</f>
        <v>Energy Cost ($/kWh)</v>
      </c>
      <c r="C9" s="669">
        <v>0.1</v>
      </c>
      <c r="D9" s="279" t="s">
        <v>217</v>
      </c>
    </row>
    <row r="10" spans="1:256">
      <c r="B10" s="343" t="str">
        <f>Translation!B371</f>
        <v>Energy Inflation Rate (%/year)</v>
      </c>
      <c r="C10" s="392">
        <v>0.02</v>
      </c>
      <c r="D10" s="279" t="s">
        <v>217</v>
      </c>
    </row>
    <row r="11" spans="1:256">
      <c r="B11" s="182" t="str">
        <f>Translation!B258</f>
        <v>Discount Rate</v>
      </c>
      <c r="C11" s="399">
        <v>0.03</v>
      </c>
      <c r="D11" s="279" t="s">
        <v>217</v>
      </c>
    </row>
    <row r="12" spans="1:256">
      <c r="C12" s="631"/>
    </row>
    <row r="13" spans="1:256" s="558" customFormat="1" ht="28.5">
      <c r="B13" s="559" t="str">
        <f>Translation!B567</f>
        <v>Fixture Costs</v>
      </c>
    </row>
    <row r="14" spans="1:256" s="558" customFormat="1" ht="42.75" customHeight="1">
      <c r="B14" s="909"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09"/>
      <c r="D14" s="909"/>
      <c r="E14" s="909"/>
      <c r="F14" s="909"/>
      <c r="G14" s="909"/>
      <c r="H14" s="909"/>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ATB0_20B_LED_E53_XXXXX_R2.ies</v>
      </c>
      <c r="C17" s="588">
        <f ca="1">FixtureData!G18</f>
        <v>34</v>
      </c>
      <c r="D17" s="670">
        <f>FixtureData!K18</f>
        <v>0</v>
      </c>
      <c r="E17" s="670">
        <f>FixtureData!L18</f>
        <v>0</v>
      </c>
      <c r="F17" s="670">
        <f>FixtureData!M18</f>
        <v>0</v>
      </c>
      <c r="G17" s="670">
        <f ca="1">FixtureData!N18</f>
        <v>25</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ATB2_60B_LED_E70_XXXXX_R2.ies</v>
      </c>
      <c r="C18" s="591">
        <f t="array" aca="1" ref="C18" ca="1">IFERROR(
 INDEX(FixtureWatts,
  SMALL(
   IF(
    FixtureInclude="x",
    ROW(FixtureWatts)-ROW(Fixtures!$B$36)
   ),
   ROWS(C$17:C17)
  )
 ),"")</f>
        <v>134</v>
      </c>
      <c r="D18" s="592">
        <f t="array" aca="1" ref="D18" ca="1">IFERROR(
 INDEX(FixtureEqCosts,
  SMALL(
   IF(
    FixtureInclude="x",
    ROW(FixtureEqCosts)-ROW(Fixtures!$B$36)
   ),
   ROWS(D$17:D17)
  )
 ),"")</f>
        <v>500</v>
      </c>
      <c r="E18" s="592">
        <f t="array" aca="1" ref="E18" ca="1">IFERROR(
 INDEX(FixtureInstCosts,
  SMALL(
   IF(
    FixtureInclude="x",
    ROW(FixtureInstCosts)-ROW(Fixtures!$B$36)
   ),
   ROWS(E$17:E17)
  )
 ),"")</f>
        <v>100</v>
      </c>
      <c r="F18" s="592">
        <f t="array" aca="1" ref="F18" ca="1">IFERROR(
 INDEX(FixtureRebCosts,
  SMALL(
   IF(
    FixtureInclude="x",
    ROW(FixtureRebCosts)-ROW(Fixtures!$B$36)
   ),
   ROWS(F$17:F17)
  )
 ),"")</f>
        <v>0</v>
      </c>
      <c r="G18" s="592">
        <f t="array" aca="1" ref="G18" ca="1">IFERROR(
 INDEX(FixtureMaintCosts,
  SMALL(
   IF(
    FixtureInclude="x",
    ROW(FixtureMaintCosts)-ROW(Fixtures!$B$36)
   ),
   ROWS(G$17:G17)
  )
 ),"")</f>
        <v>25</v>
      </c>
      <c r="H18" s="593">
        <f t="array" aca="1" ref="H18" ca="1">IFERROR(
 INDEX(FixtureMaintInf,
  SMALL(
   IF(
    FixtureInclude="x",
    ROW(FixtureMaintInf)-ROW(Fixtures!$B$36)
   ),
   ROWS(H$17:H17)
  )
 ),"")</f>
        <v>0.02</v>
      </c>
    </row>
    <row r="19" spans="1:8" s="558" customFormat="1">
      <c r="A19" s="590" t="str">
        <f t="shared" si="0"/>
        <v>Upgrade 2</v>
      </c>
      <c r="B19" s="591" t="str">
        <f t="array" aca="1" ref="B19" ca="1">IFERROR(
 INDEX(FixtureNames,
  SMALL(
   IF(
    FixtureInclude="x",
    ROW(FixtureNames)-ROW(Fixtures!$B$36)
   ),
   ROWS(B$17:B18)
  )
 ),"")</f>
        <v>60B-10deg</v>
      </c>
      <c r="C19" s="591">
        <f t="array" aca="1" ref="C19" ca="1">IFERROR(
 INDEX(FixtureWatts,
  SMALL(
   IF(
    FixtureInclude="x",
    ROW(FixtureWatts)-ROW(Fixtures!$B$36)
   ),
   ROWS(C$17:C18)
  )
 ),"")</f>
        <v>134</v>
      </c>
      <c r="D19" s="592">
        <f t="array" aca="1" ref="D19" ca="1">IFERROR(
 INDEX(FixtureEqCosts,
  SMALL(
   IF(
    FixtureInclude="x",
    ROW(FixtureEqCosts)-ROW(Fixtures!$B$36)
   ),
   ROWS(D$17:D18)
  )
 ),"")</f>
        <v>500</v>
      </c>
      <c r="E19" s="592">
        <f t="array" aca="1" ref="E19" ca="1">IFERROR(
 INDEX(FixtureInstCosts,
  SMALL(
   IF(
    FixtureInclude="x",
    ROW(FixtureInstCosts)-ROW(Fixtures!$B$36)
   ),
   ROWS(E$17:E18)
  )
 ),"")</f>
        <v>100</v>
      </c>
      <c r="F19" s="592">
        <f t="array" aca="1" ref="F19" ca="1">IFERROR(
 INDEX(FixtureRebCosts,
  SMALL(
   IF(
    FixtureInclude="x",
    ROW(FixtureRebCosts)-ROW(Fixtures!$B$36)
   ),
   ROWS(F$17:F18)
  )
 ),"")</f>
        <v>0</v>
      </c>
      <c r="G19" s="592">
        <f t="array" aca="1" ref="G19" ca="1">IFERROR(
 INDEX(FixtureMaintCosts,
  SMALL(
   IF(
    FixtureInclude="x",
    ROW(FixtureMaintCosts)-ROW(Fixtures!$B$36)
   ),
   ROWS(G$17:G18)
  )
 ),"")</f>
        <v>25</v>
      </c>
      <c r="H19" s="593">
        <f t="array" aca="1" ref="H19" ca="1">IFERROR(
 INDEX(FixtureMaintInf,
  SMALL(
   IF(
    FixtureInclude="x",
    ROW(FixtureMaintInf)-ROW(Fixtures!$B$36)
   ),
   ROWS(H$17:H18)
  )
 ),"")</f>
        <v>0.02</v>
      </c>
    </row>
    <row r="20" spans="1:8" s="558" customFormat="1">
      <c r="A20" s="590" t="str">
        <f t="shared" si="0"/>
        <v>Upgrade 3</v>
      </c>
      <c r="B20" s="591" t="str">
        <f t="array" aca="1" ref="B20" ca="1">IFERROR(
 INDEX(FixtureNames,
  SMALL(
   IF(
    FixtureInclude="x",
    ROW(FixtureNames)-ROW(Fixtures!$B$36)
   ),
   ROWS(B$17:B19)
  )
 ),"")</f>
        <v>60B-20deg</v>
      </c>
      <c r="C20" s="591">
        <f t="array" aca="1" ref="C20" ca="1">IFERROR(
 INDEX(FixtureWatts,
  SMALL(
   IF(
    FixtureInclude="x",
    ROW(FixtureWatts)-ROW(Fixtures!$B$36)
   ),
   ROWS(C$17:C19)
  )
 ),"")</f>
        <v>134</v>
      </c>
      <c r="D20" s="592">
        <f t="array" aca="1" ref="D20" ca="1">IFERROR(
 INDEX(FixtureEqCosts,
  SMALL(
   IF(
    FixtureInclude="x",
    ROW(FixtureEqCosts)-ROW(Fixtures!$B$36)
   ),
   ROWS(D$17:D19)
  )
 ),"")</f>
        <v>500</v>
      </c>
      <c r="E20" s="592">
        <f t="array" aca="1" ref="E20" ca="1">IFERROR(
 INDEX(FixtureInstCosts,
  SMALL(
   IF(
    FixtureInclude="x",
    ROW(FixtureInstCosts)-ROW(Fixtures!$B$36)
   ),
   ROWS(E$17:E19)
  )
 ),"")</f>
        <v>100</v>
      </c>
      <c r="F20" s="592">
        <f t="array" aca="1" ref="F20" ca="1">IFERROR(
 INDEX(FixtureRebCosts,
  SMALL(
   IF(
    FixtureInclude="x",
    ROW(FixtureRebCosts)-ROW(Fixtures!$B$36)
   ),
   ROWS(F$17:F19)
  )
 ),"")</f>
        <v>0</v>
      </c>
      <c r="G20" s="592">
        <f t="array" aca="1" ref="G20" ca="1">IFERROR(
 INDEX(FixtureMaintCosts,
  SMALL(
   IF(
    FixtureInclude="x",
    ROW(FixtureMaintCosts)-ROW(Fixtures!$B$36)
   ),
   ROWS(G$17:G19)
  )
 ),"")</f>
        <v>25</v>
      </c>
      <c r="H20" s="593">
        <f t="array" aca="1" ref="H20" ca="1">IFERROR(
 INDEX(FixtureMaintInf,
  SMALL(
   IF(
    FixtureInclude="x",
    ROW(FixtureMaintInf)-ROW(Fixtures!$B$36)
   ),
   ROWS(H$17:H19)
  )
 ),"")</f>
        <v>0.02</v>
      </c>
    </row>
    <row r="21" spans="1:8" s="558" customFormat="1">
      <c r="A21" s="590" t="str">
        <f t="shared" si="0"/>
        <v>Upgrade 4</v>
      </c>
      <c r="B21" s="591" t="str">
        <f t="array" aca="1" ref="B21" ca="1">IFERROR(
 INDEX(FixtureNames,
  SMALL(
   IF(
    FixtureInclude="x",
    ROW(FixtureNames)-ROW(Fixtures!$B$36)
   ),
   ROWS(B$17:B20)
  )
 ),"")</f>
        <v>60B-30deg</v>
      </c>
      <c r="C21" s="591">
        <f t="array" aca="1" ref="C21" ca="1">IFERROR(
 INDEX(FixtureWatts,
  SMALL(
   IF(
    FixtureInclude="x",
    ROW(FixtureWatts)-ROW(Fixtures!$B$36)
   ),
   ROWS(C$17:C20)
  )
 ),"")</f>
        <v>134</v>
      </c>
      <c r="D21" s="592">
        <f t="array" aca="1" ref="D21" ca="1">IFERROR(
 INDEX(FixtureEqCosts,
  SMALL(
   IF(
    FixtureInclude="x",
    ROW(FixtureEqCosts)-ROW(Fixtures!$B$36)
   ),
   ROWS(D$17:D20)
  )
 ),"")</f>
        <v>500</v>
      </c>
      <c r="E21" s="592">
        <f t="array" aca="1" ref="E21" ca="1">IFERROR(
 INDEX(FixtureInstCosts,
  SMALL(
   IF(
    FixtureInclude="x",
    ROW(FixtureInstCosts)-ROW(Fixtures!$B$36)
   ),
   ROWS(E$17:E20)
  )
 ),"")</f>
        <v>100</v>
      </c>
      <c r="F21" s="592">
        <f t="array" aca="1" ref="F21" ca="1">IFERROR(
 INDEX(FixtureRebCosts,
  SMALL(
   IF(
    FixtureInclude="x",
    ROW(FixtureRebCosts)-ROW(Fixtures!$B$36)
   ),
   ROWS(F$17:F20)
  )
 ),"")</f>
        <v>0</v>
      </c>
      <c r="G21" s="592">
        <f t="array" aca="1" ref="G21" ca="1">IFERROR(
 INDEX(FixtureMaintCosts,
  SMALL(
   IF(
    FixtureInclude="x",
    ROW(FixtureMaintCosts)-ROW(Fixtures!$B$36)
   ),
   ROWS(G$17:G20)
  )
 ),"")</f>
        <v>25</v>
      </c>
      <c r="H21" s="593">
        <f t="array" aca="1" ref="H21" ca="1">IFERROR(
 INDEX(FixtureMaintInf,
  SMALL(
   IF(
    FixtureInclude="x",
    ROW(FixtureMaintInf)-ROW(Fixtures!$B$36)
   ),
   ROWS(H$17:H20)
  )
 ),"")</f>
        <v>0.02</v>
      </c>
    </row>
    <row r="22" spans="1:8" s="558" customFormat="1">
      <c r="A22" s="590" t="str">
        <f t="shared" si="0"/>
        <v>Upgrade 5</v>
      </c>
      <c r="B22" s="591" t="str">
        <f t="array" aca="1" ref="B22" ca="1">IFERROR(
 INDEX(FixtureNames,
  SMALL(
   IF(
    FixtureInclude="x",
    ROW(FixtureNames)-ROW(Fixtures!$B$36)
   ),
   ROWS(B$17:B21)
  )
 ),"")</f>
        <v>60B-45deg</v>
      </c>
      <c r="C22" s="591">
        <f t="array" aca="1" ref="C22" ca="1">IFERROR(
 INDEX(FixtureWatts,
  SMALL(
   IF(
    FixtureInclude="x",
    ROW(FixtureWatts)-ROW(Fixtures!$B$36)
   ),
   ROWS(C$17:C21)
  )
 ),"")</f>
        <v>134</v>
      </c>
      <c r="D22" s="592">
        <f t="array" aca="1" ref="D22" ca="1">IFERROR(
 INDEX(FixtureEqCosts,
  SMALL(
   IF(
    FixtureInclude="x",
    ROW(FixtureEqCosts)-ROW(Fixtures!$B$36)
   ),
   ROWS(D$17:D21)
  )
 ),"")</f>
        <v>500</v>
      </c>
      <c r="E22" s="592">
        <f t="array" aca="1" ref="E22" ca="1">IFERROR(
 INDEX(FixtureInstCosts,
  SMALL(
   IF(
    FixtureInclude="x",
    ROW(FixtureInstCosts)-ROW(Fixtures!$B$36)
   ),
   ROWS(E$17:E21)
  )
 ),"")</f>
        <v>100</v>
      </c>
      <c r="F22" s="592">
        <f t="array" aca="1" ref="F22" ca="1">IFERROR(
 INDEX(FixtureRebCosts,
  SMALL(
   IF(
    FixtureInclude="x",
    ROW(FixtureRebCosts)-ROW(Fixtures!$B$36)
   ),
   ROWS(F$17:F21)
  )
 ),"")</f>
        <v>0</v>
      </c>
      <c r="G22" s="592">
        <f t="array" aca="1" ref="G22" ca="1">IFERROR(
 INDEX(FixtureMaintCosts,
  SMALL(
   IF(
    FixtureInclude="x",
    ROW(FixtureMaintCosts)-ROW(Fixtures!$B$36)
   ),
   ROWS(G$17:G21)
  )
 ),"")</f>
        <v>25</v>
      </c>
      <c r="H22" s="593">
        <f t="array" aca="1" ref="H22" ca="1">IFERROR(
 INDEX(FixtureMaintInf,
  SMALL(
   IF(
    FixtureInclude="x",
    ROW(FixtureMaintInf)-ROW(Fixtures!$B$36)
   ),
   ROWS(H$17:H21)
  )
 ),"")</f>
        <v>0.02</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mergeCells count="2">
    <mergeCell ref="B14:H14"/>
    <mergeCell ref="B7:H7"/>
  </mergeCells>
  <conditionalFormatting sqref="B18:H142">
    <cfRule type="cellIs" dxfId="150" priority="2" stopIfTrue="1" operator="notEqual">
      <formula>""</formula>
    </cfRule>
  </conditionalFormatting>
  <conditionalFormatting sqref="A18:A142">
    <cfRule type="expression" dxfId="149"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tabSelected="1" topLeftCell="A4" workbookViewId="0">
      <selection activeCell="F14" sqref="F14"/>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v1.77</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09" t="str">
        <f>Translation!$B$544</f>
        <v>Review the inputs below to make sure you have entered all necessary values and the assumptions accurately reflect your road and fixtures.</v>
      </c>
      <c r="C7" s="909"/>
      <c r="D7" s="909"/>
      <c r="E7" s="909"/>
      <c r="F7" s="909"/>
      <c r="G7" s="909"/>
      <c r="H7" s="909"/>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Both calculation methods are selected</v>
      </c>
      <c r="C10" s="558"/>
    </row>
    <row r="11" spans="1:256" ht="15.75">
      <c r="A11" s="560" t="str">
        <f>IF(COUNTA('Lighting Standards'!$D$12:$D$13,'Lighting Standards'!$D$19:$D$21)&lt;5,"x","ü")</f>
        <v>ü</v>
      </c>
      <c r="B11" s="558" t="str">
        <f>IF($A11="x",Translation!$B538,Translation!$B537)</f>
        <v>You have entered all lighting targets for the IES method</v>
      </c>
      <c r="C11" s="558"/>
    </row>
    <row r="12" spans="1:256" ht="15.75">
      <c r="A12" s="560" t="str">
        <f>IF(COUNTA('Lighting Standards'!$H$12:$H$13,'Lighting Standards'!$H$19:$H$21)&lt;5,"x","ü")</f>
        <v>ü</v>
      </c>
      <c r="B12" s="558" t="str">
        <f>IF($A12="x",Translation!$B540,Translation!$B539)</f>
        <v>You have entered all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ü</v>
      </c>
      <c r="B14" s="558" t="str">
        <f>Fixtures!$D$32&amp;Translation!B543</f>
        <v>5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6</v>
      </c>
      <c r="D22" s="566">
        <f>'Road Geometry'!D10</f>
        <v>6</v>
      </c>
      <c r="E22" s="566"/>
      <c r="F22" s="566"/>
      <c r="G22" s="566"/>
      <c r="H22" s="566"/>
    </row>
    <row r="23" spans="1:112">
      <c r="B23" s="565" t="str">
        <f>'Road Geometry'!B11</f>
        <v>Lane Width</v>
      </c>
      <c r="C23" s="566">
        <f>'Road Geometry'!C11</f>
        <v>4</v>
      </c>
      <c r="D23" s="566">
        <f>'Road Geometry'!D11</f>
        <v>4</v>
      </c>
      <c r="E23" s="566"/>
      <c r="F23" s="566"/>
      <c r="G23" s="566"/>
      <c r="H23" s="566"/>
    </row>
    <row r="24" spans="1:112">
      <c r="B24" s="565" t="str">
        <f>'Road Geometry'!B12</f>
        <v>Median Width</v>
      </c>
      <c r="C24" s="566">
        <f>'Road Geometry'!C12</f>
        <v>2</v>
      </c>
      <c r="D24" s="566">
        <f>'Road Geometry'!D12</f>
        <v>2</v>
      </c>
      <c r="E24" s="566"/>
      <c r="F24" s="566"/>
      <c r="G24" s="566"/>
      <c r="H24" s="566"/>
    </row>
    <row r="25" spans="1:112">
      <c r="B25" s="565" t="str">
        <f>'Road Geometry'!B16</f>
        <v>Pole Placement</v>
      </c>
      <c r="C25" s="566" t="str">
        <f>'Road Geometry'!C16</f>
        <v>Median mounted</v>
      </c>
      <c r="D25" s="566" t="str">
        <f>'Road Geometry'!D16</f>
        <v>Median mounted</v>
      </c>
      <c r="E25" s="566"/>
      <c r="F25" s="566"/>
      <c r="G25" s="566"/>
      <c r="H25" s="566"/>
    </row>
    <row r="26" spans="1:112">
      <c r="B26" s="565" t="str">
        <f>'Road Geometry'!B17</f>
        <v>Luminaire Mounting Height</v>
      </c>
      <c r="C26" s="566">
        <f>'Road Geometry'!C17</f>
        <v>10</v>
      </c>
      <c r="D26" s="566">
        <f>'Road Geometry'!D17</f>
        <v>10</v>
      </c>
      <c r="E26" s="566"/>
      <c r="F26" s="566"/>
      <c r="G26" s="566"/>
      <c r="H26" s="566"/>
    </row>
    <row r="27" spans="1:112">
      <c r="B27" s="565" t="str">
        <f>'Road Geometry'!B18</f>
        <v>Pole Spacing</v>
      </c>
      <c r="C27" s="566">
        <f>'Road Geometry'!C18</f>
        <v>35</v>
      </c>
      <c r="D27" s="566">
        <f>'Road Geometry'!D18</f>
        <v>35</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2</v>
      </c>
      <c r="D29" s="566">
        <f>'Road Geometry'!D20</f>
        <v>2</v>
      </c>
      <c r="E29" s="566"/>
      <c r="F29" s="566"/>
      <c r="G29" s="566"/>
      <c r="H29" s="566"/>
    </row>
    <row r="30" spans="1:112" s="570" customFormat="1">
      <c r="A30" s="567"/>
      <c r="B30" s="568" t="str">
        <f>'Road Geometry'!B24</f>
        <v>Road Surface Type</v>
      </c>
      <c r="C30" s="569" t="str">
        <f>'Road Geometry'!C24</f>
        <v>R4</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Both</v>
      </c>
      <c r="D32" s="573" t="str">
        <f>C32</f>
        <v>Both</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6</v>
      </c>
      <c r="D35" s="573">
        <f t="shared" ref="D35:D47" si="0">C35</f>
        <v>6</v>
      </c>
      <c r="E35" s="566"/>
      <c r="F35" s="566"/>
      <c r="G35" s="566"/>
      <c r="H35" s="566"/>
    </row>
    <row r="36" spans="1:112">
      <c r="B36" s="565" t="str">
        <f>'Lighting Standards'!C13</f>
        <v>Uniformity Ratio (Iavg/Imin)</v>
      </c>
      <c r="C36" s="575">
        <f>'Lighting Standards'!D13</f>
        <v>6</v>
      </c>
      <c r="D36" s="573">
        <f t="shared" si="0"/>
        <v>6</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0.6</v>
      </c>
      <c r="D38" s="573">
        <f t="shared" si="0"/>
        <v>0.6</v>
      </c>
      <c r="E38" s="566"/>
      <c r="F38" s="566"/>
      <c r="G38" s="566"/>
      <c r="H38" s="566"/>
    </row>
    <row r="39" spans="1:112">
      <c r="B39" s="565" t="str">
        <f>'Lighting Standards'!C20</f>
        <v>Uniformity Ratio (Lavg/Lmin)</v>
      </c>
      <c r="C39" s="575">
        <f>'Lighting Standards'!D20</f>
        <v>3</v>
      </c>
      <c r="D39" s="573">
        <f t="shared" si="0"/>
        <v>3</v>
      </c>
      <c r="E39" s="566"/>
      <c r="F39" s="566"/>
      <c r="G39" s="566"/>
      <c r="H39" s="566"/>
    </row>
    <row r="40" spans="1:112">
      <c r="B40" s="565" t="str">
        <f>'Lighting Standards'!C21</f>
        <v>Uniformity Ratio (Lmax/Lmin)</v>
      </c>
      <c r="C40" s="575">
        <f>'Lighting Standards'!D21</f>
        <v>6</v>
      </c>
      <c r="D40" s="573">
        <f t="shared" si="0"/>
        <v>6</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6</v>
      </c>
      <c r="D42" s="573">
        <f t="shared" si="0"/>
        <v>6</v>
      </c>
      <c r="E42" s="566"/>
      <c r="F42" s="566"/>
      <c r="G42" s="566"/>
      <c r="H42" s="566"/>
    </row>
    <row r="43" spans="1:112">
      <c r="B43" s="565" t="str">
        <f>'Lighting Standards'!G13</f>
        <v>Uniformity Ratio (Imin/Iavg)</v>
      </c>
      <c r="C43" s="575">
        <f>'Lighting Standards'!H13</f>
        <v>0.16666666666666666</v>
      </c>
      <c r="D43" s="573">
        <f t="shared" si="0"/>
        <v>0.16666666666666666</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0.6</v>
      </c>
      <c r="D45" s="573">
        <f t="shared" si="0"/>
        <v>0.6</v>
      </c>
      <c r="E45" s="566"/>
      <c r="F45" s="566"/>
      <c r="G45" s="566"/>
      <c r="H45" s="566"/>
    </row>
    <row r="46" spans="1:112">
      <c r="B46" s="565" t="str">
        <f>'Lighting Standards'!G20</f>
        <v>Overall Uniformity (min/avg)</v>
      </c>
      <c r="C46" s="575">
        <f>'Lighting Standards'!H20</f>
        <v>0.3</v>
      </c>
      <c r="D46" s="573">
        <f t="shared" si="0"/>
        <v>0.3</v>
      </c>
      <c r="E46" s="566"/>
      <c r="F46" s="566"/>
      <c r="G46" s="566"/>
      <c r="H46" s="566"/>
    </row>
    <row r="47" spans="1:112" s="570" customFormat="1">
      <c r="A47" s="567"/>
      <c r="B47" s="568" t="str">
        <f>'Lighting Standards'!G21</f>
        <v>Longitudinal Uniformity (min/max)</v>
      </c>
      <c r="C47" s="580">
        <f>'Lighting Standards'!H21</f>
        <v>0.15</v>
      </c>
      <c r="D47" s="581">
        <f t="shared" si="0"/>
        <v>0.15</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4380</v>
      </c>
      <c r="D50" s="566">
        <f>C50</f>
        <v>4380</v>
      </c>
      <c r="E50" s="566"/>
      <c r="F50" s="566"/>
      <c r="G50" s="566"/>
      <c r="H50" s="566"/>
    </row>
    <row r="51" spans="1:112">
      <c r="B51" s="565" t="str">
        <f>Costs!B9</f>
        <v>Energy Cost ($/kWh)</v>
      </c>
      <c r="C51" s="566">
        <f>Costs!C9</f>
        <v>0.1</v>
      </c>
      <c r="D51" s="566">
        <f>C51</f>
        <v>0.1</v>
      </c>
      <c r="E51" s="566"/>
      <c r="F51" s="566"/>
      <c r="G51" s="566"/>
      <c r="H51" s="566"/>
    </row>
    <row r="52" spans="1:112">
      <c r="B52" s="565" t="str">
        <f>Costs!B10</f>
        <v>Energy Inflation Rate (%/year)</v>
      </c>
      <c r="C52" s="566">
        <f>Costs!C10</f>
        <v>0.02</v>
      </c>
      <c r="D52" s="566">
        <f>C52</f>
        <v>0.02</v>
      </c>
      <c r="E52" s="566"/>
      <c r="F52" s="566"/>
      <c r="G52" s="566"/>
      <c r="H52" s="566"/>
    </row>
    <row r="53" spans="1:112" s="570" customFormat="1">
      <c r="A53" s="567"/>
      <c r="B53" s="568" t="str">
        <f>Costs!B11</f>
        <v>Discount Rate</v>
      </c>
      <c r="C53" s="569">
        <f>Costs!C11</f>
        <v>0.03</v>
      </c>
      <c r="D53" s="569">
        <f>C53</f>
        <v>0.03</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Fixtures!F16</f>
        <v>ATB0_20B_LED_E53_XXXXX_R2.ies</v>
      </c>
      <c r="D56" s="566" t="str">
        <f t="array" aca="1" ref="D56" ca="1">IFERROR(
 INDEX(FixtureNames,
  SMALL(
   IF(
    FixtureInclude="x",
    ROW(FixtureNames)-ROW(Fixtures!$B$36)
   ),
   COLUMNS($D56:D56)
  )
 ),"")</f>
        <v>ATB2_60B_LED_E70_XXXXX_R2.ies</v>
      </c>
      <c r="E56" s="566" t="str">
        <f t="array" aca="1" ref="E56" ca="1">IFERROR(
 INDEX(FixtureNames,
  SMALL(
   IF(
    FixtureInclude="x",
    ROW(FixtureNames)-ROW(Fixtures!$B$36)
   ),
   COLUMNS($D56:E56)
  )
 ),"")</f>
        <v>60B-10deg</v>
      </c>
      <c r="F56" s="566" t="str">
        <f t="array" aca="1" ref="F56" ca="1">IFERROR(
 INDEX(FixtureNames,
  SMALL(
   IF(
    FixtureInclude="x",
    ROW(FixtureNames)-ROW(Fixtures!$B$36)
   ),
   COLUMNS($D56:F56)
  )
 ),"")</f>
        <v>60B-20deg</v>
      </c>
      <c r="G56" s="566" t="str">
        <f t="array" aca="1" ref="G56" ca="1">IFERROR(
 INDEX(FixtureNames,
  SMALL(
   IF(
    FixtureInclude="x",
    ROW(FixtureNames)-ROW(Fixtures!$B$36)
   ),
   COLUMNS($D56:G56)
  )
 ),"")</f>
        <v>60B-30deg</v>
      </c>
      <c r="H56" s="566" t="str">
        <f t="array" aca="1" ref="H56" ca="1">IFERROR(
 INDEX(FixtureNames,
  SMALL(
   IF(
    FixtureInclude="x",
    ROW(FixtureNames)-ROW(Fixtures!$B$36)
   ),
   COLUMNS($D56:H56)
  )
 ),"")</f>
        <v>60B-45deg</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Fixtures!F17</f>
        <v>American Electric Lighting</v>
      </c>
      <c r="D57" s="566" t="str">
        <f t="array" aca="1" ref="D57" ca="1">IFERROR(
 INDEX(FixtureManuf,
  SMALL(
   IF(
    FixtureInclude="x",
    ROW(FixtureManuf)-ROW(Fixtures!$B$36)
   ),
   COLUMNS($D57:D57)
  )
 ),"")</f>
        <v>American Electric Lighting</v>
      </c>
      <c r="E57" s="566" t="str">
        <f t="array" aca="1" ref="E57" ca="1">IFERROR(
 INDEX(FixtureManuf,
  SMALL(
   IF(
    FixtureInclude="x",
    ROW(FixtureManuf)-ROW(Fixtures!$B$36)
   ),
   COLUMNS($D57:E57)
  )
 ),"")</f>
        <v>American Electric Lighting</v>
      </c>
      <c r="F57" s="566" t="str">
        <f t="array" aca="1" ref="F57" ca="1">IFERROR(
 INDEX(FixtureManuf,
  SMALL(
   IF(
    FixtureInclude="x",
    ROW(FixtureManuf)-ROW(Fixtures!$B$36)
   ),
   COLUMNS($D57:F57)
  )
 ),"")</f>
        <v>American Electric Lighting</v>
      </c>
      <c r="G57" s="566" t="str">
        <f t="array" aca="1" ref="G57" ca="1">IFERROR(
 INDEX(FixtureManuf,
  SMALL(
   IF(
    FixtureInclude="x",
    ROW(FixtureManuf)-ROW(Fixtures!$B$36)
   ),
   COLUMNS($D57:G57)
  )
 ),"")</f>
        <v>American Electric Lighting</v>
      </c>
      <c r="H57" s="566" t="str">
        <f t="array" aca="1" ref="H57" ca="1">IFERROR(
 INDEX(FixtureManuf,
  SMALL(
   IF(
    FixtureInclude="x",
    ROW(FixtureManuf)-ROW(Fixtures!$B$36)
   ),
   COLUMNS($D57:H57)
  )
 ),"")</f>
        <v>American Electric Lighting</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Fixtures!F18</f>
        <v>LED</v>
      </c>
      <c r="D58" s="566" t="str">
        <f t="array" aca="1" ref="D58" ca="1">IFERROR(
 INDEX(FixtureType,
  SMALL(
   IF(
    FixtureInclude="x",
    ROW(FixtureType)-ROW(Fixtures!$B$36)
   ),
   COLUMNS($D58:D58)
  )
 ),"")</f>
        <v>LED</v>
      </c>
      <c r="E58" s="566" t="str">
        <f t="array" aca="1" ref="E58" ca="1">IFERROR(
 INDEX(FixtureType,
  SMALL(
   IF(
    FixtureInclude="x",
    ROW(FixtureType)-ROW(Fixtures!$B$36)
   ),
   COLUMNS($D58:E58)
  )
 ),"")</f>
        <v>LED</v>
      </c>
      <c r="F58" s="566" t="str">
        <f t="array" aca="1" ref="F58" ca="1">IFERROR(
 INDEX(FixtureType,
  SMALL(
   IF(
    FixtureInclude="x",
    ROW(FixtureType)-ROW(Fixtures!$B$36)
   ),
   COLUMNS($D58:F58)
  )
 ),"")</f>
        <v>LED</v>
      </c>
      <c r="G58" s="566" t="str">
        <f t="array" aca="1" ref="G58" ca="1">IFERROR(
 INDEX(FixtureType,
  SMALL(
   IF(
    FixtureInclude="x",
    ROW(FixtureType)-ROW(Fixtures!$B$36)
   ),
   COLUMNS($D58:G58)
  )
 ),"")</f>
        <v>LED</v>
      </c>
      <c r="H58" s="566" t="str">
        <f t="array" aca="1" ref="H58" ca="1">IFERROR(
 INDEX(FixtureType,
  SMALL(
   IF(
    FixtureInclude="x",
    ROW(FixtureType)-ROW(Fixtures!$B$36)
   ),
   COLUMNS($D58:H58)
  )
 ),"")</f>
        <v>LED</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Fixtures!F19</f>
        <v>ATB0 20B LED E53 XXXXX R2</v>
      </c>
      <c r="D59" s="566" t="str">
        <f t="array" aca="1" ref="D59" ca="1">IFERROR(
 INDEX(FixtureModel,
  SMALL(
   IF(
    FixtureInclude="x",
    ROW(FixtureModel)-ROW(Fixtures!$B$36)
   ),
   COLUMNS($D59:D59)
  )
 ),"")</f>
        <v>ATB2 60B LED E70 XXXXX R2</v>
      </c>
      <c r="E59" s="566" t="str">
        <f t="array" aca="1" ref="E59" ca="1">IFERROR(
 INDEX(FixtureModel,
  SMALL(
   IF(
    FixtureInclude="x",
    ROW(FixtureModel)-ROW(Fixtures!$B$36)
   ),
   COLUMNS($D59:E59)
  )
 ),"")</f>
        <v>ATB2 60B LED E70 XXXXX R2</v>
      </c>
      <c r="F59" s="566" t="str">
        <f t="array" aca="1" ref="F59" ca="1">IFERROR(
 INDEX(FixtureModel,
  SMALL(
   IF(
    FixtureInclude="x",
    ROW(FixtureModel)-ROW(Fixtures!$B$36)
   ),
   COLUMNS($D59:F59)
  )
 ),"")</f>
        <v>ATB2 60B LED E70 XXXXX R2</v>
      </c>
      <c r="G59" s="566" t="str">
        <f t="array" aca="1" ref="G59" ca="1">IFERROR(
 INDEX(FixtureModel,
  SMALL(
   IF(
    FixtureInclude="x",
    ROW(FixtureModel)-ROW(Fixtures!$B$36)
   ),
   COLUMNS($D59:G59)
  )
 ),"")</f>
        <v>ATB2 60B LED E70 XXXXX R2</v>
      </c>
      <c r="H59" s="566" t="str">
        <f t="array" aca="1" ref="H59" ca="1">IFERROR(
 INDEX(FixtureModel,
  SMALL(
   IF(
    FixtureInclude="x",
    ROW(FixtureModel)-ROW(Fixtures!$B$36)
   ),
   COLUMNS($D59:H59)
  )
 ),"")</f>
        <v>ATB2 60B LED E70 XXXXX R2</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t="str">
        <f>Fixtures!F20</f>
        <v>TYPE II, MEDIUM, BUG RATING: B2 - U0 - G2</v>
      </c>
      <c r="D60" s="566" t="str">
        <f t="array" aca="1" ref="D60" ca="1">IFERROR(
 INDEX(FixtureDist,
  SMALL(
   IF(
    FixtureInclude="x",
    ROW(FixtureDist)-ROW(Fixtures!$B$36)
   ),
   COLUMNS($D60:D60)
  )
 ),"")</f>
        <v>TYPE II, MEDIUM, BUG RATING: B2 - U0 - G3</v>
      </c>
      <c r="E60" s="566" t="str">
        <f t="array" aca="1" ref="E60" ca="1">IFERROR(
 INDEX(FixtureDist,
  SMALL(
   IF(
    FixtureInclude="x",
    ROW(FixtureDist)-ROW(Fixtures!$B$36)
   ),
   COLUMNS($D60:E60)
  )
 ),"")</f>
        <v>TYPE II, MEDIUM, BUG RATING: B2 - U0 - G3</v>
      </c>
      <c r="F60" s="566" t="str">
        <f t="array" aca="1" ref="F60" ca="1">IFERROR(
 INDEX(FixtureDist,
  SMALL(
   IF(
    FixtureInclude="x",
    ROW(FixtureDist)-ROW(Fixtures!$B$36)
   ),
   COLUMNS($D60:F60)
  )
 ),"")</f>
        <v>TYPE II, MEDIUM, BUG RATING: B2 - U0 - G3</v>
      </c>
      <c r="G60" s="566" t="str">
        <f t="array" aca="1" ref="G60" ca="1">IFERROR(
 INDEX(FixtureDist,
  SMALL(
   IF(
    FixtureInclude="x",
    ROW(FixtureDist)-ROW(Fixtures!$B$36)
   ),
   COLUMNS($D60:G60)
  )
 ),"")</f>
        <v>TYPE II, MEDIUM, BUG RATING: B2 - U0 - G3</v>
      </c>
      <c r="H60" s="566" t="str">
        <f t="array" aca="1" ref="H60" ca="1">IFERROR(
 INDEX(FixtureDist,
  SMALL(
   IF(
    FixtureInclude="x",
    ROW(FixtureDist)-ROW(Fixtures!$B$36)
   ),
   COLUMNS($D60:H60)
  )
 ),"")</f>
        <v>TYPE II, MEDIUM, BUG RATING: B2 - U0 - G3</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Fixtures!F21</f>
        <v/>
      </c>
      <c r="D61" s="566">
        <f t="array" aca="1" ref="D61" ca="1">IFERROR(
 INDEX(FixtureComments,
  SMALL(
   IF(
    FixtureInclude="x",
    ROW(FixtureComments)-ROW(Fixtures!$B$36)
   ),
   COLUMNS($D61:D61)
  )
 ),"")</f>
        <v>0</v>
      </c>
      <c r="E61" s="566">
        <f t="array" aca="1" ref="E61" ca="1">IFERROR(
 INDEX(FixtureComments,
  SMALL(
   IF(
    FixtureInclude="x",
    ROW(FixtureComments)-ROW(Fixtures!$B$36)
   ),
   COLUMNS($D61:E61)
  )
 ),"")</f>
        <v>0</v>
      </c>
      <c r="F61" s="566">
        <f t="array" aca="1" ref="F61" ca="1">IFERROR(
 INDEX(FixtureComments,
  SMALL(
   IF(
    FixtureInclude="x",
    ROW(FixtureComments)-ROW(Fixtures!$B$36)
   ),
   COLUMNS($D61:F61)
  )
 ),"")</f>
        <v>0</v>
      </c>
      <c r="G61" s="566">
        <f t="array" aca="1" ref="G61" ca="1">IFERROR(
 INDEX(FixtureComments,
  SMALL(
   IF(
    FixtureInclude="x",
    ROW(FixtureComments)-ROW(Fixtures!$B$36)
   ),
   COLUMNS($D61:G61)
  )
 ),"")</f>
        <v>0</v>
      </c>
      <c r="H61" s="566">
        <f t="array" aca="1" ref="H61" ca="1">IFERROR(
 INDEX(FixtureComments,
  SMALL(
   IF(
    FixtureInclude="x",
    ROW(FixtureComments)-ROW(Fixtures!$B$36)
   ),
   COLUMNS($D61:H61)
  )
 ),"")</f>
        <v>0</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Fixtures!F22</f>
        <v>34</v>
      </c>
      <c r="D62" s="566">
        <f t="array" aca="1" ref="D62" ca="1">IFERROR(
 INDEX(FixtureWatts,
  SMALL(
   IF(
    FixtureInclude="x",
    ROW(FixtureWatts)-ROW(Fixtures!$B$36)
   ),
   COLUMNS($D62:D62)
  )
 ),"")</f>
        <v>134</v>
      </c>
      <c r="E62" s="566">
        <f t="array" aca="1" ref="E62" ca="1">IFERROR(
 INDEX(FixtureWatts,
  SMALL(
   IF(
    FixtureInclude="x",
    ROW(FixtureWatts)-ROW(Fixtures!$B$36)
   ),
   COLUMNS($D62:E62)
  )
 ),"")</f>
        <v>134</v>
      </c>
      <c r="F62" s="566">
        <f t="array" aca="1" ref="F62" ca="1">IFERROR(
 INDEX(FixtureWatts,
  SMALL(
   IF(
    FixtureInclude="x",
    ROW(FixtureWatts)-ROW(Fixtures!$B$36)
   ),
   COLUMNS($D62:F62)
  )
 ),"")</f>
        <v>134</v>
      </c>
      <c r="G62" s="566">
        <f t="array" aca="1" ref="G62" ca="1">IFERROR(
 INDEX(FixtureWatts,
  SMALL(
   IF(
    FixtureInclude="x",
    ROW(FixtureWatts)-ROW(Fixtures!$B$36)
   ),
   COLUMNS($D62:G62)
  )
 ),"")</f>
        <v>134</v>
      </c>
      <c r="H62" s="566">
        <f t="array" aca="1" ref="H62" ca="1">IFERROR(
 INDEX(FixtureWatts,
  SMALL(
   IF(
    FixtureInclude="x",
    ROW(FixtureWatts)-ROW(Fixtures!$B$36)
   ),
   COLUMNS($D62:H62)
  )
 ),"")</f>
        <v>134</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1">
        <f>Fixtures!F23</f>
        <v>0</v>
      </c>
      <c r="D63" s="671">
        <f t="array" aca="1" ref="D63" ca="1">IFERROR(
 INDEX(FixtureEqCosts,
  SMALL(
   IF(
    FixtureInclude="x",
    ROW(FixtureEqCosts)-ROW(Fixtures!$B$36)
   ),
   COLUMNS($D63:D63)
  )
 ),"")</f>
        <v>500</v>
      </c>
      <c r="E63" s="671">
        <f t="array" aca="1" ref="E63" ca="1">IFERROR(
 INDEX(FixtureEqCosts,
  SMALL(
   IF(
    FixtureInclude="x",
    ROW(FixtureEqCosts)-ROW(Fixtures!$B$36)
   ),
   COLUMNS($D63:E63)
  )
 ),"")</f>
        <v>500</v>
      </c>
      <c r="F63" s="671">
        <f t="array" aca="1" ref="F63" ca="1">IFERROR(
 INDEX(FixtureEqCosts,
  SMALL(
   IF(
    FixtureInclude="x",
    ROW(FixtureEqCosts)-ROW(Fixtures!$B$36)
   ),
   COLUMNS($D63:F63)
  )
 ),"")</f>
        <v>500</v>
      </c>
      <c r="G63" s="671">
        <f t="array" aca="1" ref="G63" ca="1">IFERROR(
 INDEX(FixtureEqCosts,
  SMALL(
   IF(
    FixtureInclude="x",
    ROW(FixtureEqCosts)-ROW(Fixtures!$B$36)
   ),
   COLUMNS($D63:G63)
  )
 ),"")</f>
        <v>500</v>
      </c>
      <c r="H63" s="671">
        <f t="array" aca="1" ref="H63" ca="1">IFERROR(
 INDEX(FixtureEqCosts,
  SMALL(
   IF(
    FixtureInclude="x",
    ROW(FixtureEqCosts)-ROW(Fixtures!$B$36)
   ),
   COLUMNS($D63:H63)
  )
 ),"")</f>
        <v>500</v>
      </c>
      <c r="I63" s="671" t="str">
        <f t="array" aca="1" ref="I63" ca="1">IFERROR(
 INDEX(FixtureEqCosts,
  SMALL(
   IF(
    FixtureInclude="x",
    ROW(FixtureEqCosts)-ROW(Fixtures!$B$36)
   ),
   COLUMNS($D63:I63)
  )
 ),"")</f>
        <v/>
      </c>
      <c r="J63" s="671" t="str">
        <f t="array" aca="1" ref="J63" ca="1">IFERROR(
 INDEX(FixtureEqCosts,
  SMALL(
   IF(
    FixtureInclude="x",
    ROW(FixtureEqCosts)-ROW(Fixtures!$B$36)
   ),
   COLUMNS($D63:J63)
  )
 ),"")</f>
        <v/>
      </c>
      <c r="K63" s="671" t="str">
        <f t="array" aca="1" ref="K63" ca="1">IFERROR(
 INDEX(FixtureEqCosts,
  SMALL(
   IF(
    FixtureInclude="x",
    ROW(FixtureEqCosts)-ROW(Fixtures!$B$36)
   ),
   COLUMNS($D63:K63)
  )
 ),"")</f>
        <v/>
      </c>
      <c r="L63" s="671" t="str">
        <f t="array" aca="1" ref="L63" ca="1">IFERROR(
 INDEX(FixtureEqCosts,
  SMALL(
   IF(
    FixtureInclude="x",
    ROW(FixtureEqCosts)-ROW(Fixtures!$B$36)
   ),
   COLUMNS($D63:L63)
  )
 ),"")</f>
        <v/>
      </c>
      <c r="M63" s="671" t="str">
        <f t="array" aca="1" ref="M63" ca="1">IFERROR(
 INDEX(FixtureEqCosts,
  SMALL(
   IF(
    FixtureInclude="x",
    ROW(FixtureEqCosts)-ROW(Fixtures!$B$36)
   ),
   COLUMNS($D63:M63)
  )
 ),"")</f>
        <v/>
      </c>
      <c r="N63" s="671" t="str">
        <f t="array" aca="1" ref="N63" ca="1">IFERROR(
 INDEX(FixtureEqCosts,
  SMALL(
   IF(
    FixtureInclude="x",
    ROW(FixtureEqCosts)-ROW(Fixtures!$B$36)
   ),
   COLUMNS($D63:N63)
  )
 ),"")</f>
        <v/>
      </c>
      <c r="O63" s="671" t="str">
        <f t="array" aca="1" ref="O63" ca="1">IFERROR(
 INDEX(FixtureEqCosts,
  SMALL(
   IF(
    FixtureInclude="x",
    ROW(FixtureEqCosts)-ROW(Fixtures!$B$36)
   ),
   COLUMNS($D63:O63)
  )
 ),"")</f>
        <v/>
      </c>
      <c r="P63" s="671" t="str">
        <f t="array" aca="1" ref="P63" ca="1">IFERROR(
 INDEX(FixtureEqCosts,
  SMALL(
   IF(
    FixtureInclude="x",
    ROW(FixtureEqCosts)-ROW(Fixtures!$B$36)
   ),
   COLUMNS($D63:P63)
  )
 ),"")</f>
        <v/>
      </c>
      <c r="Q63" s="671" t="str">
        <f t="array" aca="1" ref="Q63" ca="1">IFERROR(
 INDEX(FixtureEqCosts,
  SMALL(
   IF(
    FixtureInclude="x",
    ROW(FixtureEqCosts)-ROW(Fixtures!$B$36)
   ),
   COLUMNS($D63:Q63)
  )
 ),"")</f>
        <v/>
      </c>
      <c r="R63" s="671" t="str">
        <f t="array" aca="1" ref="R63" ca="1">IFERROR(
 INDEX(FixtureEqCosts,
  SMALL(
   IF(
    FixtureInclude="x",
    ROW(FixtureEqCosts)-ROW(Fixtures!$B$36)
   ),
   COLUMNS($D63:R63)
  )
 ),"")</f>
        <v/>
      </c>
      <c r="S63" s="671" t="str">
        <f t="array" aca="1" ref="S63" ca="1">IFERROR(
 INDEX(FixtureEqCosts,
  SMALL(
   IF(
    FixtureInclude="x",
    ROW(FixtureEqCosts)-ROW(Fixtures!$B$36)
   ),
   COLUMNS($D63:S63)
  )
 ),"")</f>
        <v/>
      </c>
      <c r="T63" s="671" t="str">
        <f t="array" aca="1" ref="T63" ca="1">IFERROR(
 INDEX(FixtureEqCosts,
  SMALL(
   IF(
    FixtureInclude="x",
    ROW(FixtureEqCosts)-ROW(Fixtures!$B$36)
   ),
   COLUMNS($D63:T63)
  )
 ),"")</f>
        <v/>
      </c>
      <c r="U63" s="671" t="str">
        <f t="array" aca="1" ref="U63" ca="1">IFERROR(
 INDEX(FixtureEqCosts,
  SMALL(
   IF(
    FixtureInclude="x",
    ROW(FixtureEqCosts)-ROW(Fixtures!$B$36)
   ),
   COLUMNS($D63:U63)
  )
 ),"")</f>
        <v/>
      </c>
      <c r="V63" s="671" t="str">
        <f t="array" aca="1" ref="V63" ca="1">IFERROR(
 INDEX(FixtureEqCosts,
  SMALL(
   IF(
    FixtureInclude="x",
    ROW(FixtureEqCosts)-ROW(Fixtures!$B$36)
   ),
   COLUMNS($D63:V63)
  )
 ),"")</f>
        <v/>
      </c>
      <c r="W63" s="671" t="str">
        <f t="array" aca="1" ref="W63" ca="1">IFERROR(
 INDEX(FixtureEqCosts,
  SMALL(
   IF(
    FixtureInclude="x",
    ROW(FixtureEqCosts)-ROW(Fixtures!$B$36)
   ),
   COLUMNS($D63:W63)
  )
 ),"")</f>
        <v/>
      </c>
      <c r="X63" s="671" t="str">
        <f t="array" aca="1" ref="X63" ca="1">IFERROR(
 INDEX(FixtureEqCosts,
  SMALL(
   IF(
    FixtureInclude="x",
    ROW(FixtureEqCosts)-ROW(Fixtures!$B$36)
   ),
   COLUMNS($D63:X63)
  )
 ),"")</f>
        <v/>
      </c>
      <c r="Y63" s="671" t="str">
        <f t="array" aca="1" ref="Y63" ca="1">IFERROR(
 INDEX(FixtureEqCosts,
  SMALL(
   IF(
    FixtureInclude="x",
    ROW(FixtureEqCosts)-ROW(Fixtures!$B$36)
   ),
   COLUMNS($D63:Y63)
  )
 ),"")</f>
        <v/>
      </c>
      <c r="Z63" s="671" t="str">
        <f t="array" aca="1" ref="Z63" ca="1">IFERROR(
 INDEX(FixtureEqCosts,
  SMALL(
   IF(
    FixtureInclude="x",
    ROW(FixtureEqCosts)-ROW(Fixtures!$B$36)
   ),
   COLUMNS($D63:Z63)
  )
 ),"")</f>
        <v/>
      </c>
      <c r="AA63" s="671" t="str">
        <f t="array" aca="1" ref="AA63" ca="1">IFERROR(
 INDEX(FixtureEqCosts,
  SMALL(
   IF(
    FixtureInclude="x",
    ROW(FixtureEqCosts)-ROW(Fixtures!$B$36)
   ),
   COLUMNS($D63:AA63)
  )
 ),"")</f>
        <v/>
      </c>
      <c r="AB63" s="671" t="str">
        <f t="array" aca="1" ref="AB63" ca="1">IFERROR(
 INDEX(FixtureEqCosts,
  SMALL(
   IF(
    FixtureInclude="x",
    ROW(FixtureEqCosts)-ROW(Fixtures!$B$36)
   ),
   COLUMNS($D63:AB63)
  )
 ),"")</f>
        <v/>
      </c>
      <c r="AC63" s="671" t="str">
        <f t="array" aca="1" ref="AC63" ca="1">IFERROR(
 INDEX(FixtureEqCosts,
  SMALL(
   IF(
    FixtureInclude="x",
    ROW(FixtureEqCosts)-ROW(Fixtures!$B$36)
   ),
   COLUMNS($D63:AC63)
  )
 ),"")</f>
        <v/>
      </c>
      <c r="AD63" s="671" t="str">
        <f t="array" aca="1" ref="AD63" ca="1">IFERROR(
 INDEX(FixtureEqCosts,
  SMALL(
   IF(
    FixtureInclude="x",
    ROW(FixtureEqCosts)-ROW(Fixtures!$B$36)
   ),
   COLUMNS($D63:AD63)
  )
 ),"")</f>
        <v/>
      </c>
      <c r="AE63" s="671" t="str">
        <f t="array" aca="1" ref="AE63" ca="1">IFERROR(
 INDEX(FixtureEqCosts,
  SMALL(
   IF(
    FixtureInclude="x",
    ROW(FixtureEqCosts)-ROW(Fixtures!$B$36)
   ),
   COLUMNS($D63:AE63)
  )
 ),"")</f>
        <v/>
      </c>
      <c r="AF63" s="671" t="str">
        <f t="array" aca="1" ref="AF63" ca="1">IFERROR(
 INDEX(FixtureEqCosts,
  SMALL(
   IF(
    FixtureInclude="x",
    ROW(FixtureEqCosts)-ROW(Fixtures!$B$36)
   ),
   COLUMNS($D63:AF63)
  )
 ),"")</f>
        <v/>
      </c>
      <c r="AG63" s="671" t="str">
        <f t="array" aca="1" ref="AG63" ca="1">IFERROR(
 INDEX(FixtureEqCosts,
  SMALL(
   IF(
    FixtureInclude="x",
    ROW(FixtureEqCosts)-ROW(Fixtures!$B$36)
   ),
   COLUMNS($D63:AG63)
  )
 ),"")</f>
        <v/>
      </c>
      <c r="AH63" s="671" t="str">
        <f t="array" aca="1" ref="AH63" ca="1">IFERROR(
 INDEX(FixtureEqCosts,
  SMALL(
   IF(
    FixtureInclude="x",
    ROW(FixtureEqCosts)-ROW(Fixtures!$B$36)
   ),
   COLUMNS($D63:AH63)
  )
 ),"")</f>
        <v/>
      </c>
      <c r="AI63" s="671" t="str">
        <f t="array" aca="1" ref="AI63" ca="1">IFERROR(
 INDEX(FixtureEqCosts,
  SMALL(
   IF(
    FixtureInclude="x",
    ROW(FixtureEqCosts)-ROW(Fixtures!$B$36)
   ),
   COLUMNS($D63:AI63)
  )
 ),"")</f>
        <v/>
      </c>
      <c r="AJ63" s="671" t="str">
        <f t="array" aca="1" ref="AJ63" ca="1">IFERROR(
 INDEX(FixtureEqCosts,
  SMALL(
   IF(
    FixtureInclude="x",
    ROW(FixtureEqCosts)-ROW(Fixtures!$B$36)
   ),
   COLUMNS($D63:AJ63)
  )
 ),"")</f>
        <v/>
      </c>
      <c r="AK63" s="671" t="str">
        <f t="array" aca="1" ref="AK63" ca="1">IFERROR(
 INDEX(FixtureEqCosts,
  SMALL(
   IF(
    FixtureInclude="x",
    ROW(FixtureEqCosts)-ROW(Fixtures!$B$36)
   ),
   COLUMNS($D63:AK63)
  )
 ),"")</f>
        <v/>
      </c>
      <c r="AL63" s="671" t="str">
        <f t="array" aca="1" ref="AL63" ca="1">IFERROR(
 INDEX(FixtureEqCosts,
  SMALL(
   IF(
    FixtureInclude="x",
    ROW(FixtureEqCosts)-ROW(Fixtures!$B$36)
   ),
   COLUMNS($D63:AL63)
  )
 ),"")</f>
        <v/>
      </c>
      <c r="AM63" s="671" t="str">
        <f t="array" aca="1" ref="AM63" ca="1">IFERROR(
 INDEX(FixtureEqCosts,
  SMALL(
   IF(
    FixtureInclude="x",
    ROW(FixtureEqCosts)-ROW(Fixtures!$B$36)
   ),
   COLUMNS($D63:AM63)
  )
 ),"")</f>
        <v/>
      </c>
      <c r="AN63" s="671" t="str">
        <f t="array" aca="1" ref="AN63" ca="1">IFERROR(
 INDEX(FixtureEqCosts,
  SMALL(
   IF(
    FixtureInclude="x",
    ROW(FixtureEqCosts)-ROW(Fixtures!$B$36)
   ),
   COLUMNS($D63:AN63)
  )
 ),"")</f>
        <v/>
      </c>
      <c r="AO63" s="671" t="str">
        <f t="array" aca="1" ref="AO63" ca="1">IFERROR(
 INDEX(FixtureEqCosts,
  SMALL(
   IF(
    FixtureInclude="x",
    ROW(FixtureEqCosts)-ROW(Fixtures!$B$36)
   ),
   COLUMNS($D63:AO63)
  )
 ),"")</f>
        <v/>
      </c>
      <c r="AP63" s="671" t="str">
        <f t="array" aca="1" ref="AP63" ca="1">IFERROR(
 INDEX(FixtureEqCosts,
  SMALL(
   IF(
    FixtureInclude="x",
    ROW(FixtureEqCosts)-ROW(Fixtures!$B$36)
   ),
   COLUMNS($D63:AP63)
  )
 ),"")</f>
        <v/>
      </c>
      <c r="AQ63" s="671" t="str">
        <f t="array" aca="1" ref="AQ63" ca="1">IFERROR(
 INDEX(FixtureEqCosts,
  SMALL(
   IF(
    FixtureInclude="x",
    ROW(FixtureEqCosts)-ROW(Fixtures!$B$36)
   ),
   COLUMNS($D63:AQ63)
  )
 ),"")</f>
        <v/>
      </c>
      <c r="AR63" s="671" t="str">
        <f t="array" aca="1" ref="AR63" ca="1">IFERROR(
 INDEX(FixtureEqCosts,
  SMALL(
   IF(
    FixtureInclude="x",
    ROW(FixtureEqCosts)-ROW(Fixtures!$B$36)
   ),
   COLUMNS($D63:AR63)
  )
 ),"")</f>
        <v/>
      </c>
      <c r="AS63" s="671" t="str">
        <f t="array" aca="1" ref="AS63" ca="1">IFERROR(
 INDEX(FixtureEqCosts,
  SMALL(
   IF(
    FixtureInclude="x",
    ROW(FixtureEqCosts)-ROW(Fixtures!$B$36)
   ),
   COLUMNS($D63:AS63)
  )
 ),"")</f>
        <v/>
      </c>
      <c r="AT63" s="671" t="str">
        <f t="array" aca="1" ref="AT63" ca="1">IFERROR(
 INDEX(FixtureEqCosts,
  SMALL(
   IF(
    FixtureInclude="x",
    ROW(FixtureEqCosts)-ROW(Fixtures!$B$36)
   ),
   COLUMNS($D63:AT63)
  )
 ),"")</f>
        <v/>
      </c>
      <c r="AU63" s="671" t="str">
        <f t="array" aca="1" ref="AU63" ca="1">IFERROR(
 INDEX(FixtureEqCosts,
  SMALL(
   IF(
    FixtureInclude="x",
    ROW(FixtureEqCosts)-ROW(Fixtures!$B$36)
   ),
   COLUMNS($D63:AU63)
  )
 ),"")</f>
        <v/>
      </c>
      <c r="AV63" s="671" t="str">
        <f t="array" aca="1" ref="AV63" ca="1">IFERROR(
 INDEX(FixtureEqCosts,
  SMALL(
   IF(
    FixtureInclude="x",
    ROW(FixtureEqCosts)-ROW(Fixtures!$B$36)
   ),
   COLUMNS($D63:AV63)
  )
 ),"")</f>
        <v/>
      </c>
      <c r="AW63" s="671" t="str">
        <f t="array" aca="1" ref="AW63" ca="1">IFERROR(
 INDEX(FixtureEqCosts,
  SMALL(
   IF(
    FixtureInclude="x",
    ROW(FixtureEqCosts)-ROW(Fixtures!$B$36)
   ),
   COLUMNS($D63:AW63)
  )
 ),"")</f>
        <v/>
      </c>
      <c r="AX63" s="671" t="str">
        <f t="array" aca="1" ref="AX63" ca="1">IFERROR(
 INDEX(FixtureEqCosts,
  SMALL(
   IF(
    FixtureInclude="x",
    ROW(FixtureEqCosts)-ROW(Fixtures!$B$36)
   ),
   COLUMNS($D63:AX63)
  )
 ),"")</f>
        <v/>
      </c>
      <c r="AY63" s="671" t="str">
        <f t="array" aca="1" ref="AY63" ca="1">IFERROR(
 INDEX(FixtureEqCosts,
  SMALL(
   IF(
    FixtureInclude="x",
    ROW(FixtureEqCosts)-ROW(Fixtures!$B$36)
   ),
   COLUMNS($D63:AY63)
  )
 ),"")</f>
        <v/>
      </c>
      <c r="AZ63" s="671" t="str">
        <f t="array" aca="1" ref="AZ63" ca="1">IFERROR(
 INDEX(FixtureEqCosts,
  SMALL(
   IF(
    FixtureInclude="x",
    ROW(FixtureEqCosts)-ROW(Fixtures!$B$36)
   ),
   COLUMNS($D63:AZ63)
  )
 ),"")</f>
        <v/>
      </c>
      <c r="BA63" s="671" t="str">
        <f t="array" aca="1" ref="BA63" ca="1">IFERROR(
 INDEX(FixtureEqCosts,
  SMALL(
   IF(
    FixtureInclude="x",
    ROW(FixtureEqCosts)-ROW(Fixtures!$B$36)
   ),
   COLUMNS($D63:BA63)
  )
 ),"")</f>
        <v/>
      </c>
      <c r="BB63" s="671" t="str">
        <f t="array" aca="1" ref="BB63" ca="1">IFERROR(
 INDEX(FixtureEqCosts,
  SMALL(
   IF(
    FixtureInclude="x",
    ROW(FixtureEqCosts)-ROW(Fixtures!$B$36)
   ),
   COLUMNS($D63:BB63)
  )
 ),"")</f>
        <v/>
      </c>
      <c r="BC63" s="671" t="str">
        <f t="array" aca="1" ref="BC63" ca="1">IFERROR(
 INDEX(FixtureEqCosts,
  SMALL(
   IF(
    FixtureInclude="x",
    ROW(FixtureEqCosts)-ROW(Fixtures!$B$36)
   ),
   COLUMNS($D63:BC63)
  )
 ),"")</f>
        <v/>
      </c>
      <c r="BD63" s="671" t="str">
        <f t="array" aca="1" ref="BD63" ca="1">IFERROR(
 INDEX(FixtureEqCosts,
  SMALL(
   IF(
    FixtureInclude="x",
    ROW(FixtureEqCosts)-ROW(Fixtures!$B$36)
   ),
   COLUMNS($D63:BD63)
  )
 ),"")</f>
        <v/>
      </c>
      <c r="BE63" s="671" t="str">
        <f t="array" aca="1" ref="BE63" ca="1">IFERROR(
 INDEX(FixtureEqCosts,
  SMALL(
   IF(
    FixtureInclude="x",
    ROW(FixtureEqCosts)-ROW(Fixtures!$B$36)
   ),
   COLUMNS($D63:BE63)
  )
 ),"")</f>
        <v/>
      </c>
      <c r="BF63" s="671" t="str">
        <f t="array" aca="1" ref="BF63" ca="1">IFERROR(
 INDEX(FixtureEqCosts,
  SMALL(
   IF(
    FixtureInclude="x",
    ROW(FixtureEqCosts)-ROW(Fixtures!$B$36)
   ),
   COLUMNS($D63:BF63)
  )
 ),"")</f>
        <v/>
      </c>
      <c r="BG63" s="671" t="str">
        <f t="array" aca="1" ref="BG63" ca="1">IFERROR(
 INDEX(FixtureEqCosts,
  SMALL(
   IF(
    FixtureInclude="x",
    ROW(FixtureEqCosts)-ROW(Fixtures!$B$36)
   ),
   COLUMNS($D63:BG63)
  )
 ),"")</f>
        <v/>
      </c>
      <c r="BH63" s="671" t="str">
        <f t="array" aca="1" ref="BH63" ca="1">IFERROR(
 INDEX(FixtureEqCosts,
  SMALL(
   IF(
    FixtureInclude="x",
    ROW(FixtureEqCosts)-ROW(Fixtures!$B$36)
   ),
   COLUMNS($D63:BH63)
  )
 ),"")</f>
        <v/>
      </c>
      <c r="BI63" s="671" t="str">
        <f t="array" aca="1" ref="BI63" ca="1">IFERROR(
 INDEX(FixtureEqCosts,
  SMALL(
   IF(
    FixtureInclude="x",
    ROW(FixtureEqCosts)-ROW(Fixtures!$B$36)
   ),
   COLUMNS($D63:BI63)
  )
 ),"")</f>
        <v/>
      </c>
      <c r="BJ63" s="671" t="str">
        <f t="array" aca="1" ref="BJ63" ca="1">IFERROR(
 INDEX(FixtureEqCosts,
  SMALL(
   IF(
    FixtureInclude="x",
    ROW(FixtureEqCosts)-ROW(Fixtures!$B$36)
   ),
   COLUMNS($D63:BJ63)
  )
 ),"")</f>
        <v/>
      </c>
      <c r="BK63" s="671" t="str">
        <f t="array" aca="1" ref="BK63" ca="1">IFERROR(
 INDEX(FixtureEqCosts,
  SMALL(
   IF(
    FixtureInclude="x",
    ROW(FixtureEqCosts)-ROW(Fixtures!$B$36)
   ),
   COLUMNS($D63:BK63)
  )
 ),"")</f>
        <v/>
      </c>
      <c r="BL63" s="671" t="str">
        <f t="array" aca="1" ref="BL63" ca="1">IFERROR(
 INDEX(FixtureEqCosts,
  SMALL(
   IF(
    FixtureInclude="x",
    ROW(FixtureEqCosts)-ROW(Fixtures!$B$36)
   ),
   COLUMNS($D63:BL63)
  )
 ),"")</f>
        <v/>
      </c>
      <c r="BM63" s="671" t="str">
        <f t="array" aca="1" ref="BM63" ca="1">IFERROR(
 INDEX(FixtureEqCosts,
  SMALL(
   IF(
    FixtureInclude="x",
    ROW(FixtureEqCosts)-ROW(Fixtures!$B$36)
   ),
   COLUMNS($D63:BM63)
  )
 ),"")</f>
        <v/>
      </c>
      <c r="BN63" s="671" t="str">
        <f t="array" aca="1" ref="BN63" ca="1">IFERROR(
 INDEX(FixtureEqCosts,
  SMALL(
   IF(
    FixtureInclude="x",
    ROW(FixtureEqCosts)-ROW(Fixtures!$B$36)
   ),
   COLUMNS($D63:BN63)
  )
 ),"")</f>
        <v/>
      </c>
      <c r="BO63" s="671" t="str">
        <f t="array" aca="1" ref="BO63" ca="1">IFERROR(
 INDEX(FixtureEqCosts,
  SMALL(
   IF(
    FixtureInclude="x",
    ROW(FixtureEqCosts)-ROW(Fixtures!$B$36)
   ),
   COLUMNS($D63:BO63)
  )
 ),"")</f>
        <v/>
      </c>
      <c r="BP63" s="671" t="str">
        <f t="array" aca="1" ref="BP63" ca="1">IFERROR(
 INDEX(FixtureEqCosts,
  SMALL(
   IF(
    FixtureInclude="x",
    ROW(FixtureEqCosts)-ROW(Fixtures!$B$36)
   ),
   COLUMNS($D63:BP63)
  )
 ),"")</f>
        <v/>
      </c>
      <c r="BQ63" s="671" t="str">
        <f t="array" aca="1" ref="BQ63" ca="1">IFERROR(
 INDEX(FixtureEqCosts,
  SMALL(
   IF(
    FixtureInclude="x",
    ROW(FixtureEqCosts)-ROW(Fixtures!$B$36)
   ),
   COLUMNS($D63:BQ63)
  )
 ),"")</f>
        <v/>
      </c>
      <c r="BR63" s="671" t="str">
        <f t="array" aca="1" ref="BR63" ca="1">IFERROR(
 INDEX(FixtureEqCosts,
  SMALL(
   IF(
    FixtureInclude="x",
    ROW(FixtureEqCosts)-ROW(Fixtures!$B$36)
   ),
   COLUMNS($D63:BR63)
  )
 ),"")</f>
        <v/>
      </c>
      <c r="BS63" s="671" t="str">
        <f t="array" aca="1" ref="BS63" ca="1">IFERROR(
 INDEX(FixtureEqCosts,
  SMALL(
   IF(
    FixtureInclude="x",
    ROW(FixtureEqCosts)-ROW(Fixtures!$B$36)
   ),
   COLUMNS($D63:BS63)
  )
 ),"")</f>
        <v/>
      </c>
      <c r="BT63" s="671" t="str">
        <f t="array" aca="1" ref="BT63" ca="1">IFERROR(
 INDEX(FixtureEqCosts,
  SMALL(
   IF(
    FixtureInclude="x",
    ROW(FixtureEqCosts)-ROW(Fixtures!$B$36)
   ),
   COLUMNS($D63:BT63)
  )
 ),"")</f>
        <v/>
      </c>
      <c r="BU63" s="671" t="str">
        <f t="array" aca="1" ref="BU63" ca="1">IFERROR(
 INDEX(FixtureEqCosts,
  SMALL(
   IF(
    FixtureInclude="x",
    ROW(FixtureEqCosts)-ROW(Fixtures!$B$36)
   ),
   COLUMNS($D63:BU63)
  )
 ),"")</f>
        <v/>
      </c>
      <c r="BV63" s="671" t="str">
        <f t="array" aca="1" ref="BV63" ca="1">IFERROR(
 INDEX(FixtureEqCosts,
  SMALL(
   IF(
    FixtureInclude="x",
    ROW(FixtureEqCosts)-ROW(Fixtures!$B$36)
   ),
   COLUMNS($D63:BV63)
  )
 ),"")</f>
        <v/>
      </c>
      <c r="BW63" s="671" t="str">
        <f t="array" aca="1" ref="BW63" ca="1">IFERROR(
 INDEX(FixtureEqCosts,
  SMALL(
   IF(
    FixtureInclude="x",
    ROW(FixtureEqCosts)-ROW(Fixtures!$B$36)
   ),
   COLUMNS($D63:BW63)
  )
 ),"")</f>
        <v/>
      </c>
      <c r="BX63" s="671" t="str">
        <f t="array" aca="1" ref="BX63" ca="1">IFERROR(
 INDEX(FixtureEqCosts,
  SMALL(
   IF(
    FixtureInclude="x",
    ROW(FixtureEqCosts)-ROW(Fixtures!$B$36)
   ),
   COLUMNS($D63:BX63)
  )
 ),"")</f>
        <v/>
      </c>
      <c r="BY63" s="671" t="str">
        <f t="array" aca="1" ref="BY63" ca="1">IFERROR(
 INDEX(FixtureEqCosts,
  SMALL(
   IF(
    FixtureInclude="x",
    ROW(FixtureEqCosts)-ROW(Fixtures!$B$36)
   ),
   COLUMNS($D63:BY63)
  )
 ),"")</f>
        <v/>
      </c>
      <c r="BZ63" s="671" t="str">
        <f t="array" aca="1" ref="BZ63" ca="1">IFERROR(
 INDEX(FixtureEqCosts,
  SMALL(
   IF(
    FixtureInclude="x",
    ROW(FixtureEqCosts)-ROW(Fixtures!$B$36)
   ),
   COLUMNS($D63:BZ63)
  )
 ),"")</f>
        <v/>
      </c>
      <c r="CA63" s="671" t="str">
        <f t="array" aca="1" ref="CA63" ca="1">IFERROR(
 INDEX(FixtureEqCosts,
  SMALL(
   IF(
    FixtureInclude="x",
    ROW(FixtureEqCosts)-ROW(Fixtures!$B$36)
   ),
   COLUMNS($D63:CA63)
  )
 ),"")</f>
        <v/>
      </c>
      <c r="CB63" s="671" t="str">
        <f t="array" aca="1" ref="CB63" ca="1">IFERROR(
 INDEX(FixtureEqCosts,
  SMALL(
   IF(
    FixtureInclude="x",
    ROW(FixtureEqCosts)-ROW(Fixtures!$B$36)
   ),
   COLUMNS($D63:CB63)
  )
 ),"")</f>
        <v/>
      </c>
      <c r="CC63" s="671" t="str">
        <f t="array" aca="1" ref="CC63" ca="1">IFERROR(
 INDEX(FixtureEqCosts,
  SMALL(
   IF(
    FixtureInclude="x",
    ROW(FixtureEqCosts)-ROW(Fixtures!$B$36)
   ),
   COLUMNS($D63:CC63)
  )
 ),"")</f>
        <v/>
      </c>
      <c r="CD63" s="671" t="str">
        <f t="array" aca="1" ref="CD63" ca="1">IFERROR(
 INDEX(FixtureEqCosts,
  SMALL(
   IF(
    FixtureInclude="x",
    ROW(FixtureEqCosts)-ROW(Fixtures!$B$36)
   ),
   COLUMNS($D63:CD63)
  )
 ),"")</f>
        <v/>
      </c>
      <c r="CE63" s="671" t="str">
        <f t="array" aca="1" ref="CE63" ca="1">IFERROR(
 INDEX(FixtureEqCosts,
  SMALL(
   IF(
    FixtureInclude="x",
    ROW(FixtureEqCosts)-ROW(Fixtures!$B$36)
   ),
   COLUMNS($D63:CE63)
  )
 ),"")</f>
        <v/>
      </c>
      <c r="CF63" s="671" t="str">
        <f t="array" aca="1" ref="CF63" ca="1">IFERROR(
 INDEX(FixtureEqCosts,
  SMALL(
   IF(
    FixtureInclude="x",
    ROW(FixtureEqCosts)-ROW(Fixtures!$B$36)
   ),
   COLUMNS($D63:CF63)
  )
 ),"")</f>
        <v/>
      </c>
      <c r="CG63" s="671" t="str">
        <f t="array" aca="1" ref="CG63" ca="1">IFERROR(
 INDEX(FixtureEqCosts,
  SMALL(
   IF(
    FixtureInclude="x",
    ROW(FixtureEqCosts)-ROW(Fixtures!$B$36)
   ),
   COLUMNS($D63:CG63)
  )
 ),"")</f>
        <v/>
      </c>
      <c r="CH63" s="671" t="str">
        <f t="array" aca="1" ref="CH63" ca="1">IFERROR(
 INDEX(FixtureEqCosts,
  SMALL(
   IF(
    FixtureInclude="x",
    ROW(FixtureEqCosts)-ROW(Fixtures!$B$36)
   ),
   COLUMNS($D63:CH63)
  )
 ),"")</f>
        <v/>
      </c>
      <c r="CI63" s="671" t="str">
        <f t="array" aca="1" ref="CI63" ca="1">IFERROR(
 INDEX(FixtureEqCosts,
  SMALL(
   IF(
    FixtureInclude="x",
    ROW(FixtureEqCosts)-ROW(Fixtures!$B$36)
   ),
   COLUMNS($D63:CI63)
  )
 ),"")</f>
        <v/>
      </c>
      <c r="CJ63" s="671" t="str">
        <f t="array" aca="1" ref="CJ63" ca="1">IFERROR(
 INDEX(FixtureEqCosts,
  SMALL(
   IF(
    FixtureInclude="x",
    ROW(FixtureEqCosts)-ROW(Fixtures!$B$36)
   ),
   COLUMNS($D63:CJ63)
  )
 ),"")</f>
        <v/>
      </c>
      <c r="CK63" s="671" t="str">
        <f t="array" aca="1" ref="CK63" ca="1">IFERROR(
 INDEX(FixtureEqCosts,
  SMALL(
   IF(
    FixtureInclude="x",
    ROW(FixtureEqCosts)-ROW(Fixtures!$B$36)
   ),
   COLUMNS($D63:CK63)
  )
 ),"")</f>
        <v/>
      </c>
      <c r="CL63" s="671" t="str">
        <f t="array" aca="1" ref="CL63" ca="1">IFERROR(
 INDEX(FixtureEqCosts,
  SMALL(
   IF(
    FixtureInclude="x",
    ROW(FixtureEqCosts)-ROW(Fixtures!$B$36)
   ),
   COLUMNS($D63:CL63)
  )
 ),"")</f>
        <v/>
      </c>
      <c r="CM63" s="671" t="str">
        <f t="array" aca="1" ref="CM63" ca="1">IFERROR(
 INDEX(FixtureEqCosts,
  SMALL(
   IF(
    FixtureInclude="x",
    ROW(FixtureEqCosts)-ROW(Fixtures!$B$36)
   ),
   COLUMNS($D63:CM63)
  )
 ),"")</f>
        <v/>
      </c>
      <c r="CN63" s="671" t="str">
        <f t="array" aca="1" ref="CN63" ca="1">IFERROR(
 INDEX(FixtureEqCosts,
  SMALL(
   IF(
    FixtureInclude="x",
    ROW(FixtureEqCosts)-ROW(Fixtures!$B$36)
   ),
   COLUMNS($D63:CN63)
  )
 ),"")</f>
        <v/>
      </c>
      <c r="CO63" s="671" t="str">
        <f t="array" aca="1" ref="CO63" ca="1">IFERROR(
 INDEX(FixtureEqCosts,
  SMALL(
   IF(
    FixtureInclude="x",
    ROW(FixtureEqCosts)-ROW(Fixtures!$B$36)
   ),
   COLUMNS($D63:CO63)
  )
 ),"")</f>
        <v/>
      </c>
      <c r="CP63" s="671" t="str">
        <f t="array" aca="1" ref="CP63" ca="1">IFERROR(
 INDEX(FixtureEqCosts,
  SMALL(
   IF(
    FixtureInclude="x",
    ROW(FixtureEqCosts)-ROW(Fixtures!$B$36)
   ),
   COLUMNS($D63:CP63)
  )
 ),"")</f>
        <v/>
      </c>
      <c r="CQ63" s="671" t="str">
        <f t="array" aca="1" ref="CQ63" ca="1">IFERROR(
 INDEX(FixtureEqCosts,
  SMALL(
   IF(
    FixtureInclude="x",
    ROW(FixtureEqCosts)-ROW(Fixtures!$B$36)
   ),
   COLUMNS($D63:CQ63)
  )
 ),"")</f>
        <v/>
      </c>
      <c r="CR63" s="671" t="str">
        <f t="array" aca="1" ref="CR63" ca="1">IFERROR(
 INDEX(FixtureEqCosts,
  SMALL(
   IF(
    FixtureInclude="x",
    ROW(FixtureEqCosts)-ROW(Fixtures!$B$36)
   ),
   COLUMNS($D63:CR63)
  )
 ),"")</f>
        <v/>
      </c>
      <c r="CS63" s="671" t="str">
        <f t="array" aca="1" ref="CS63" ca="1">IFERROR(
 INDEX(FixtureEqCosts,
  SMALL(
   IF(
    FixtureInclude="x",
    ROW(FixtureEqCosts)-ROW(Fixtures!$B$36)
   ),
   COLUMNS($D63:CS63)
  )
 ),"")</f>
        <v/>
      </c>
      <c r="CT63" s="671" t="str">
        <f t="array" aca="1" ref="CT63" ca="1">IFERROR(
 INDEX(FixtureEqCosts,
  SMALL(
   IF(
    FixtureInclude="x",
    ROW(FixtureEqCosts)-ROW(Fixtures!$B$36)
   ),
   COLUMNS($D63:CT63)
  )
 ),"")</f>
        <v/>
      </c>
      <c r="CU63" s="671" t="str">
        <f t="array" aca="1" ref="CU63" ca="1">IFERROR(
 INDEX(FixtureEqCosts,
  SMALL(
   IF(
    FixtureInclude="x",
    ROW(FixtureEqCosts)-ROW(Fixtures!$B$36)
   ),
   COLUMNS($D63:CU63)
  )
 ),"")</f>
        <v/>
      </c>
      <c r="CV63" s="671" t="str">
        <f t="array" aca="1" ref="CV63" ca="1">IFERROR(
 INDEX(FixtureEqCosts,
  SMALL(
   IF(
    FixtureInclude="x",
    ROW(FixtureEqCosts)-ROW(Fixtures!$B$36)
   ),
   COLUMNS($D63:CV63)
  )
 ),"")</f>
        <v/>
      </c>
      <c r="CW63" s="671" t="str">
        <f t="array" aca="1" ref="CW63" ca="1">IFERROR(
 INDEX(FixtureEqCosts,
  SMALL(
   IF(
    FixtureInclude="x",
    ROW(FixtureEqCosts)-ROW(Fixtures!$B$36)
   ),
   COLUMNS($D63:CW63)
  )
 ),"")</f>
        <v/>
      </c>
      <c r="CX63" s="671" t="str">
        <f t="array" aca="1" ref="CX63" ca="1">IFERROR(
 INDEX(FixtureEqCosts,
  SMALL(
   IF(
    FixtureInclude="x",
    ROW(FixtureEqCosts)-ROW(Fixtures!$B$36)
   ),
   COLUMNS($D63:CX63)
  )
 ),"")</f>
        <v/>
      </c>
      <c r="CY63" s="671" t="str">
        <f t="array" aca="1" ref="CY63" ca="1">IFERROR(
 INDEX(FixtureEqCosts,
  SMALL(
   IF(
    FixtureInclude="x",
    ROW(FixtureEqCosts)-ROW(Fixtures!$B$36)
   ),
   COLUMNS($D63:CY63)
  )
 ),"")</f>
        <v/>
      </c>
      <c r="CZ63" s="671" t="str">
        <f t="array" aca="1" ref="CZ63" ca="1">IFERROR(
 INDEX(FixtureEqCosts,
  SMALL(
   IF(
    FixtureInclude="x",
    ROW(FixtureEqCosts)-ROW(Fixtures!$B$36)
   ),
   COLUMNS($D63:CZ63)
  )
 ),"")</f>
        <v/>
      </c>
      <c r="DA63" s="671" t="str">
        <f t="array" aca="1" ref="DA63" ca="1">IFERROR(
 INDEX(FixtureEqCosts,
  SMALL(
   IF(
    FixtureInclude="x",
    ROW(FixtureEqCosts)-ROW(Fixtures!$B$36)
   ),
   COLUMNS($D63:DA63)
  )
 ),"")</f>
        <v/>
      </c>
      <c r="DB63" s="671" t="str">
        <f t="array" aca="1" ref="DB63" ca="1">IFERROR(
 INDEX(FixtureEqCosts,
  SMALL(
   IF(
    FixtureInclude="x",
    ROW(FixtureEqCosts)-ROW(Fixtures!$B$36)
   ),
   COLUMNS($D63:DB63)
  )
 ),"")</f>
        <v/>
      </c>
      <c r="DC63" s="671" t="str">
        <f t="array" aca="1" ref="DC63" ca="1">IFERROR(
 INDEX(FixtureEqCosts,
  SMALL(
   IF(
    FixtureInclude="x",
    ROW(FixtureEqCosts)-ROW(Fixtures!$B$36)
   ),
   COLUMNS($D63:DC63)
  )
 ),"")</f>
        <v/>
      </c>
      <c r="DD63" s="671" t="str">
        <f t="array" aca="1" ref="DD63" ca="1">IFERROR(
 INDEX(FixtureEqCosts,
  SMALL(
   IF(
    FixtureInclude="x",
    ROW(FixtureEqCosts)-ROW(Fixtures!$B$36)
   ),
   COLUMNS($D63:DD63)
  )
 ),"")</f>
        <v/>
      </c>
      <c r="DE63" s="671" t="str">
        <f t="array" aca="1" ref="DE63" ca="1">IFERROR(
 INDEX(FixtureEqCosts,
  SMALL(
   IF(
    FixtureInclude="x",
    ROW(FixtureEqCosts)-ROW(Fixtures!$B$36)
   ),
   COLUMNS($D63:DE63)
  )
 ),"")</f>
        <v/>
      </c>
      <c r="DF63" s="671" t="str">
        <f t="array" aca="1" ref="DF63" ca="1">IFERROR(
 INDEX(FixtureEqCosts,
  SMALL(
   IF(
    FixtureInclude="x",
    ROW(FixtureEqCosts)-ROW(Fixtures!$B$36)
   ),
   COLUMNS($D63:DF63)
  )
 ),"")</f>
        <v/>
      </c>
      <c r="DG63" s="671" t="str">
        <f t="array" aca="1" ref="DG63" ca="1">IFERROR(
 INDEX(FixtureEqCosts,
  SMALL(
   IF(
    FixtureInclude="x",
    ROW(FixtureEqCosts)-ROW(Fixtures!$B$36)
   ),
   COLUMNS($D63:DG63)
  )
 ),"")</f>
        <v/>
      </c>
      <c r="DH63" s="671" t="str">
        <f t="array" aca="1" ref="DH63" ca="1">IFERROR(
 INDEX(FixtureEqCosts,
  SMALL(
   IF(
    FixtureInclude="x",
    ROW(FixtureEqCosts)-ROW(Fixtures!$B$36)
   ),
   COLUMNS($D63:DH63)
  )
 ),"")</f>
        <v/>
      </c>
    </row>
    <row r="64" spans="1:112">
      <c r="B64" s="565" t="str">
        <f>Fixtures!E24</f>
        <v>Installation Cost ($/fixture)</v>
      </c>
      <c r="C64" s="671">
        <f>Fixtures!F24</f>
        <v>0</v>
      </c>
      <c r="D64" s="671">
        <f t="array" aca="1" ref="D64" ca="1">IFERROR(
 INDEX(FixtureInstCosts,
  SMALL(
   IF(
    FixtureInclude="x",
    ROW(FixtureInstCosts)-ROW(Fixtures!$B$36)
   ),
   COLUMNS($D64:D64)
  )
 ),"")</f>
        <v>100</v>
      </c>
      <c r="E64" s="671">
        <f t="array" aca="1" ref="E64" ca="1">IFERROR(
 INDEX(FixtureInstCosts,
  SMALL(
   IF(
    FixtureInclude="x",
    ROW(FixtureInstCosts)-ROW(Fixtures!$B$36)
   ),
   COLUMNS($D64:E64)
  )
 ),"")</f>
        <v>100</v>
      </c>
      <c r="F64" s="671">
        <f t="array" aca="1" ref="F64" ca="1">IFERROR(
 INDEX(FixtureInstCosts,
  SMALL(
   IF(
    FixtureInclude="x",
    ROW(FixtureInstCosts)-ROW(Fixtures!$B$36)
   ),
   COLUMNS($D64:F64)
  )
 ),"")</f>
        <v>100</v>
      </c>
      <c r="G64" s="671">
        <f t="array" aca="1" ref="G64" ca="1">IFERROR(
 INDEX(FixtureInstCosts,
  SMALL(
   IF(
    FixtureInclude="x",
    ROW(FixtureInstCosts)-ROW(Fixtures!$B$36)
   ),
   COLUMNS($D64:G64)
  )
 ),"")</f>
        <v>100</v>
      </c>
      <c r="H64" s="671">
        <f t="array" aca="1" ref="H64" ca="1">IFERROR(
 INDEX(FixtureInstCosts,
  SMALL(
   IF(
    FixtureInclude="x",
    ROW(FixtureInstCosts)-ROW(Fixtures!$B$36)
   ),
   COLUMNS($D64:H64)
  )
 ),"")</f>
        <v>100</v>
      </c>
      <c r="I64" s="671" t="str">
        <f t="array" aca="1" ref="I64" ca="1">IFERROR(
 INDEX(FixtureInstCosts,
  SMALL(
   IF(
    FixtureInclude="x",
    ROW(FixtureInstCosts)-ROW(Fixtures!$B$36)
   ),
   COLUMNS($D64:I64)
  )
 ),"")</f>
        <v/>
      </c>
      <c r="J64" s="671" t="str">
        <f t="array" aca="1" ref="J64" ca="1">IFERROR(
 INDEX(FixtureInstCosts,
  SMALL(
   IF(
    FixtureInclude="x",
    ROW(FixtureInstCosts)-ROW(Fixtures!$B$36)
   ),
   COLUMNS($D64:J64)
  )
 ),"")</f>
        <v/>
      </c>
      <c r="K64" s="671" t="str">
        <f t="array" aca="1" ref="K64" ca="1">IFERROR(
 INDEX(FixtureInstCosts,
  SMALL(
   IF(
    FixtureInclude="x",
    ROW(FixtureInstCosts)-ROW(Fixtures!$B$36)
   ),
   COLUMNS($D64:K64)
  )
 ),"")</f>
        <v/>
      </c>
      <c r="L64" s="671" t="str">
        <f t="array" aca="1" ref="L64" ca="1">IFERROR(
 INDEX(FixtureInstCosts,
  SMALL(
   IF(
    FixtureInclude="x",
    ROW(FixtureInstCosts)-ROW(Fixtures!$B$36)
   ),
   COLUMNS($D64:L64)
  )
 ),"")</f>
        <v/>
      </c>
      <c r="M64" s="671" t="str">
        <f t="array" aca="1" ref="M64" ca="1">IFERROR(
 INDEX(FixtureInstCosts,
  SMALL(
   IF(
    FixtureInclude="x",
    ROW(FixtureInstCosts)-ROW(Fixtures!$B$36)
   ),
   COLUMNS($D64:M64)
  )
 ),"")</f>
        <v/>
      </c>
      <c r="N64" s="671" t="str">
        <f t="array" aca="1" ref="N64" ca="1">IFERROR(
 INDEX(FixtureInstCosts,
  SMALL(
   IF(
    FixtureInclude="x",
    ROW(FixtureInstCosts)-ROW(Fixtures!$B$36)
   ),
   COLUMNS($D64:N64)
  )
 ),"")</f>
        <v/>
      </c>
      <c r="O64" s="671" t="str">
        <f t="array" aca="1" ref="O64" ca="1">IFERROR(
 INDEX(FixtureInstCosts,
  SMALL(
   IF(
    FixtureInclude="x",
    ROW(FixtureInstCosts)-ROW(Fixtures!$B$36)
   ),
   COLUMNS($D64:O64)
  )
 ),"")</f>
        <v/>
      </c>
      <c r="P64" s="671" t="str">
        <f t="array" aca="1" ref="P64" ca="1">IFERROR(
 INDEX(FixtureInstCosts,
  SMALL(
   IF(
    FixtureInclude="x",
    ROW(FixtureInstCosts)-ROW(Fixtures!$B$36)
   ),
   COLUMNS($D64:P64)
  )
 ),"")</f>
        <v/>
      </c>
      <c r="Q64" s="671" t="str">
        <f t="array" aca="1" ref="Q64" ca="1">IFERROR(
 INDEX(FixtureInstCosts,
  SMALL(
   IF(
    FixtureInclude="x",
    ROW(FixtureInstCosts)-ROW(Fixtures!$B$36)
   ),
   COLUMNS($D64:Q64)
  )
 ),"")</f>
        <v/>
      </c>
      <c r="R64" s="671" t="str">
        <f t="array" aca="1" ref="R64" ca="1">IFERROR(
 INDEX(FixtureInstCosts,
  SMALL(
   IF(
    FixtureInclude="x",
    ROW(FixtureInstCosts)-ROW(Fixtures!$B$36)
   ),
   COLUMNS($D64:R64)
  )
 ),"")</f>
        <v/>
      </c>
      <c r="S64" s="671" t="str">
        <f t="array" aca="1" ref="S64" ca="1">IFERROR(
 INDEX(FixtureInstCosts,
  SMALL(
   IF(
    FixtureInclude="x",
    ROW(FixtureInstCosts)-ROW(Fixtures!$B$36)
   ),
   COLUMNS($D64:S64)
  )
 ),"")</f>
        <v/>
      </c>
      <c r="T64" s="671" t="str">
        <f t="array" aca="1" ref="T64" ca="1">IFERROR(
 INDEX(FixtureInstCosts,
  SMALL(
   IF(
    FixtureInclude="x",
    ROW(FixtureInstCosts)-ROW(Fixtures!$B$36)
   ),
   COLUMNS($D64:T64)
  )
 ),"")</f>
        <v/>
      </c>
      <c r="U64" s="671" t="str">
        <f t="array" aca="1" ref="U64" ca="1">IFERROR(
 INDEX(FixtureInstCosts,
  SMALL(
   IF(
    FixtureInclude="x",
    ROW(FixtureInstCosts)-ROW(Fixtures!$B$36)
   ),
   COLUMNS($D64:U64)
  )
 ),"")</f>
        <v/>
      </c>
      <c r="V64" s="671" t="str">
        <f t="array" aca="1" ref="V64" ca="1">IFERROR(
 INDEX(FixtureInstCosts,
  SMALL(
   IF(
    FixtureInclude="x",
    ROW(FixtureInstCosts)-ROW(Fixtures!$B$36)
   ),
   COLUMNS($D64:V64)
  )
 ),"")</f>
        <v/>
      </c>
      <c r="W64" s="671" t="str">
        <f t="array" aca="1" ref="W64" ca="1">IFERROR(
 INDEX(FixtureInstCosts,
  SMALL(
   IF(
    FixtureInclude="x",
    ROW(FixtureInstCosts)-ROW(Fixtures!$B$36)
   ),
   COLUMNS($D64:W64)
  )
 ),"")</f>
        <v/>
      </c>
      <c r="X64" s="671" t="str">
        <f t="array" aca="1" ref="X64" ca="1">IFERROR(
 INDEX(FixtureInstCosts,
  SMALL(
   IF(
    FixtureInclude="x",
    ROW(FixtureInstCosts)-ROW(Fixtures!$B$36)
   ),
   COLUMNS($D64:X64)
  )
 ),"")</f>
        <v/>
      </c>
      <c r="Y64" s="671" t="str">
        <f t="array" aca="1" ref="Y64" ca="1">IFERROR(
 INDEX(FixtureInstCosts,
  SMALL(
   IF(
    FixtureInclude="x",
    ROW(FixtureInstCosts)-ROW(Fixtures!$B$36)
   ),
   COLUMNS($D64:Y64)
  )
 ),"")</f>
        <v/>
      </c>
      <c r="Z64" s="671" t="str">
        <f t="array" aca="1" ref="Z64" ca="1">IFERROR(
 INDEX(FixtureInstCosts,
  SMALL(
   IF(
    FixtureInclude="x",
    ROW(FixtureInstCosts)-ROW(Fixtures!$B$36)
   ),
   COLUMNS($D64:Z64)
  )
 ),"")</f>
        <v/>
      </c>
      <c r="AA64" s="671" t="str">
        <f t="array" aca="1" ref="AA64" ca="1">IFERROR(
 INDEX(FixtureInstCosts,
  SMALL(
   IF(
    FixtureInclude="x",
    ROW(FixtureInstCosts)-ROW(Fixtures!$B$36)
   ),
   COLUMNS($D64:AA64)
  )
 ),"")</f>
        <v/>
      </c>
      <c r="AB64" s="671" t="str">
        <f t="array" aca="1" ref="AB64" ca="1">IFERROR(
 INDEX(FixtureInstCosts,
  SMALL(
   IF(
    FixtureInclude="x",
    ROW(FixtureInstCosts)-ROW(Fixtures!$B$36)
   ),
   COLUMNS($D64:AB64)
  )
 ),"")</f>
        <v/>
      </c>
      <c r="AC64" s="671" t="str">
        <f t="array" aca="1" ref="AC64" ca="1">IFERROR(
 INDEX(FixtureInstCosts,
  SMALL(
   IF(
    FixtureInclude="x",
    ROW(FixtureInstCosts)-ROW(Fixtures!$B$36)
   ),
   COLUMNS($D64:AC64)
  )
 ),"")</f>
        <v/>
      </c>
      <c r="AD64" s="671" t="str">
        <f t="array" aca="1" ref="AD64" ca="1">IFERROR(
 INDEX(FixtureInstCosts,
  SMALL(
   IF(
    FixtureInclude="x",
    ROW(FixtureInstCosts)-ROW(Fixtures!$B$36)
   ),
   COLUMNS($D64:AD64)
  )
 ),"")</f>
        <v/>
      </c>
      <c r="AE64" s="671" t="str">
        <f t="array" aca="1" ref="AE64" ca="1">IFERROR(
 INDEX(FixtureInstCosts,
  SMALL(
   IF(
    FixtureInclude="x",
    ROW(FixtureInstCosts)-ROW(Fixtures!$B$36)
   ),
   COLUMNS($D64:AE64)
  )
 ),"")</f>
        <v/>
      </c>
      <c r="AF64" s="671" t="str">
        <f t="array" aca="1" ref="AF64" ca="1">IFERROR(
 INDEX(FixtureInstCosts,
  SMALL(
   IF(
    FixtureInclude="x",
    ROW(FixtureInstCosts)-ROW(Fixtures!$B$36)
   ),
   COLUMNS($D64:AF64)
  )
 ),"")</f>
        <v/>
      </c>
      <c r="AG64" s="671" t="str">
        <f t="array" aca="1" ref="AG64" ca="1">IFERROR(
 INDEX(FixtureInstCosts,
  SMALL(
   IF(
    FixtureInclude="x",
    ROW(FixtureInstCosts)-ROW(Fixtures!$B$36)
   ),
   COLUMNS($D64:AG64)
  )
 ),"")</f>
        <v/>
      </c>
      <c r="AH64" s="671" t="str">
        <f t="array" aca="1" ref="AH64" ca="1">IFERROR(
 INDEX(FixtureInstCosts,
  SMALL(
   IF(
    FixtureInclude="x",
    ROW(FixtureInstCosts)-ROW(Fixtures!$B$36)
   ),
   COLUMNS($D64:AH64)
  )
 ),"")</f>
        <v/>
      </c>
      <c r="AI64" s="671" t="str">
        <f t="array" aca="1" ref="AI64" ca="1">IFERROR(
 INDEX(FixtureInstCosts,
  SMALL(
   IF(
    FixtureInclude="x",
    ROW(FixtureInstCosts)-ROW(Fixtures!$B$36)
   ),
   COLUMNS($D64:AI64)
  )
 ),"")</f>
        <v/>
      </c>
      <c r="AJ64" s="671" t="str">
        <f t="array" aca="1" ref="AJ64" ca="1">IFERROR(
 INDEX(FixtureInstCosts,
  SMALL(
   IF(
    FixtureInclude="x",
    ROW(FixtureInstCosts)-ROW(Fixtures!$B$36)
   ),
   COLUMNS($D64:AJ64)
  )
 ),"")</f>
        <v/>
      </c>
      <c r="AK64" s="671" t="str">
        <f t="array" aca="1" ref="AK64" ca="1">IFERROR(
 INDEX(FixtureInstCosts,
  SMALL(
   IF(
    FixtureInclude="x",
    ROW(FixtureInstCosts)-ROW(Fixtures!$B$36)
   ),
   COLUMNS($D64:AK64)
  )
 ),"")</f>
        <v/>
      </c>
      <c r="AL64" s="671" t="str">
        <f t="array" aca="1" ref="AL64" ca="1">IFERROR(
 INDEX(FixtureInstCosts,
  SMALL(
   IF(
    FixtureInclude="x",
    ROW(FixtureInstCosts)-ROW(Fixtures!$B$36)
   ),
   COLUMNS($D64:AL64)
  )
 ),"")</f>
        <v/>
      </c>
      <c r="AM64" s="671" t="str">
        <f t="array" aca="1" ref="AM64" ca="1">IFERROR(
 INDEX(FixtureInstCosts,
  SMALL(
   IF(
    FixtureInclude="x",
    ROW(FixtureInstCosts)-ROW(Fixtures!$B$36)
   ),
   COLUMNS($D64:AM64)
  )
 ),"")</f>
        <v/>
      </c>
      <c r="AN64" s="671" t="str">
        <f t="array" aca="1" ref="AN64" ca="1">IFERROR(
 INDEX(FixtureInstCosts,
  SMALL(
   IF(
    FixtureInclude="x",
    ROW(FixtureInstCosts)-ROW(Fixtures!$B$36)
   ),
   COLUMNS($D64:AN64)
  )
 ),"")</f>
        <v/>
      </c>
      <c r="AO64" s="671" t="str">
        <f t="array" aca="1" ref="AO64" ca="1">IFERROR(
 INDEX(FixtureInstCosts,
  SMALL(
   IF(
    FixtureInclude="x",
    ROW(FixtureInstCosts)-ROW(Fixtures!$B$36)
   ),
   COLUMNS($D64:AO64)
  )
 ),"")</f>
        <v/>
      </c>
      <c r="AP64" s="671" t="str">
        <f t="array" aca="1" ref="AP64" ca="1">IFERROR(
 INDEX(FixtureInstCosts,
  SMALL(
   IF(
    FixtureInclude="x",
    ROW(FixtureInstCosts)-ROW(Fixtures!$B$36)
   ),
   COLUMNS($D64:AP64)
  )
 ),"")</f>
        <v/>
      </c>
      <c r="AQ64" s="671" t="str">
        <f t="array" aca="1" ref="AQ64" ca="1">IFERROR(
 INDEX(FixtureInstCosts,
  SMALL(
   IF(
    FixtureInclude="x",
    ROW(FixtureInstCosts)-ROW(Fixtures!$B$36)
   ),
   COLUMNS($D64:AQ64)
  )
 ),"")</f>
        <v/>
      </c>
      <c r="AR64" s="671" t="str">
        <f t="array" aca="1" ref="AR64" ca="1">IFERROR(
 INDEX(FixtureInstCosts,
  SMALL(
   IF(
    FixtureInclude="x",
    ROW(FixtureInstCosts)-ROW(Fixtures!$B$36)
   ),
   COLUMNS($D64:AR64)
  )
 ),"")</f>
        <v/>
      </c>
      <c r="AS64" s="671" t="str">
        <f t="array" aca="1" ref="AS64" ca="1">IFERROR(
 INDEX(FixtureInstCosts,
  SMALL(
   IF(
    FixtureInclude="x",
    ROW(FixtureInstCosts)-ROW(Fixtures!$B$36)
   ),
   COLUMNS($D64:AS64)
  )
 ),"")</f>
        <v/>
      </c>
      <c r="AT64" s="671" t="str">
        <f t="array" aca="1" ref="AT64" ca="1">IFERROR(
 INDEX(FixtureInstCosts,
  SMALL(
   IF(
    FixtureInclude="x",
    ROW(FixtureInstCosts)-ROW(Fixtures!$B$36)
   ),
   COLUMNS($D64:AT64)
  )
 ),"")</f>
        <v/>
      </c>
      <c r="AU64" s="671" t="str">
        <f t="array" aca="1" ref="AU64" ca="1">IFERROR(
 INDEX(FixtureInstCosts,
  SMALL(
   IF(
    FixtureInclude="x",
    ROW(FixtureInstCosts)-ROW(Fixtures!$B$36)
   ),
   COLUMNS($D64:AU64)
  )
 ),"")</f>
        <v/>
      </c>
      <c r="AV64" s="671" t="str">
        <f t="array" aca="1" ref="AV64" ca="1">IFERROR(
 INDEX(FixtureInstCosts,
  SMALL(
   IF(
    FixtureInclude="x",
    ROW(FixtureInstCosts)-ROW(Fixtures!$B$36)
   ),
   COLUMNS($D64:AV64)
  )
 ),"")</f>
        <v/>
      </c>
      <c r="AW64" s="671" t="str">
        <f t="array" aca="1" ref="AW64" ca="1">IFERROR(
 INDEX(FixtureInstCosts,
  SMALL(
   IF(
    FixtureInclude="x",
    ROW(FixtureInstCosts)-ROW(Fixtures!$B$36)
   ),
   COLUMNS($D64:AW64)
  )
 ),"")</f>
        <v/>
      </c>
      <c r="AX64" s="671" t="str">
        <f t="array" aca="1" ref="AX64" ca="1">IFERROR(
 INDEX(FixtureInstCosts,
  SMALL(
   IF(
    FixtureInclude="x",
    ROW(FixtureInstCosts)-ROW(Fixtures!$B$36)
   ),
   COLUMNS($D64:AX64)
  )
 ),"")</f>
        <v/>
      </c>
      <c r="AY64" s="671" t="str">
        <f t="array" aca="1" ref="AY64" ca="1">IFERROR(
 INDEX(FixtureInstCosts,
  SMALL(
   IF(
    FixtureInclude="x",
    ROW(FixtureInstCosts)-ROW(Fixtures!$B$36)
   ),
   COLUMNS($D64:AY64)
  )
 ),"")</f>
        <v/>
      </c>
      <c r="AZ64" s="671" t="str">
        <f t="array" aca="1" ref="AZ64" ca="1">IFERROR(
 INDEX(FixtureInstCosts,
  SMALL(
   IF(
    FixtureInclude="x",
    ROW(FixtureInstCosts)-ROW(Fixtures!$B$36)
   ),
   COLUMNS($D64:AZ64)
  )
 ),"")</f>
        <v/>
      </c>
      <c r="BA64" s="671" t="str">
        <f t="array" aca="1" ref="BA64" ca="1">IFERROR(
 INDEX(FixtureInstCosts,
  SMALL(
   IF(
    FixtureInclude="x",
    ROW(FixtureInstCosts)-ROW(Fixtures!$B$36)
   ),
   COLUMNS($D64:BA64)
  )
 ),"")</f>
        <v/>
      </c>
      <c r="BB64" s="671" t="str">
        <f t="array" aca="1" ref="BB64" ca="1">IFERROR(
 INDEX(FixtureInstCosts,
  SMALL(
   IF(
    FixtureInclude="x",
    ROW(FixtureInstCosts)-ROW(Fixtures!$B$36)
   ),
   COLUMNS($D64:BB64)
  )
 ),"")</f>
        <v/>
      </c>
      <c r="BC64" s="671" t="str">
        <f t="array" aca="1" ref="BC64" ca="1">IFERROR(
 INDEX(FixtureInstCosts,
  SMALL(
   IF(
    FixtureInclude="x",
    ROW(FixtureInstCosts)-ROW(Fixtures!$B$36)
   ),
   COLUMNS($D64:BC64)
  )
 ),"")</f>
        <v/>
      </c>
      <c r="BD64" s="671" t="str">
        <f t="array" aca="1" ref="BD64" ca="1">IFERROR(
 INDEX(FixtureInstCosts,
  SMALL(
   IF(
    FixtureInclude="x",
    ROW(FixtureInstCosts)-ROW(Fixtures!$B$36)
   ),
   COLUMNS($D64:BD64)
  )
 ),"")</f>
        <v/>
      </c>
      <c r="BE64" s="671" t="str">
        <f t="array" aca="1" ref="BE64" ca="1">IFERROR(
 INDEX(FixtureInstCosts,
  SMALL(
   IF(
    FixtureInclude="x",
    ROW(FixtureInstCosts)-ROW(Fixtures!$B$36)
   ),
   COLUMNS($D64:BE64)
  )
 ),"")</f>
        <v/>
      </c>
      <c r="BF64" s="671" t="str">
        <f t="array" aca="1" ref="BF64" ca="1">IFERROR(
 INDEX(FixtureInstCosts,
  SMALL(
   IF(
    FixtureInclude="x",
    ROW(FixtureInstCosts)-ROW(Fixtures!$B$36)
   ),
   COLUMNS($D64:BF64)
  )
 ),"")</f>
        <v/>
      </c>
      <c r="BG64" s="671" t="str">
        <f t="array" aca="1" ref="BG64" ca="1">IFERROR(
 INDEX(FixtureInstCosts,
  SMALL(
   IF(
    FixtureInclude="x",
    ROW(FixtureInstCosts)-ROW(Fixtures!$B$36)
   ),
   COLUMNS($D64:BG64)
  )
 ),"")</f>
        <v/>
      </c>
      <c r="BH64" s="671" t="str">
        <f t="array" aca="1" ref="BH64" ca="1">IFERROR(
 INDEX(FixtureInstCosts,
  SMALL(
   IF(
    FixtureInclude="x",
    ROW(FixtureInstCosts)-ROW(Fixtures!$B$36)
   ),
   COLUMNS($D64:BH64)
  )
 ),"")</f>
        <v/>
      </c>
      <c r="BI64" s="671" t="str">
        <f t="array" aca="1" ref="BI64" ca="1">IFERROR(
 INDEX(FixtureInstCosts,
  SMALL(
   IF(
    FixtureInclude="x",
    ROW(FixtureInstCosts)-ROW(Fixtures!$B$36)
   ),
   COLUMNS($D64:BI64)
  )
 ),"")</f>
        <v/>
      </c>
      <c r="BJ64" s="671" t="str">
        <f t="array" aca="1" ref="BJ64" ca="1">IFERROR(
 INDEX(FixtureInstCosts,
  SMALL(
   IF(
    FixtureInclude="x",
    ROW(FixtureInstCosts)-ROW(Fixtures!$B$36)
   ),
   COLUMNS($D64:BJ64)
  )
 ),"")</f>
        <v/>
      </c>
      <c r="BK64" s="671" t="str">
        <f t="array" aca="1" ref="BK64" ca="1">IFERROR(
 INDEX(FixtureInstCosts,
  SMALL(
   IF(
    FixtureInclude="x",
    ROW(FixtureInstCosts)-ROW(Fixtures!$B$36)
   ),
   COLUMNS($D64:BK64)
  )
 ),"")</f>
        <v/>
      </c>
      <c r="BL64" s="671" t="str">
        <f t="array" aca="1" ref="BL64" ca="1">IFERROR(
 INDEX(FixtureInstCosts,
  SMALL(
   IF(
    FixtureInclude="x",
    ROW(FixtureInstCosts)-ROW(Fixtures!$B$36)
   ),
   COLUMNS($D64:BL64)
  )
 ),"")</f>
        <v/>
      </c>
      <c r="BM64" s="671" t="str">
        <f t="array" aca="1" ref="BM64" ca="1">IFERROR(
 INDEX(FixtureInstCosts,
  SMALL(
   IF(
    FixtureInclude="x",
    ROW(FixtureInstCosts)-ROW(Fixtures!$B$36)
   ),
   COLUMNS($D64:BM64)
  )
 ),"")</f>
        <v/>
      </c>
      <c r="BN64" s="671" t="str">
        <f t="array" aca="1" ref="BN64" ca="1">IFERROR(
 INDEX(FixtureInstCosts,
  SMALL(
   IF(
    FixtureInclude="x",
    ROW(FixtureInstCosts)-ROW(Fixtures!$B$36)
   ),
   COLUMNS($D64:BN64)
  )
 ),"")</f>
        <v/>
      </c>
      <c r="BO64" s="671" t="str">
        <f t="array" aca="1" ref="BO64" ca="1">IFERROR(
 INDEX(FixtureInstCosts,
  SMALL(
   IF(
    FixtureInclude="x",
    ROW(FixtureInstCosts)-ROW(Fixtures!$B$36)
   ),
   COLUMNS($D64:BO64)
  )
 ),"")</f>
        <v/>
      </c>
      <c r="BP64" s="671" t="str">
        <f t="array" aca="1" ref="BP64" ca="1">IFERROR(
 INDEX(FixtureInstCosts,
  SMALL(
   IF(
    FixtureInclude="x",
    ROW(FixtureInstCosts)-ROW(Fixtures!$B$36)
   ),
   COLUMNS($D64:BP64)
  )
 ),"")</f>
        <v/>
      </c>
      <c r="BQ64" s="671" t="str">
        <f t="array" aca="1" ref="BQ64" ca="1">IFERROR(
 INDEX(FixtureInstCosts,
  SMALL(
   IF(
    FixtureInclude="x",
    ROW(FixtureInstCosts)-ROW(Fixtures!$B$36)
   ),
   COLUMNS($D64:BQ64)
  )
 ),"")</f>
        <v/>
      </c>
      <c r="BR64" s="671" t="str">
        <f t="array" aca="1" ref="BR64" ca="1">IFERROR(
 INDEX(FixtureInstCosts,
  SMALL(
   IF(
    FixtureInclude="x",
    ROW(FixtureInstCosts)-ROW(Fixtures!$B$36)
   ),
   COLUMNS($D64:BR64)
  )
 ),"")</f>
        <v/>
      </c>
      <c r="BS64" s="671" t="str">
        <f t="array" aca="1" ref="BS64" ca="1">IFERROR(
 INDEX(FixtureInstCosts,
  SMALL(
   IF(
    FixtureInclude="x",
    ROW(FixtureInstCosts)-ROW(Fixtures!$B$36)
   ),
   COLUMNS($D64:BS64)
  )
 ),"")</f>
        <v/>
      </c>
      <c r="BT64" s="671" t="str">
        <f t="array" aca="1" ref="BT64" ca="1">IFERROR(
 INDEX(FixtureInstCosts,
  SMALL(
   IF(
    FixtureInclude="x",
    ROW(FixtureInstCosts)-ROW(Fixtures!$B$36)
   ),
   COLUMNS($D64:BT64)
  )
 ),"")</f>
        <v/>
      </c>
      <c r="BU64" s="671" t="str">
        <f t="array" aca="1" ref="BU64" ca="1">IFERROR(
 INDEX(FixtureInstCosts,
  SMALL(
   IF(
    FixtureInclude="x",
    ROW(FixtureInstCosts)-ROW(Fixtures!$B$36)
   ),
   COLUMNS($D64:BU64)
  )
 ),"")</f>
        <v/>
      </c>
      <c r="BV64" s="671" t="str">
        <f t="array" aca="1" ref="BV64" ca="1">IFERROR(
 INDEX(FixtureInstCosts,
  SMALL(
   IF(
    FixtureInclude="x",
    ROW(FixtureInstCosts)-ROW(Fixtures!$B$36)
   ),
   COLUMNS($D64:BV64)
  )
 ),"")</f>
        <v/>
      </c>
      <c r="BW64" s="671" t="str">
        <f t="array" aca="1" ref="BW64" ca="1">IFERROR(
 INDEX(FixtureInstCosts,
  SMALL(
   IF(
    FixtureInclude="x",
    ROW(FixtureInstCosts)-ROW(Fixtures!$B$36)
   ),
   COLUMNS($D64:BW64)
  )
 ),"")</f>
        <v/>
      </c>
      <c r="BX64" s="671" t="str">
        <f t="array" aca="1" ref="BX64" ca="1">IFERROR(
 INDEX(FixtureInstCosts,
  SMALL(
   IF(
    FixtureInclude="x",
    ROW(FixtureInstCosts)-ROW(Fixtures!$B$36)
   ),
   COLUMNS($D64:BX64)
  )
 ),"")</f>
        <v/>
      </c>
      <c r="BY64" s="671" t="str">
        <f t="array" aca="1" ref="BY64" ca="1">IFERROR(
 INDEX(FixtureInstCosts,
  SMALL(
   IF(
    FixtureInclude="x",
    ROW(FixtureInstCosts)-ROW(Fixtures!$B$36)
   ),
   COLUMNS($D64:BY64)
  )
 ),"")</f>
        <v/>
      </c>
      <c r="BZ64" s="671" t="str">
        <f t="array" aca="1" ref="BZ64" ca="1">IFERROR(
 INDEX(FixtureInstCosts,
  SMALL(
   IF(
    FixtureInclude="x",
    ROW(FixtureInstCosts)-ROW(Fixtures!$B$36)
   ),
   COLUMNS($D64:BZ64)
  )
 ),"")</f>
        <v/>
      </c>
      <c r="CA64" s="671" t="str">
        <f t="array" aca="1" ref="CA64" ca="1">IFERROR(
 INDEX(FixtureInstCosts,
  SMALL(
   IF(
    FixtureInclude="x",
    ROW(FixtureInstCosts)-ROW(Fixtures!$B$36)
   ),
   COLUMNS($D64:CA64)
  )
 ),"")</f>
        <v/>
      </c>
      <c r="CB64" s="671" t="str">
        <f t="array" aca="1" ref="CB64" ca="1">IFERROR(
 INDEX(FixtureInstCosts,
  SMALL(
   IF(
    FixtureInclude="x",
    ROW(FixtureInstCosts)-ROW(Fixtures!$B$36)
   ),
   COLUMNS($D64:CB64)
  )
 ),"")</f>
        <v/>
      </c>
      <c r="CC64" s="671" t="str">
        <f t="array" aca="1" ref="CC64" ca="1">IFERROR(
 INDEX(FixtureInstCosts,
  SMALL(
   IF(
    FixtureInclude="x",
    ROW(FixtureInstCosts)-ROW(Fixtures!$B$36)
   ),
   COLUMNS($D64:CC64)
  )
 ),"")</f>
        <v/>
      </c>
      <c r="CD64" s="671" t="str">
        <f t="array" aca="1" ref="CD64" ca="1">IFERROR(
 INDEX(FixtureInstCosts,
  SMALL(
   IF(
    FixtureInclude="x",
    ROW(FixtureInstCosts)-ROW(Fixtures!$B$36)
   ),
   COLUMNS($D64:CD64)
  )
 ),"")</f>
        <v/>
      </c>
      <c r="CE64" s="671" t="str">
        <f t="array" aca="1" ref="CE64" ca="1">IFERROR(
 INDEX(FixtureInstCosts,
  SMALL(
   IF(
    FixtureInclude="x",
    ROW(FixtureInstCosts)-ROW(Fixtures!$B$36)
   ),
   COLUMNS($D64:CE64)
  )
 ),"")</f>
        <v/>
      </c>
      <c r="CF64" s="671" t="str">
        <f t="array" aca="1" ref="CF64" ca="1">IFERROR(
 INDEX(FixtureInstCosts,
  SMALL(
   IF(
    FixtureInclude="x",
    ROW(FixtureInstCosts)-ROW(Fixtures!$B$36)
   ),
   COLUMNS($D64:CF64)
  )
 ),"")</f>
        <v/>
      </c>
      <c r="CG64" s="671" t="str">
        <f t="array" aca="1" ref="CG64" ca="1">IFERROR(
 INDEX(FixtureInstCosts,
  SMALL(
   IF(
    FixtureInclude="x",
    ROW(FixtureInstCosts)-ROW(Fixtures!$B$36)
   ),
   COLUMNS($D64:CG64)
  )
 ),"")</f>
        <v/>
      </c>
      <c r="CH64" s="671" t="str">
        <f t="array" aca="1" ref="CH64" ca="1">IFERROR(
 INDEX(FixtureInstCosts,
  SMALL(
   IF(
    FixtureInclude="x",
    ROW(FixtureInstCosts)-ROW(Fixtures!$B$36)
   ),
   COLUMNS($D64:CH64)
  )
 ),"")</f>
        <v/>
      </c>
      <c r="CI64" s="671" t="str">
        <f t="array" aca="1" ref="CI64" ca="1">IFERROR(
 INDEX(FixtureInstCosts,
  SMALL(
   IF(
    FixtureInclude="x",
    ROW(FixtureInstCosts)-ROW(Fixtures!$B$36)
   ),
   COLUMNS($D64:CI64)
  )
 ),"")</f>
        <v/>
      </c>
      <c r="CJ64" s="671" t="str">
        <f t="array" aca="1" ref="CJ64" ca="1">IFERROR(
 INDEX(FixtureInstCosts,
  SMALL(
   IF(
    FixtureInclude="x",
    ROW(FixtureInstCosts)-ROW(Fixtures!$B$36)
   ),
   COLUMNS($D64:CJ64)
  )
 ),"")</f>
        <v/>
      </c>
      <c r="CK64" s="671" t="str">
        <f t="array" aca="1" ref="CK64" ca="1">IFERROR(
 INDEX(FixtureInstCosts,
  SMALL(
   IF(
    FixtureInclude="x",
    ROW(FixtureInstCosts)-ROW(Fixtures!$B$36)
   ),
   COLUMNS($D64:CK64)
  )
 ),"")</f>
        <v/>
      </c>
      <c r="CL64" s="671" t="str">
        <f t="array" aca="1" ref="CL64" ca="1">IFERROR(
 INDEX(FixtureInstCosts,
  SMALL(
   IF(
    FixtureInclude="x",
    ROW(FixtureInstCosts)-ROW(Fixtures!$B$36)
   ),
   COLUMNS($D64:CL64)
  )
 ),"")</f>
        <v/>
      </c>
      <c r="CM64" s="671" t="str">
        <f t="array" aca="1" ref="CM64" ca="1">IFERROR(
 INDEX(FixtureInstCosts,
  SMALL(
   IF(
    FixtureInclude="x",
    ROW(FixtureInstCosts)-ROW(Fixtures!$B$36)
   ),
   COLUMNS($D64:CM64)
  )
 ),"")</f>
        <v/>
      </c>
      <c r="CN64" s="671" t="str">
        <f t="array" aca="1" ref="CN64" ca="1">IFERROR(
 INDEX(FixtureInstCosts,
  SMALL(
   IF(
    FixtureInclude="x",
    ROW(FixtureInstCosts)-ROW(Fixtures!$B$36)
   ),
   COLUMNS($D64:CN64)
  )
 ),"")</f>
        <v/>
      </c>
      <c r="CO64" s="671" t="str">
        <f t="array" aca="1" ref="CO64" ca="1">IFERROR(
 INDEX(FixtureInstCosts,
  SMALL(
   IF(
    FixtureInclude="x",
    ROW(FixtureInstCosts)-ROW(Fixtures!$B$36)
   ),
   COLUMNS($D64:CO64)
  )
 ),"")</f>
        <v/>
      </c>
      <c r="CP64" s="671" t="str">
        <f t="array" aca="1" ref="CP64" ca="1">IFERROR(
 INDEX(FixtureInstCosts,
  SMALL(
   IF(
    FixtureInclude="x",
    ROW(FixtureInstCosts)-ROW(Fixtures!$B$36)
   ),
   COLUMNS($D64:CP64)
  )
 ),"")</f>
        <v/>
      </c>
      <c r="CQ64" s="671" t="str">
        <f t="array" aca="1" ref="CQ64" ca="1">IFERROR(
 INDEX(FixtureInstCosts,
  SMALL(
   IF(
    FixtureInclude="x",
    ROW(FixtureInstCosts)-ROW(Fixtures!$B$36)
   ),
   COLUMNS($D64:CQ64)
  )
 ),"")</f>
        <v/>
      </c>
      <c r="CR64" s="671" t="str">
        <f t="array" aca="1" ref="CR64" ca="1">IFERROR(
 INDEX(FixtureInstCosts,
  SMALL(
   IF(
    FixtureInclude="x",
    ROW(FixtureInstCosts)-ROW(Fixtures!$B$36)
   ),
   COLUMNS($D64:CR64)
  )
 ),"")</f>
        <v/>
      </c>
      <c r="CS64" s="671" t="str">
        <f t="array" aca="1" ref="CS64" ca="1">IFERROR(
 INDEX(FixtureInstCosts,
  SMALL(
   IF(
    FixtureInclude="x",
    ROW(FixtureInstCosts)-ROW(Fixtures!$B$36)
   ),
   COLUMNS($D64:CS64)
  )
 ),"")</f>
        <v/>
      </c>
      <c r="CT64" s="671" t="str">
        <f t="array" aca="1" ref="CT64" ca="1">IFERROR(
 INDEX(FixtureInstCosts,
  SMALL(
   IF(
    FixtureInclude="x",
    ROW(FixtureInstCosts)-ROW(Fixtures!$B$36)
   ),
   COLUMNS($D64:CT64)
  )
 ),"")</f>
        <v/>
      </c>
      <c r="CU64" s="671" t="str">
        <f t="array" aca="1" ref="CU64" ca="1">IFERROR(
 INDEX(FixtureInstCosts,
  SMALL(
   IF(
    FixtureInclude="x",
    ROW(FixtureInstCosts)-ROW(Fixtures!$B$36)
   ),
   COLUMNS($D64:CU64)
  )
 ),"")</f>
        <v/>
      </c>
      <c r="CV64" s="671" t="str">
        <f t="array" aca="1" ref="CV64" ca="1">IFERROR(
 INDEX(FixtureInstCosts,
  SMALL(
   IF(
    FixtureInclude="x",
    ROW(FixtureInstCosts)-ROW(Fixtures!$B$36)
   ),
   COLUMNS($D64:CV64)
  )
 ),"")</f>
        <v/>
      </c>
      <c r="CW64" s="671" t="str">
        <f t="array" aca="1" ref="CW64" ca="1">IFERROR(
 INDEX(FixtureInstCosts,
  SMALL(
   IF(
    FixtureInclude="x",
    ROW(FixtureInstCosts)-ROW(Fixtures!$B$36)
   ),
   COLUMNS($D64:CW64)
  )
 ),"")</f>
        <v/>
      </c>
      <c r="CX64" s="671" t="str">
        <f t="array" aca="1" ref="CX64" ca="1">IFERROR(
 INDEX(FixtureInstCosts,
  SMALL(
   IF(
    FixtureInclude="x",
    ROW(FixtureInstCosts)-ROW(Fixtures!$B$36)
   ),
   COLUMNS($D64:CX64)
  )
 ),"")</f>
        <v/>
      </c>
      <c r="CY64" s="671" t="str">
        <f t="array" aca="1" ref="CY64" ca="1">IFERROR(
 INDEX(FixtureInstCosts,
  SMALL(
   IF(
    FixtureInclude="x",
    ROW(FixtureInstCosts)-ROW(Fixtures!$B$36)
   ),
   COLUMNS($D64:CY64)
  )
 ),"")</f>
        <v/>
      </c>
      <c r="CZ64" s="671" t="str">
        <f t="array" aca="1" ref="CZ64" ca="1">IFERROR(
 INDEX(FixtureInstCosts,
  SMALL(
   IF(
    FixtureInclude="x",
    ROW(FixtureInstCosts)-ROW(Fixtures!$B$36)
   ),
   COLUMNS($D64:CZ64)
  )
 ),"")</f>
        <v/>
      </c>
      <c r="DA64" s="671" t="str">
        <f t="array" aca="1" ref="DA64" ca="1">IFERROR(
 INDEX(FixtureInstCosts,
  SMALL(
   IF(
    FixtureInclude="x",
    ROW(FixtureInstCosts)-ROW(Fixtures!$B$36)
   ),
   COLUMNS($D64:DA64)
  )
 ),"")</f>
        <v/>
      </c>
      <c r="DB64" s="671" t="str">
        <f t="array" aca="1" ref="DB64" ca="1">IFERROR(
 INDEX(FixtureInstCosts,
  SMALL(
   IF(
    FixtureInclude="x",
    ROW(FixtureInstCosts)-ROW(Fixtures!$B$36)
   ),
   COLUMNS($D64:DB64)
  )
 ),"")</f>
        <v/>
      </c>
      <c r="DC64" s="671" t="str">
        <f t="array" aca="1" ref="DC64" ca="1">IFERROR(
 INDEX(FixtureInstCosts,
  SMALL(
   IF(
    FixtureInclude="x",
    ROW(FixtureInstCosts)-ROW(Fixtures!$B$36)
   ),
   COLUMNS($D64:DC64)
  )
 ),"")</f>
        <v/>
      </c>
      <c r="DD64" s="671" t="str">
        <f t="array" aca="1" ref="DD64" ca="1">IFERROR(
 INDEX(FixtureInstCosts,
  SMALL(
   IF(
    FixtureInclude="x",
    ROW(FixtureInstCosts)-ROW(Fixtures!$B$36)
   ),
   COLUMNS($D64:DD64)
  )
 ),"")</f>
        <v/>
      </c>
      <c r="DE64" s="671" t="str">
        <f t="array" aca="1" ref="DE64" ca="1">IFERROR(
 INDEX(FixtureInstCosts,
  SMALL(
   IF(
    FixtureInclude="x",
    ROW(FixtureInstCosts)-ROW(Fixtures!$B$36)
   ),
   COLUMNS($D64:DE64)
  )
 ),"")</f>
        <v/>
      </c>
      <c r="DF64" s="671" t="str">
        <f t="array" aca="1" ref="DF64" ca="1">IFERROR(
 INDEX(FixtureInstCosts,
  SMALL(
   IF(
    FixtureInclude="x",
    ROW(FixtureInstCosts)-ROW(Fixtures!$B$36)
   ),
   COLUMNS($D64:DF64)
  )
 ),"")</f>
        <v/>
      </c>
      <c r="DG64" s="671" t="str">
        <f t="array" aca="1" ref="DG64" ca="1">IFERROR(
 INDEX(FixtureInstCosts,
  SMALL(
   IF(
    FixtureInclude="x",
    ROW(FixtureInstCosts)-ROW(Fixtures!$B$36)
   ),
   COLUMNS($D64:DG64)
  )
 ),"")</f>
        <v/>
      </c>
      <c r="DH64" s="671" t="str">
        <f t="array" aca="1" ref="DH64" ca="1">IFERROR(
 INDEX(FixtureInstCosts,
  SMALL(
   IF(
    FixtureInclude="x",
    ROW(FixtureInstCosts)-ROW(Fixtures!$B$36)
   ),
   COLUMNS($D64:DH64)
  )
 ),"")</f>
        <v/>
      </c>
    </row>
    <row r="65" spans="1:112">
      <c r="B65" s="565" t="str">
        <f>Fixtures!E25</f>
        <v>One-time Rebate or Subsidy ($/fixture)</v>
      </c>
      <c r="C65" s="671">
        <f>Fixtures!F25</f>
        <v>0</v>
      </c>
      <c r="D65" s="671">
        <f t="array" aca="1" ref="D65" ca="1">IFERROR(
 INDEX(FixtureRebCosts,
  SMALL(
   IF(
    FixtureInclude="x",
    ROW(FixtureRebCosts)-ROW(Fixtures!$B$36)
   ),
   COLUMNS($D65:D65)
  )
 ),"")</f>
        <v>0</v>
      </c>
      <c r="E65" s="671">
        <f t="array" aca="1" ref="E65" ca="1">IFERROR(
 INDEX(FixtureRebCosts,
  SMALL(
   IF(
    FixtureInclude="x",
    ROW(FixtureRebCosts)-ROW(Fixtures!$B$36)
   ),
   COLUMNS($D65:E65)
  )
 ),"")</f>
        <v>0</v>
      </c>
      <c r="F65" s="671">
        <f t="array" aca="1" ref="F65" ca="1">IFERROR(
 INDEX(FixtureRebCosts,
  SMALL(
   IF(
    FixtureInclude="x",
    ROW(FixtureRebCosts)-ROW(Fixtures!$B$36)
   ),
   COLUMNS($D65:F65)
  )
 ),"")</f>
        <v>0</v>
      </c>
      <c r="G65" s="671">
        <f t="array" aca="1" ref="G65" ca="1">IFERROR(
 INDEX(FixtureRebCosts,
  SMALL(
   IF(
    FixtureInclude="x",
    ROW(FixtureRebCosts)-ROW(Fixtures!$B$36)
   ),
   COLUMNS($D65:G65)
  )
 ),"")</f>
        <v>0</v>
      </c>
      <c r="H65" s="671">
        <f t="array" aca="1" ref="H65" ca="1">IFERROR(
 INDEX(FixtureRebCosts,
  SMALL(
   IF(
    FixtureInclude="x",
    ROW(FixtureRebCosts)-ROW(Fixtures!$B$36)
   ),
   COLUMNS($D65:H65)
  )
 ),"")</f>
        <v>0</v>
      </c>
      <c r="I65" s="671" t="str">
        <f t="array" aca="1" ref="I65" ca="1">IFERROR(
 INDEX(FixtureRebCosts,
  SMALL(
   IF(
    FixtureInclude="x",
    ROW(FixtureRebCosts)-ROW(Fixtures!$B$36)
   ),
   COLUMNS($D65:I65)
  )
 ),"")</f>
        <v/>
      </c>
      <c r="J65" s="671" t="str">
        <f t="array" aca="1" ref="J65" ca="1">IFERROR(
 INDEX(FixtureRebCosts,
  SMALL(
   IF(
    FixtureInclude="x",
    ROW(FixtureRebCosts)-ROW(Fixtures!$B$36)
   ),
   COLUMNS($D65:J65)
  )
 ),"")</f>
        <v/>
      </c>
      <c r="K65" s="671" t="str">
        <f t="array" aca="1" ref="K65" ca="1">IFERROR(
 INDEX(FixtureRebCosts,
  SMALL(
   IF(
    FixtureInclude="x",
    ROW(FixtureRebCosts)-ROW(Fixtures!$B$36)
   ),
   COLUMNS($D65:K65)
  )
 ),"")</f>
        <v/>
      </c>
      <c r="L65" s="671" t="str">
        <f t="array" aca="1" ref="L65" ca="1">IFERROR(
 INDEX(FixtureRebCosts,
  SMALL(
   IF(
    FixtureInclude="x",
    ROW(FixtureRebCosts)-ROW(Fixtures!$B$36)
   ),
   COLUMNS($D65:L65)
  )
 ),"")</f>
        <v/>
      </c>
      <c r="M65" s="671" t="str">
        <f t="array" aca="1" ref="M65" ca="1">IFERROR(
 INDEX(FixtureRebCosts,
  SMALL(
   IF(
    FixtureInclude="x",
    ROW(FixtureRebCosts)-ROW(Fixtures!$B$36)
   ),
   COLUMNS($D65:M65)
  )
 ),"")</f>
        <v/>
      </c>
      <c r="N65" s="671" t="str">
        <f t="array" aca="1" ref="N65" ca="1">IFERROR(
 INDEX(FixtureRebCosts,
  SMALL(
   IF(
    FixtureInclude="x",
    ROW(FixtureRebCosts)-ROW(Fixtures!$B$36)
   ),
   COLUMNS($D65:N65)
  )
 ),"")</f>
        <v/>
      </c>
      <c r="O65" s="671" t="str">
        <f t="array" aca="1" ref="O65" ca="1">IFERROR(
 INDEX(FixtureRebCosts,
  SMALL(
   IF(
    FixtureInclude="x",
    ROW(FixtureRebCosts)-ROW(Fixtures!$B$36)
   ),
   COLUMNS($D65:O65)
  )
 ),"")</f>
        <v/>
      </c>
      <c r="P65" s="671" t="str">
        <f t="array" aca="1" ref="P65" ca="1">IFERROR(
 INDEX(FixtureRebCosts,
  SMALL(
   IF(
    FixtureInclude="x",
    ROW(FixtureRebCosts)-ROW(Fixtures!$B$36)
   ),
   COLUMNS($D65:P65)
  )
 ),"")</f>
        <v/>
      </c>
      <c r="Q65" s="671" t="str">
        <f t="array" aca="1" ref="Q65" ca="1">IFERROR(
 INDEX(FixtureRebCosts,
  SMALL(
   IF(
    FixtureInclude="x",
    ROW(FixtureRebCosts)-ROW(Fixtures!$B$36)
   ),
   COLUMNS($D65:Q65)
  )
 ),"")</f>
        <v/>
      </c>
      <c r="R65" s="671" t="str">
        <f t="array" aca="1" ref="R65" ca="1">IFERROR(
 INDEX(FixtureRebCosts,
  SMALL(
   IF(
    FixtureInclude="x",
    ROW(FixtureRebCosts)-ROW(Fixtures!$B$36)
   ),
   COLUMNS($D65:R65)
  )
 ),"")</f>
        <v/>
      </c>
      <c r="S65" s="671" t="str">
        <f t="array" aca="1" ref="S65" ca="1">IFERROR(
 INDEX(FixtureRebCosts,
  SMALL(
   IF(
    FixtureInclude="x",
    ROW(FixtureRebCosts)-ROW(Fixtures!$B$36)
   ),
   COLUMNS($D65:S65)
  )
 ),"")</f>
        <v/>
      </c>
      <c r="T65" s="671" t="str">
        <f t="array" aca="1" ref="T65" ca="1">IFERROR(
 INDEX(FixtureRebCosts,
  SMALL(
   IF(
    FixtureInclude="x",
    ROW(FixtureRebCosts)-ROW(Fixtures!$B$36)
   ),
   COLUMNS($D65:T65)
  )
 ),"")</f>
        <v/>
      </c>
      <c r="U65" s="671" t="str">
        <f t="array" aca="1" ref="U65" ca="1">IFERROR(
 INDEX(FixtureRebCosts,
  SMALL(
   IF(
    FixtureInclude="x",
    ROW(FixtureRebCosts)-ROW(Fixtures!$B$36)
   ),
   COLUMNS($D65:U65)
  )
 ),"")</f>
        <v/>
      </c>
      <c r="V65" s="671" t="str">
        <f t="array" aca="1" ref="V65" ca="1">IFERROR(
 INDEX(FixtureRebCosts,
  SMALL(
   IF(
    FixtureInclude="x",
    ROW(FixtureRebCosts)-ROW(Fixtures!$B$36)
   ),
   COLUMNS($D65:V65)
  )
 ),"")</f>
        <v/>
      </c>
      <c r="W65" s="671" t="str">
        <f t="array" aca="1" ref="W65" ca="1">IFERROR(
 INDEX(FixtureRebCosts,
  SMALL(
   IF(
    FixtureInclude="x",
    ROW(FixtureRebCosts)-ROW(Fixtures!$B$36)
   ),
   COLUMNS($D65:W65)
  )
 ),"")</f>
        <v/>
      </c>
      <c r="X65" s="671" t="str">
        <f t="array" aca="1" ref="X65" ca="1">IFERROR(
 INDEX(FixtureRebCosts,
  SMALL(
   IF(
    FixtureInclude="x",
    ROW(FixtureRebCosts)-ROW(Fixtures!$B$36)
   ),
   COLUMNS($D65:X65)
  )
 ),"")</f>
        <v/>
      </c>
      <c r="Y65" s="671" t="str">
        <f t="array" aca="1" ref="Y65" ca="1">IFERROR(
 INDEX(FixtureRebCosts,
  SMALL(
   IF(
    FixtureInclude="x",
    ROW(FixtureRebCosts)-ROW(Fixtures!$B$36)
   ),
   COLUMNS($D65:Y65)
  )
 ),"")</f>
        <v/>
      </c>
      <c r="Z65" s="671" t="str">
        <f t="array" aca="1" ref="Z65" ca="1">IFERROR(
 INDEX(FixtureRebCosts,
  SMALL(
   IF(
    FixtureInclude="x",
    ROW(FixtureRebCosts)-ROW(Fixtures!$B$36)
   ),
   COLUMNS($D65:Z65)
  )
 ),"")</f>
        <v/>
      </c>
      <c r="AA65" s="671" t="str">
        <f t="array" aca="1" ref="AA65" ca="1">IFERROR(
 INDEX(FixtureRebCosts,
  SMALL(
   IF(
    FixtureInclude="x",
    ROW(FixtureRebCosts)-ROW(Fixtures!$B$36)
   ),
   COLUMNS($D65:AA65)
  )
 ),"")</f>
        <v/>
      </c>
      <c r="AB65" s="671" t="str">
        <f t="array" aca="1" ref="AB65" ca="1">IFERROR(
 INDEX(FixtureRebCosts,
  SMALL(
   IF(
    FixtureInclude="x",
    ROW(FixtureRebCosts)-ROW(Fixtures!$B$36)
   ),
   COLUMNS($D65:AB65)
  )
 ),"")</f>
        <v/>
      </c>
      <c r="AC65" s="671" t="str">
        <f t="array" aca="1" ref="AC65" ca="1">IFERROR(
 INDEX(FixtureRebCosts,
  SMALL(
   IF(
    FixtureInclude="x",
    ROW(FixtureRebCosts)-ROW(Fixtures!$B$36)
   ),
   COLUMNS($D65:AC65)
  )
 ),"")</f>
        <v/>
      </c>
      <c r="AD65" s="671" t="str">
        <f t="array" aca="1" ref="AD65" ca="1">IFERROR(
 INDEX(FixtureRebCosts,
  SMALL(
   IF(
    FixtureInclude="x",
    ROW(FixtureRebCosts)-ROW(Fixtures!$B$36)
   ),
   COLUMNS($D65:AD65)
  )
 ),"")</f>
        <v/>
      </c>
      <c r="AE65" s="671" t="str">
        <f t="array" aca="1" ref="AE65" ca="1">IFERROR(
 INDEX(FixtureRebCosts,
  SMALL(
   IF(
    FixtureInclude="x",
    ROW(FixtureRebCosts)-ROW(Fixtures!$B$36)
   ),
   COLUMNS($D65:AE65)
  )
 ),"")</f>
        <v/>
      </c>
      <c r="AF65" s="671" t="str">
        <f t="array" aca="1" ref="AF65" ca="1">IFERROR(
 INDEX(FixtureRebCosts,
  SMALL(
   IF(
    FixtureInclude="x",
    ROW(FixtureRebCosts)-ROW(Fixtures!$B$36)
   ),
   COLUMNS($D65:AF65)
  )
 ),"")</f>
        <v/>
      </c>
      <c r="AG65" s="671" t="str">
        <f t="array" aca="1" ref="AG65" ca="1">IFERROR(
 INDEX(FixtureRebCosts,
  SMALL(
   IF(
    FixtureInclude="x",
    ROW(FixtureRebCosts)-ROW(Fixtures!$B$36)
   ),
   COLUMNS($D65:AG65)
  )
 ),"")</f>
        <v/>
      </c>
      <c r="AH65" s="671" t="str">
        <f t="array" aca="1" ref="AH65" ca="1">IFERROR(
 INDEX(FixtureRebCosts,
  SMALL(
   IF(
    FixtureInclude="x",
    ROW(FixtureRebCosts)-ROW(Fixtures!$B$36)
   ),
   COLUMNS($D65:AH65)
  )
 ),"")</f>
        <v/>
      </c>
      <c r="AI65" s="671" t="str">
        <f t="array" aca="1" ref="AI65" ca="1">IFERROR(
 INDEX(FixtureRebCosts,
  SMALL(
   IF(
    FixtureInclude="x",
    ROW(FixtureRebCosts)-ROW(Fixtures!$B$36)
   ),
   COLUMNS($D65:AI65)
  )
 ),"")</f>
        <v/>
      </c>
      <c r="AJ65" s="671" t="str">
        <f t="array" aca="1" ref="AJ65" ca="1">IFERROR(
 INDEX(FixtureRebCosts,
  SMALL(
   IF(
    FixtureInclude="x",
    ROW(FixtureRebCosts)-ROW(Fixtures!$B$36)
   ),
   COLUMNS($D65:AJ65)
  )
 ),"")</f>
        <v/>
      </c>
      <c r="AK65" s="671" t="str">
        <f t="array" aca="1" ref="AK65" ca="1">IFERROR(
 INDEX(FixtureRebCosts,
  SMALL(
   IF(
    FixtureInclude="x",
    ROW(FixtureRebCosts)-ROW(Fixtures!$B$36)
   ),
   COLUMNS($D65:AK65)
  )
 ),"")</f>
        <v/>
      </c>
      <c r="AL65" s="671" t="str">
        <f t="array" aca="1" ref="AL65" ca="1">IFERROR(
 INDEX(FixtureRebCosts,
  SMALL(
   IF(
    FixtureInclude="x",
    ROW(FixtureRebCosts)-ROW(Fixtures!$B$36)
   ),
   COLUMNS($D65:AL65)
  )
 ),"")</f>
        <v/>
      </c>
      <c r="AM65" s="671" t="str">
        <f t="array" aca="1" ref="AM65" ca="1">IFERROR(
 INDEX(FixtureRebCosts,
  SMALL(
   IF(
    FixtureInclude="x",
    ROW(FixtureRebCosts)-ROW(Fixtures!$B$36)
   ),
   COLUMNS($D65:AM65)
  )
 ),"")</f>
        <v/>
      </c>
      <c r="AN65" s="671" t="str">
        <f t="array" aca="1" ref="AN65" ca="1">IFERROR(
 INDEX(FixtureRebCosts,
  SMALL(
   IF(
    FixtureInclude="x",
    ROW(FixtureRebCosts)-ROW(Fixtures!$B$36)
   ),
   COLUMNS($D65:AN65)
  )
 ),"")</f>
        <v/>
      </c>
      <c r="AO65" s="671" t="str">
        <f t="array" aca="1" ref="AO65" ca="1">IFERROR(
 INDEX(FixtureRebCosts,
  SMALL(
   IF(
    FixtureInclude="x",
    ROW(FixtureRebCosts)-ROW(Fixtures!$B$36)
   ),
   COLUMNS($D65:AO65)
  )
 ),"")</f>
        <v/>
      </c>
      <c r="AP65" s="671" t="str">
        <f t="array" aca="1" ref="AP65" ca="1">IFERROR(
 INDEX(FixtureRebCosts,
  SMALL(
   IF(
    FixtureInclude="x",
    ROW(FixtureRebCosts)-ROW(Fixtures!$B$36)
   ),
   COLUMNS($D65:AP65)
  )
 ),"")</f>
        <v/>
      </c>
      <c r="AQ65" s="671" t="str">
        <f t="array" aca="1" ref="AQ65" ca="1">IFERROR(
 INDEX(FixtureRebCosts,
  SMALL(
   IF(
    FixtureInclude="x",
    ROW(FixtureRebCosts)-ROW(Fixtures!$B$36)
   ),
   COLUMNS($D65:AQ65)
  )
 ),"")</f>
        <v/>
      </c>
      <c r="AR65" s="671" t="str">
        <f t="array" aca="1" ref="AR65" ca="1">IFERROR(
 INDEX(FixtureRebCosts,
  SMALL(
   IF(
    FixtureInclude="x",
    ROW(FixtureRebCosts)-ROW(Fixtures!$B$36)
   ),
   COLUMNS($D65:AR65)
  )
 ),"")</f>
        <v/>
      </c>
      <c r="AS65" s="671" t="str">
        <f t="array" aca="1" ref="AS65" ca="1">IFERROR(
 INDEX(FixtureRebCosts,
  SMALL(
   IF(
    FixtureInclude="x",
    ROW(FixtureRebCosts)-ROW(Fixtures!$B$36)
   ),
   COLUMNS($D65:AS65)
  )
 ),"")</f>
        <v/>
      </c>
      <c r="AT65" s="671" t="str">
        <f t="array" aca="1" ref="AT65" ca="1">IFERROR(
 INDEX(FixtureRebCosts,
  SMALL(
   IF(
    FixtureInclude="x",
    ROW(FixtureRebCosts)-ROW(Fixtures!$B$36)
   ),
   COLUMNS($D65:AT65)
  )
 ),"")</f>
        <v/>
      </c>
      <c r="AU65" s="671" t="str">
        <f t="array" aca="1" ref="AU65" ca="1">IFERROR(
 INDEX(FixtureRebCosts,
  SMALL(
   IF(
    FixtureInclude="x",
    ROW(FixtureRebCosts)-ROW(Fixtures!$B$36)
   ),
   COLUMNS($D65:AU65)
  )
 ),"")</f>
        <v/>
      </c>
      <c r="AV65" s="671" t="str">
        <f t="array" aca="1" ref="AV65" ca="1">IFERROR(
 INDEX(FixtureRebCosts,
  SMALL(
   IF(
    FixtureInclude="x",
    ROW(FixtureRebCosts)-ROW(Fixtures!$B$36)
   ),
   COLUMNS($D65:AV65)
  )
 ),"")</f>
        <v/>
      </c>
      <c r="AW65" s="671" t="str">
        <f t="array" aca="1" ref="AW65" ca="1">IFERROR(
 INDEX(FixtureRebCosts,
  SMALL(
   IF(
    FixtureInclude="x",
    ROW(FixtureRebCosts)-ROW(Fixtures!$B$36)
   ),
   COLUMNS($D65:AW65)
  )
 ),"")</f>
        <v/>
      </c>
      <c r="AX65" s="671" t="str">
        <f t="array" aca="1" ref="AX65" ca="1">IFERROR(
 INDEX(FixtureRebCosts,
  SMALL(
   IF(
    FixtureInclude="x",
    ROW(FixtureRebCosts)-ROW(Fixtures!$B$36)
   ),
   COLUMNS($D65:AX65)
  )
 ),"")</f>
        <v/>
      </c>
      <c r="AY65" s="671" t="str">
        <f t="array" aca="1" ref="AY65" ca="1">IFERROR(
 INDEX(FixtureRebCosts,
  SMALL(
   IF(
    FixtureInclude="x",
    ROW(FixtureRebCosts)-ROW(Fixtures!$B$36)
   ),
   COLUMNS($D65:AY65)
  )
 ),"")</f>
        <v/>
      </c>
      <c r="AZ65" s="671" t="str">
        <f t="array" aca="1" ref="AZ65" ca="1">IFERROR(
 INDEX(FixtureRebCosts,
  SMALL(
   IF(
    FixtureInclude="x",
    ROW(FixtureRebCosts)-ROW(Fixtures!$B$36)
   ),
   COLUMNS($D65:AZ65)
  )
 ),"")</f>
        <v/>
      </c>
      <c r="BA65" s="671" t="str">
        <f t="array" aca="1" ref="BA65" ca="1">IFERROR(
 INDEX(FixtureRebCosts,
  SMALL(
   IF(
    FixtureInclude="x",
    ROW(FixtureRebCosts)-ROW(Fixtures!$B$36)
   ),
   COLUMNS($D65:BA65)
  )
 ),"")</f>
        <v/>
      </c>
      <c r="BB65" s="671" t="str">
        <f t="array" aca="1" ref="BB65" ca="1">IFERROR(
 INDEX(FixtureRebCosts,
  SMALL(
   IF(
    FixtureInclude="x",
    ROW(FixtureRebCosts)-ROW(Fixtures!$B$36)
   ),
   COLUMNS($D65:BB65)
  )
 ),"")</f>
        <v/>
      </c>
      <c r="BC65" s="671" t="str">
        <f t="array" aca="1" ref="BC65" ca="1">IFERROR(
 INDEX(FixtureRebCosts,
  SMALL(
   IF(
    FixtureInclude="x",
    ROW(FixtureRebCosts)-ROW(Fixtures!$B$36)
   ),
   COLUMNS($D65:BC65)
  )
 ),"")</f>
        <v/>
      </c>
      <c r="BD65" s="671" t="str">
        <f t="array" aca="1" ref="BD65" ca="1">IFERROR(
 INDEX(FixtureRebCosts,
  SMALL(
   IF(
    FixtureInclude="x",
    ROW(FixtureRebCosts)-ROW(Fixtures!$B$36)
   ),
   COLUMNS($D65:BD65)
  )
 ),"")</f>
        <v/>
      </c>
      <c r="BE65" s="671" t="str">
        <f t="array" aca="1" ref="BE65" ca="1">IFERROR(
 INDEX(FixtureRebCosts,
  SMALL(
   IF(
    FixtureInclude="x",
    ROW(FixtureRebCosts)-ROW(Fixtures!$B$36)
   ),
   COLUMNS($D65:BE65)
  )
 ),"")</f>
        <v/>
      </c>
      <c r="BF65" s="671" t="str">
        <f t="array" aca="1" ref="BF65" ca="1">IFERROR(
 INDEX(FixtureRebCosts,
  SMALL(
   IF(
    FixtureInclude="x",
    ROW(FixtureRebCosts)-ROW(Fixtures!$B$36)
   ),
   COLUMNS($D65:BF65)
  )
 ),"")</f>
        <v/>
      </c>
      <c r="BG65" s="671" t="str">
        <f t="array" aca="1" ref="BG65" ca="1">IFERROR(
 INDEX(FixtureRebCosts,
  SMALL(
   IF(
    FixtureInclude="x",
    ROW(FixtureRebCosts)-ROW(Fixtures!$B$36)
   ),
   COLUMNS($D65:BG65)
  )
 ),"")</f>
        <v/>
      </c>
      <c r="BH65" s="671" t="str">
        <f t="array" aca="1" ref="BH65" ca="1">IFERROR(
 INDEX(FixtureRebCosts,
  SMALL(
   IF(
    FixtureInclude="x",
    ROW(FixtureRebCosts)-ROW(Fixtures!$B$36)
   ),
   COLUMNS($D65:BH65)
  )
 ),"")</f>
        <v/>
      </c>
      <c r="BI65" s="671" t="str">
        <f t="array" aca="1" ref="BI65" ca="1">IFERROR(
 INDEX(FixtureRebCosts,
  SMALL(
   IF(
    FixtureInclude="x",
    ROW(FixtureRebCosts)-ROW(Fixtures!$B$36)
   ),
   COLUMNS($D65:BI65)
  )
 ),"")</f>
        <v/>
      </c>
      <c r="BJ65" s="671" t="str">
        <f t="array" aca="1" ref="BJ65" ca="1">IFERROR(
 INDEX(FixtureRebCosts,
  SMALL(
   IF(
    FixtureInclude="x",
    ROW(FixtureRebCosts)-ROW(Fixtures!$B$36)
   ),
   COLUMNS($D65:BJ65)
  )
 ),"")</f>
        <v/>
      </c>
      <c r="BK65" s="671" t="str">
        <f t="array" aca="1" ref="BK65" ca="1">IFERROR(
 INDEX(FixtureRebCosts,
  SMALL(
   IF(
    FixtureInclude="x",
    ROW(FixtureRebCosts)-ROW(Fixtures!$B$36)
   ),
   COLUMNS($D65:BK65)
  )
 ),"")</f>
        <v/>
      </c>
      <c r="BL65" s="671" t="str">
        <f t="array" aca="1" ref="BL65" ca="1">IFERROR(
 INDEX(FixtureRebCosts,
  SMALL(
   IF(
    FixtureInclude="x",
    ROW(FixtureRebCosts)-ROW(Fixtures!$B$36)
   ),
   COLUMNS($D65:BL65)
  )
 ),"")</f>
        <v/>
      </c>
      <c r="BM65" s="671" t="str">
        <f t="array" aca="1" ref="BM65" ca="1">IFERROR(
 INDEX(FixtureRebCosts,
  SMALL(
   IF(
    FixtureInclude="x",
    ROW(FixtureRebCosts)-ROW(Fixtures!$B$36)
   ),
   COLUMNS($D65:BM65)
  )
 ),"")</f>
        <v/>
      </c>
      <c r="BN65" s="671" t="str">
        <f t="array" aca="1" ref="BN65" ca="1">IFERROR(
 INDEX(FixtureRebCosts,
  SMALL(
   IF(
    FixtureInclude="x",
    ROW(FixtureRebCosts)-ROW(Fixtures!$B$36)
   ),
   COLUMNS($D65:BN65)
  )
 ),"")</f>
        <v/>
      </c>
      <c r="BO65" s="671" t="str">
        <f t="array" aca="1" ref="BO65" ca="1">IFERROR(
 INDEX(FixtureRebCosts,
  SMALL(
   IF(
    FixtureInclude="x",
    ROW(FixtureRebCosts)-ROW(Fixtures!$B$36)
   ),
   COLUMNS($D65:BO65)
  )
 ),"")</f>
        <v/>
      </c>
      <c r="BP65" s="671" t="str">
        <f t="array" aca="1" ref="BP65" ca="1">IFERROR(
 INDEX(FixtureRebCosts,
  SMALL(
   IF(
    FixtureInclude="x",
    ROW(FixtureRebCosts)-ROW(Fixtures!$B$36)
   ),
   COLUMNS($D65:BP65)
  )
 ),"")</f>
        <v/>
      </c>
      <c r="BQ65" s="671" t="str">
        <f t="array" aca="1" ref="BQ65" ca="1">IFERROR(
 INDEX(FixtureRebCosts,
  SMALL(
   IF(
    FixtureInclude="x",
    ROW(FixtureRebCosts)-ROW(Fixtures!$B$36)
   ),
   COLUMNS($D65:BQ65)
  )
 ),"")</f>
        <v/>
      </c>
      <c r="BR65" s="671" t="str">
        <f t="array" aca="1" ref="BR65" ca="1">IFERROR(
 INDEX(FixtureRebCosts,
  SMALL(
   IF(
    FixtureInclude="x",
    ROW(FixtureRebCosts)-ROW(Fixtures!$B$36)
   ),
   COLUMNS($D65:BR65)
  )
 ),"")</f>
        <v/>
      </c>
      <c r="BS65" s="671" t="str">
        <f t="array" aca="1" ref="BS65" ca="1">IFERROR(
 INDEX(FixtureRebCosts,
  SMALL(
   IF(
    FixtureInclude="x",
    ROW(FixtureRebCosts)-ROW(Fixtures!$B$36)
   ),
   COLUMNS($D65:BS65)
  )
 ),"")</f>
        <v/>
      </c>
      <c r="BT65" s="671" t="str">
        <f t="array" aca="1" ref="BT65" ca="1">IFERROR(
 INDEX(FixtureRebCosts,
  SMALL(
   IF(
    FixtureInclude="x",
    ROW(FixtureRebCosts)-ROW(Fixtures!$B$36)
   ),
   COLUMNS($D65:BT65)
  )
 ),"")</f>
        <v/>
      </c>
      <c r="BU65" s="671" t="str">
        <f t="array" aca="1" ref="BU65" ca="1">IFERROR(
 INDEX(FixtureRebCosts,
  SMALL(
   IF(
    FixtureInclude="x",
    ROW(FixtureRebCosts)-ROW(Fixtures!$B$36)
   ),
   COLUMNS($D65:BU65)
  )
 ),"")</f>
        <v/>
      </c>
      <c r="BV65" s="671" t="str">
        <f t="array" aca="1" ref="BV65" ca="1">IFERROR(
 INDEX(FixtureRebCosts,
  SMALL(
   IF(
    FixtureInclude="x",
    ROW(FixtureRebCosts)-ROW(Fixtures!$B$36)
   ),
   COLUMNS($D65:BV65)
  )
 ),"")</f>
        <v/>
      </c>
      <c r="BW65" s="671" t="str">
        <f t="array" aca="1" ref="BW65" ca="1">IFERROR(
 INDEX(FixtureRebCosts,
  SMALL(
   IF(
    FixtureInclude="x",
    ROW(FixtureRebCosts)-ROW(Fixtures!$B$36)
   ),
   COLUMNS($D65:BW65)
  )
 ),"")</f>
        <v/>
      </c>
      <c r="BX65" s="671" t="str">
        <f t="array" aca="1" ref="BX65" ca="1">IFERROR(
 INDEX(FixtureRebCosts,
  SMALL(
   IF(
    FixtureInclude="x",
    ROW(FixtureRebCosts)-ROW(Fixtures!$B$36)
   ),
   COLUMNS($D65:BX65)
  )
 ),"")</f>
        <v/>
      </c>
      <c r="BY65" s="671" t="str">
        <f t="array" aca="1" ref="BY65" ca="1">IFERROR(
 INDEX(FixtureRebCosts,
  SMALL(
   IF(
    FixtureInclude="x",
    ROW(FixtureRebCosts)-ROW(Fixtures!$B$36)
   ),
   COLUMNS($D65:BY65)
  )
 ),"")</f>
        <v/>
      </c>
      <c r="BZ65" s="671" t="str">
        <f t="array" aca="1" ref="BZ65" ca="1">IFERROR(
 INDEX(FixtureRebCosts,
  SMALL(
   IF(
    FixtureInclude="x",
    ROW(FixtureRebCosts)-ROW(Fixtures!$B$36)
   ),
   COLUMNS($D65:BZ65)
  )
 ),"")</f>
        <v/>
      </c>
      <c r="CA65" s="671" t="str">
        <f t="array" aca="1" ref="CA65" ca="1">IFERROR(
 INDEX(FixtureRebCosts,
  SMALL(
   IF(
    FixtureInclude="x",
    ROW(FixtureRebCosts)-ROW(Fixtures!$B$36)
   ),
   COLUMNS($D65:CA65)
  )
 ),"")</f>
        <v/>
      </c>
      <c r="CB65" s="671" t="str">
        <f t="array" aca="1" ref="CB65" ca="1">IFERROR(
 INDEX(FixtureRebCosts,
  SMALL(
   IF(
    FixtureInclude="x",
    ROW(FixtureRebCosts)-ROW(Fixtures!$B$36)
   ),
   COLUMNS($D65:CB65)
  )
 ),"")</f>
        <v/>
      </c>
      <c r="CC65" s="671" t="str">
        <f t="array" aca="1" ref="CC65" ca="1">IFERROR(
 INDEX(FixtureRebCosts,
  SMALL(
   IF(
    FixtureInclude="x",
    ROW(FixtureRebCosts)-ROW(Fixtures!$B$36)
   ),
   COLUMNS($D65:CC65)
  )
 ),"")</f>
        <v/>
      </c>
      <c r="CD65" s="671" t="str">
        <f t="array" aca="1" ref="CD65" ca="1">IFERROR(
 INDEX(FixtureRebCosts,
  SMALL(
   IF(
    FixtureInclude="x",
    ROW(FixtureRebCosts)-ROW(Fixtures!$B$36)
   ),
   COLUMNS($D65:CD65)
  )
 ),"")</f>
        <v/>
      </c>
      <c r="CE65" s="671" t="str">
        <f t="array" aca="1" ref="CE65" ca="1">IFERROR(
 INDEX(FixtureRebCosts,
  SMALL(
   IF(
    FixtureInclude="x",
    ROW(FixtureRebCosts)-ROW(Fixtures!$B$36)
   ),
   COLUMNS($D65:CE65)
  )
 ),"")</f>
        <v/>
      </c>
      <c r="CF65" s="671" t="str">
        <f t="array" aca="1" ref="CF65" ca="1">IFERROR(
 INDEX(FixtureRebCosts,
  SMALL(
   IF(
    FixtureInclude="x",
    ROW(FixtureRebCosts)-ROW(Fixtures!$B$36)
   ),
   COLUMNS($D65:CF65)
  )
 ),"")</f>
        <v/>
      </c>
      <c r="CG65" s="671" t="str">
        <f t="array" aca="1" ref="CG65" ca="1">IFERROR(
 INDEX(FixtureRebCosts,
  SMALL(
   IF(
    FixtureInclude="x",
    ROW(FixtureRebCosts)-ROW(Fixtures!$B$36)
   ),
   COLUMNS($D65:CG65)
  )
 ),"")</f>
        <v/>
      </c>
      <c r="CH65" s="671" t="str">
        <f t="array" aca="1" ref="CH65" ca="1">IFERROR(
 INDEX(FixtureRebCosts,
  SMALL(
   IF(
    FixtureInclude="x",
    ROW(FixtureRebCosts)-ROW(Fixtures!$B$36)
   ),
   COLUMNS($D65:CH65)
  )
 ),"")</f>
        <v/>
      </c>
      <c r="CI65" s="671" t="str">
        <f t="array" aca="1" ref="CI65" ca="1">IFERROR(
 INDEX(FixtureRebCosts,
  SMALL(
   IF(
    FixtureInclude="x",
    ROW(FixtureRebCosts)-ROW(Fixtures!$B$36)
   ),
   COLUMNS($D65:CI65)
  )
 ),"")</f>
        <v/>
      </c>
      <c r="CJ65" s="671" t="str">
        <f t="array" aca="1" ref="CJ65" ca="1">IFERROR(
 INDEX(FixtureRebCosts,
  SMALL(
   IF(
    FixtureInclude="x",
    ROW(FixtureRebCosts)-ROW(Fixtures!$B$36)
   ),
   COLUMNS($D65:CJ65)
  )
 ),"")</f>
        <v/>
      </c>
      <c r="CK65" s="671" t="str">
        <f t="array" aca="1" ref="CK65" ca="1">IFERROR(
 INDEX(FixtureRebCosts,
  SMALL(
   IF(
    FixtureInclude="x",
    ROW(FixtureRebCosts)-ROW(Fixtures!$B$36)
   ),
   COLUMNS($D65:CK65)
  )
 ),"")</f>
        <v/>
      </c>
      <c r="CL65" s="671" t="str">
        <f t="array" aca="1" ref="CL65" ca="1">IFERROR(
 INDEX(FixtureRebCosts,
  SMALL(
   IF(
    FixtureInclude="x",
    ROW(FixtureRebCosts)-ROW(Fixtures!$B$36)
   ),
   COLUMNS($D65:CL65)
  )
 ),"")</f>
        <v/>
      </c>
      <c r="CM65" s="671" t="str">
        <f t="array" aca="1" ref="CM65" ca="1">IFERROR(
 INDEX(FixtureRebCosts,
  SMALL(
   IF(
    FixtureInclude="x",
    ROW(FixtureRebCosts)-ROW(Fixtures!$B$36)
   ),
   COLUMNS($D65:CM65)
  )
 ),"")</f>
        <v/>
      </c>
      <c r="CN65" s="671" t="str">
        <f t="array" aca="1" ref="CN65" ca="1">IFERROR(
 INDEX(FixtureRebCosts,
  SMALL(
   IF(
    FixtureInclude="x",
    ROW(FixtureRebCosts)-ROW(Fixtures!$B$36)
   ),
   COLUMNS($D65:CN65)
  )
 ),"")</f>
        <v/>
      </c>
      <c r="CO65" s="671" t="str">
        <f t="array" aca="1" ref="CO65" ca="1">IFERROR(
 INDEX(FixtureRebCosts,
  SMALL(
   IF(
    FixtureInclude="x",
    ROW(FixtureRebCosts)-ROW(Fixtures!$B$36)
   ),
   COLUMNS($D65:CO65)
  )
 ),"")</f>
        <v/>
      </c>
      <c r="CP65" s="671" t="str">
        <f t="array" aca="1" ref="CP65" ca="1">IFERROR(
 INDEX(FixtureRebCosts,
  SMALL(
   IF(
    FixtureInclude="x",
    ROW(FixtureRebCosts)-ROW(Fixtures!$B$36)
   ),
   COLUMNS($D65:CP65)
  )
 ),"")</f>
        <v/>
      </c>
      <c r="CQ65" s="671" t="str">
        <f t="array" aca="1" ref="CQ65" ca="1">IFERROR(
 INDEX(FixtureRebCosts,
  SMALL(
   IF(
    FixtureInclude="x",
    ROW(FixtureRebCosts)-ROW(Fixtures!$B$36)
   ),
   COLUMNS($D65:CQ65)
  )
 ),"")</f>
        <v/>
      </c>
      <c r="CR65" s="671" t="str">
        <f t="array" aca="1" ref="CR65" ca="1">IFERROR(
 INDEX(FixtureRebCosts,
  SMALL(
   IF(
    FixtureInclude="x",
    ROW(FixtureRebCosts)-ROW(Fixtures!$B$36)
   ),
   COLUMNS($D65:CR65)
  )
 ),"")</f>
        <v/>
      </c>
      <c r="CS65" s="671" t="str">
        <f t="array" aca="1" ref="CS65" ca="1">IFERROR(
 INDEX(FixtureRebCosts,
  SMALL(
   IF(
    FixtureInclude="x",
    ROW(FixtureRebCosts)-ROW(Fixtures!$B$36)
   ),
   COLUMNS($D65:CS65)
  )
 ),"")</f>
        <v/>
      </c>
      <c r="CT65" s="671" t="str">
        <f t="array" aca="1" ref="CT65" ca="1">IFERROR(
 INDEX(FixtureRebCosts,
  SMALL(
   IF(
    FixtureInclude="x",
    ROW(FixtureRebCosts)-ROW(Fixtures!$B$36)
   ),
   COLUMNS($D65:CT65)
  )
 ),"")</f>
        <v/>
      </c>
      <c r="CU65" s="671" t="str">
        <f t="array" aca="1" ref="CU65" ca="1">IFERROR(
 INDEX(FixtureRebCosts,
  SMALL(
   IF(
    FixtureInclude="x",
    ROW(FixtureRebCosts)-ROW(Fixtures!$B$36)
   ),
   COLUMNS($D65:CU65)
  )
 ),"")</f>
        <v/>
      </c>
      <c r="CV65" s="671" t="str">
        <f t="array" aca="1" ref="CV65" ca="1">IFERROR(
 INDEX(FixtureRebCosts,
  SMALL(
   IF(
    FixtureInclude="x",
    ROW(FixtureRebCosts)-ROW(Fixtures!$B$36)
   ),
   COLUMNS($D65:CV65)
  )
 ),"")</f>
        <v/>
      </c>
      <c r="CW65" s="671" t="str">
        <f t="array" aca="1" ref="CW65" ca="1">IFERROR(
 INDEX(FixtureRebCosts,
  SMALL(
   IF(
    FixtureInclude="x",
    ROW(FixtureRebCosts)-ROW(Fixtures!$B$36)
   ),
   COLUMNS($D65:CW65)
  )
 ),"")</f>
        <v/>
      </c>
      <c r="CX65" s="671" t="str">
        <f t="array" aca="1" ref="CX65" ca="1">IFERROR(
 INDEX(FixtureRebCosts,
  SMALL(
   IF(
    FixtureInclude="x",
    ROW(FixtureRebCosts)-ROW(Fixtures!$B$36)
   ),
   COLUMNS($D65:CX65)
  )
 ),"")</f>
        <v/>
      </c>
      <c r="CY65" s="671" t="str">
        <f t="array" aca="1" ref="CY65" ca="1">IFERROR(
 INDEX(FixtureRebCosts,
  SMALL(
   IF(
    FixtureInclude="x",
    ROW(FixtureRebCosts)-ROW(Fixtures!$B$36)
   ),
   COLUMNS($D65:CY65)
  )
 ),"")</f>
        <v/>
      </c>
      <c r="CZ65" s="671" t="str">
        <f t="array" aca="1" ref="CZ65" ca="1">IFERROR(
 INDEX(FixtureRebCosts,
  SMALL(
   IF(
    FixtureInclude="x",
    ROW(FixtureRebCosts)-ROW(Fixtures!$B$36)
   ),
   COLUMNS($D65:CZ65)
  )
 ),"")</f>
        <v/>
      </c>
      <c r="DA65" s="671" t="str">
        <f t="array" aca="1" ref="DA65" ca="1">IFERROR(
 INDEX(FixtureRebCosts,
  SMALL(
   IF(
    FixtureInclude="x",
    ROW(FixtureRebCosts)-ROW(Fixtures!$B$36)
   ),
   COLUMNS($D65:DA65)
  )
 ),"")</f>
        <v/>
      </c>
      <c r="DB65" s="671" t="str">
        <f t="array" aca="1" ref="DB65" ca="1">IFERROR(
 INDEX(FixtureRebCosts,
  SMALL(
   IF(
    FixtureInclude="x",
    ROW(FixtureRebCosts)-ROW(Fixtures!$B$36)
   ),
   COLUMNS($D65:DB65)
  )
 ),"")</f>
        <v/>
      </c>
      <c r="DC65" s="671" t="str">
        <f t="array" aca="1" ref="DC65" ca="1">IFERROR(
 INDEX(FixtureRebCosts,
  SMALL(
   IF(
    FixtureInclude="x",
    ROW(FixtureRebCosts)-ROW(Fixtures!$B$36)
   ),
   COLUMNS($D65:DC65)
  )
 ),"")</f>
        <v/>
      </c>
      <c r="DD65" s="671" t="str">
        <f t="array" aca="1" ref="DD65" ca="1">IFERROR(
 INDEX(FixtureRebCosts,
  SMALL(
   IF(
    FixtureInclude="x",
    ROW(FixtureRebCosts)-ROW(Fixtures!$B$36)
   ),
   COLUMNS($D65:DD65)
  )
 ),"")</f>
        <v/>
      </c>
      <c r="DE65" s="671" t="str">
        <f t="array" aca="1" ref="DE65" ca="1">IFERROR(
 INDEX(FixtureRebCosts,
  SMALL(
   IF(
    FixtureInclude="x",
    ROW(FixtureRebCosts)-ROW(Fixtures!$B$36)
   ),
   COLUMNS($D65:DE65)
  )
 ),"")</f>
        <v/>
      </c>
      <c r="DF65" s="671" t="str">
        <f t="array" aca="1" ref="DF65" ca="1">IFERROR(
 INDEX(FixtureRebCosts,
  SMALL(
   IF(
    FixtureInclude="x",
    ROW(FixtureRebCosts)-ROW(Fixtures!$B$36)
   ),
   COLUMNS($D65:DF65)
  )
 ),"")</f>
        <v/>
      </c>
      <c r="DG65" s="671" t="str">
        <f t="array" aca="1" ref="DG65" ca="1">IFERROR(
 INDEX(FixtureRebCosts,
  SMALL(
   IF(
    FixtureInclude="x",
    ROW(FixtureRebCosts)-ROW(Fixtures!$B$36)
   ),
   COLUMNS($D65:DG65)
  )
 ),"")</f>
        <v/>
      </c>
      <c r="DH65" s="671" t="str">
        <f t="array" aca="1" ref="DH65" ca="1">IFERROR(
 INDEX(FixtureRebCosts,
  SMALL(
   IF(
    FixtureInclude="x",
    ROW(FixtureRebCosts)-ROW(Fixtures!$B$36)
   ),
   COLUMNS($D65:DH65)
  )
 ),"")</f>
        <v/>
      </c>
    </row>
    <row r="66" spans="1:112">
      <c r="B66" s="582" t="str">
        <f>Fixtures!E26</f>
        <v>Annual Maintenance Cost ($/year)</v>
      </c>
      <c r="C66" s="671">
        <f>Fixtures!F26</f>
        <v>25</v>
      </c>
      <c r="D66" s="671">
        <f t="array" aca="1" ref="D66" ca="1">IFERROR(
 INDEX(FixtureMaintCosts,
  SMALL(
   IF(
    FixtureInclude="x",
    ROW(FixtureMaintCosts)-ROW(Fixtures!$B$36)
   ),
   COLUMNS($D66:D66)
  )
 ),"")</f>
        <v>25</v>
      </c>
      <c r="E66" s="671">
        <f t="array" aca="1" ref="E66" ca="1">IFERROR(
 INDEX(FixtureMaintCosts,
  SMALL(
   IF(
    FixtureInclude="x",
    ROW(FixtureMaintCosts)-ROW(Fixtures!$B$36)
   ),
   COLUMNS($D66:E66)
  )
 ),"")</f>
        <v>25</v>
      </c>
      <c r="F66" s="671">
        <f t="array" aca="1" ref="F66" ca="1">IFERROR(
 INDEX(FixtureMaintCosts,
  SMALL(
   IF(
    FixtureInclude="x",
    ROW(FixtureMaintCosts)-ROW(Fixtures!$B$36)
   ),
   COLUMNS($D66:F66)
  )
 ),"")</f>
        <v>25</v>
      </c>
      <c r="G66" s="671">
        <f t="array" aca="1" ref="G66" ca="1">IFERROR(
 INDEX(FixtureMaintCosts,
  SMALL(
   IF(
    FixtureInclude="x",
    ROW(FixtureMaintCosts)-ROW(Fixtures!$B$36)
   ),
   COLUMNS($D66:G66)
  )
 ),"")</f>
        <v>25</v>
      </c>
      <c r="H66" s="671">
        <f t="array" aca="1" ref="H66" ca="1">IFERROR(
 INDEX(FixtureMaintCosts,
  SMALL(
   IF(
    FixtureInclude="x",
    ROW(FixtureMaintCosts)-ROW(Fixtures!$B$36)
   ),
   COLUMNS($D66:H66)
  )
 ),"")</f>
        <v>25</v>
      </c>
      <c r="I66" s="671" t="str">
        <f t="array" aca="1" ref="I66" ca="1">IFERROR(
 INDEX(FixtureMaintCosts,
  SMALL(
   IF(
    FixtureInclude="x",
    ROW(FixtureMaintCosts)-ROW(Fixtures!$B$36)
   ),
   COLUMNS($D66:I66)
  )
 ),"")</f>
        <v/>
      </c>
      <c r="J66" s="671" t="str">
        <f t="array" aca="1" ref="J66" ca="1">IFERROR(
 INDEX(FixtureMaintCosts,
  SMALL(
   IF(
    FixtureInclude="x",
    ROW(FixtureMaintCosts)-ROW(Fixtures!$B$36)
   ),
   COLUMNS($D66:J66)
  )
 ),"")</f>
        <v/>
      </c>
      <c r="K66" s="671" t="str">
        <f t="array" aca="1" ref="K66" ca="1">IFERROR(
 INDEX(FixtureMaintCosts,
  SMALL(
   IF(
    FixtureInclude="x",
    ROW(FixtureMaintCosts)-ROW(Fixtures!$B$36)
   ),
   COLUMNS($D66:K66)
  )
 ),"")</f>
        <v/>
      </c>
      <c r="L66" s="671" t="str">
        <f t="array" aca="1" ref="L66" ca="1">IFERROR(
 INDEX(FixtureMaintCosts,
  SMALL(
   IF(
    FixtureInclude="x",
    ROW(FixtureMaintCosts)-ROW(Fixtures!$B$36)
   ),
   COLUMNS($D66:L66)
  )
 ),"")</f>
        <v/>
      </c>
      <c r="M66" s="671" t="str">
        <f t="array" aca="1" ref="M66" ca="1">IFERROR(
 INDEX(FixtureMaintCosts,
  SMALL(
   IF(
    FixtureInclude="x",
    ROW(FixtureMaintCosts)-ROW(Fixtures!$B$36)
   ),
   COLUMNS($D66:M66)
  )
 ),"")</f>
        <v/>
      </c>
      <c r="N66" s="671" t="str">
        <f t="array" aca="1" ref="N66" ca="1">IFERROR(
 INDEX(FixtureMaintCosts,
  SMALL(
   IF(
    FixtureInclude="x",
    ROW(FixtureMaintCosts)-ROW(Fixtures!$B$36)
   ),
   COLUMNS($D66:N66)
  )
 ),"")</f>
        <v/>
      </c>
      <c r="O66" s="671" t="str">
        <f t="array" aca="1" ref="O66" ca="1">IFERROR(
 INDEX(FixtureMaintCosts,
  SMALL(
   IF(
    FixtureInclude="x",
    ROW(FixtureMaintCosts)-ROW(Fixtures!$B$36)
   ),
   COLUMNS($D66:O66)
  )
 ),"")</f>
        <v/>
      </c>
      <c r="P66" s="671" t="str">
        <f t="array" aca="1" ref="P66" ca="1">IFERROR(
 INDEX(FixtureMaintCosts,
  SMALL(
   IF(
    FixtureInclude="x",
    ROW(FixtureMaintCosts)-ROW(Fixtures!$B$36)
   ),
   COLUMNS($D66:P66)
  )
 ),"")</f>
        <v/>
      </c>
      <c r="Q66" s="671" t="str">
        <f t="array" aca="1" ref="Q66" ca="1">IFERROR(
 INDEX(FixtureMaintCosts,
  SMALL(
   IF(
    FixtureInclude="x",
    ROW(FixtureMaintCosts)-ROW(Fixtures!$B$36)
   ),
   COLUMNS($D66:Q66)
  )
 ),"")</f>
        <v/>
      </c>
      <c r="R66" s="671" t="str">
        <f t="array" aca="1" ref="R66" ca="1">IFERROR(
 INDEX(FixtureMaintCosts,
  SMALL(
   IF(
    FixtureInclude="x",
    ROW(FixtureMaintCosts)-ROW(Fixtures!$B$36)
   ),
   COLUMNS($D66:R66)
  )
 ),"")</f>
        <v/>
      </c>
      <c r="S66" s="671" t="str">
        <f t="array" aca="1" ref="S66" ca="1">IFERROR(
 INDEX(FixtureMaintCosts,
  SMALL(
   IF(
    FixtureInclude="x",
    ROW(FixtureMaintCosts)-ROW(Fixtures!$B$36)
   ),
   COLUMNS($D66:S66)
  )
 ),"")</f>
        <v/>
      </c>
      <c r="T66" s="671" t="str">
        <f t="array" aca="1" ref="T66" ca="1">IFERROR(
 INDEX(FixtureMaintCosts,
  SMALL(
   IF(
    FixtureInclude="x",
    ROW(FixtureMaintCosts)-ROW(Fixtures!$B$36)
   ),
   COLUMNS($D66:T66)
  )
 ),"")</f>
        <v/>
      </c>
      <c r="U66" s="671" t="str">
        <f t="array" aca="1" ref="U66" ca="1">IFERROR(
 INDEX(FixtureMaintCosts,
  SMALL(
   IF(
    FixtureInclude="x",
    ROW(FixtureMaintCosts)-ROW(Fixtures!$B$36)
   ),
   COLUMNS($D66:U66)
  )
 ),"")</f>
        <v/>
      </c>
      <c r="V66" s="671" t="str">
        <f t="array" aca="1" ref="V66" ca="1">IFERROR(
 INDEX(FixtureMaintCosts,
  SMALL(
   IF(
    FixtureInclude="x",
    ROW(FixtureMaintCosts)-ROW(Fixtures!$B$36)
   ),
   COLUMNS($D66:V66)
  )
 ),"")</f>
        <v/>
      </c>
      <c r="W66" s="671" t="str">
        <f t="array" aca="1" ref="W66" ca="1">IFERROR(
 INDEX(FixtureMaintCosts,
  SMALL(
   IF(
    FixtureInclude="x",
    ROW(FixtureMaintCosts)-ROW(Fixtures!$B$36)
   ),
   COLUMNS($D66:W66)
  )
 ),"")</f>
        <v/>
      </c>
      <c r="X66" s="671" t="str">
        <f t="array" aca="1" ref="X66" ca="1">IFERROR(
 INDEX(FixtureMaintCosts,
  SMALL(
   IF(
    FixtureInclude="x",
    ROW(FixtureMaintCosts)-ROW(Fixtures!$B$36)
   ),
   COLUMNS($D66:X66)
  )
 ),"")</f>
        <v/>
      </c>
      <c r="Y66" s="671" t="str">
        <f t="array" aca="1" ref="Y66" ca="1">IFERROR(
 INDEX(FixtureMaintCosts,
  SMALL(
   IF(
    FixtureInclude="x",
    ROW(FixtureMaintCosts)-ROW(Fixtures!$B$36)
   ),
   COLUMNS($D66:Y66)
  )
 ),"")</f>
        <v/>
      </c>
      <c r="Z66" s="671" t="str">
        <f t="array" aca="1" ref="Z66" ca="1">IFERROR(
 INDEX(FixtureMaintCosts,
  SMALL(
   IF(
    FixtureInclude="x",
    ROW(FixtureMaintCosts)-ROW(Fixtures!$B$36)
   ),
   COLUMNS($D66:Z66)
  )
 ),"")</f>
        <v/>
      </c>
      <c r="AA66" s="671" t="str">
        <f t="array" aca="1" ref="AA66" ca="1">IFERROR(
 INDEX(FixtureMaintCosts,
  SMALL(
   IF(
    FixtureInclude="x",
    ROW(FixtureMaintCosts)-ROW(Fixtures!$B$36)
   ),
   COLUMNS($D66:AA66)
  )
 ),"")</f>
        <v/>
      </c>
      <c r="AB66" s="671" t="str">
        <f t="array" aca="1" ref="AB66" ca="1">IFERROR(
 INDEX(FixtureMaintCosts,
  SMALL(
   IF(
    FixtureInclude="x",
    ROW(FixtureMaintCosts)-ROW(Fixtures!$B$36)
   ),
   COLUMNS($D66:AB66)
  )
 ),"")</f>
        <v/>
      </c>
      <c r="AC66" s="671" t="str">
        <f t="array" aca="1" ref="AC66" ca="1">IFERROR(
 INDEX(FixtureMaintCosts,
  SMALL(
   IF(
    FixtureInclude="x",
    ROW(FixtureMaintCosts)-ROW(Fixtures!$B$36)
   ),
   COLUMNS($D66:AC66)
  )
 ),"")</f>
        <v/>
      </c>
      <c r="AD66" s="671" t="str">
        <f t="array" aca="1" ref="AD66" ca="1">IFERROR(
 INDEX(FixtureMaintCosts,
  SMALL(
   IF(
    FixtureInclude="x",
    ROW(FixtureMaintCosts)-ROW(Fixtures!$B$36)
   ),
   COLUMNS($D66:AD66)
  )
 ),"")</f>
        <v/>
      </c>
      <c r="AE66" s="671" t="str">
        <f t="array" aca="1" ref="AE66" ca="1">IFERROR(
 INDEX(FixtureMaintCosts,
  SMALL(
   IF(
    FixtureInclude="x",
    ROW(FixtureMaintCosts)-ROW(Fixtures!$B$36)
   ),
   COLUMNS($D66:AE66)
  )
 ),"")</f>
        <v/>
      </c>
      <c r="AF66" s="671" t="str">
        <f t="array" aca="1" ref="AF66" ca="1">IFERROR(
 INDEX(FixtureMaintCosts,
  SMALL(
   IF(
    FixtureInclude="x",
    ROW(FixtureMaintCosts)-ROW(Fixtures!$B$36)
   ),
   COLUMNS($D66:AF66)
  )
 ),"")</f>
        <v/>
      </c>
      <c r="AG66" s="671" t="str">
        <f t="array" aca="1" ref="AG66" ca="1">IFERROR(
 INDEX(FixtureMaintCosts,
  SMALL(
   IF(
    FixtureInclude="x",
    ROW(FixtureMaintCosts)-ROW(Fixtures!$B$36)
   ),
   COLUMNS($D66:AG66)
  )
 ),"")</f>
        <v/>
      </c>
      <c r="AH66" s="671" t="str">
        <f t="array" aca="1" ref="AH66" ca="1">IFERROR(
 INDEX(FixtureMaintCosts,
  SMALL(
   IF(
    FixtureInclude="x",
    ROW(FixtureMaintCosts)-ROW(Fixtures!$B$36)
   ),
   COLUMNS($D66:AH66)
  )
 ),"")</f>
        <v/>
      </c>
      <c r="AI66" s="671" t="str">
        <f t="array" aca="1" ref="AI66" ca="1">IFERROR(
 INDEX(FixtureMaintCosts,
  SMALL(
   IF(
    FixtureInclude="x",
    ROW(FixtureMaintCosts)-ROW(Fixtures!$B$36)
   ),
   COLUMNS($D66:AI66)
  )
 ),"")</f>
        <v/>
      </c>
      <c r="AJ66" s="671" t="str">
        <f t="array" aca="1" ref="AJ66" ca="1">IFERROR(
 INDEX(FixtureMaintCosts,
  SMALL(
   IF(
    FixtureInclude="x",
    ROW(FixtureMaintCosts)-ROW(Fixtures!$B$36)
   ),
   COLUMNS($D66:AJ66)
  )
 ),"")</f>
        <v/>
      </c>
      <c r="AK66" s="671" t="str">
        <f t="array" aca="1" ref="AK66" ca="1">IFERROR(
 INDEX(FixtureMaintCosts,
  SMALL(
   IF(
    FixtureInclude="x",
    ROW(FixtureMaintCosts)-ROW(Fixtures!$B$36)
   ),
   COLUMNS($D66:AK66)
  )
 ),"")</f>
        <v/>
      </c>
      <c r="AL66" s="671" t="str">
        <f t="array" aca="1" ref="AL66" ca="1">IFERROR(
 INDEX(FixtureMaintCosts,
  SMALL(
   IF(
    FixtureInclude="x",
    ROW(FixtureMaintCosts)-ROW(Fixtures!$B$36)
   ),
   COLUMNS($D66:AL66)
  )
 ),"")</f>
        <v/>
      </c>
      <c r="AM66" s="671" t="str">
        <f t="array" aca="1" ref="AM66" ca="1">IFERROR(
 INDEX(FixtureMaintCosts,
  SMALL(
   IF(
    FixtureInclude="x",
    ROW(FixtureMaintCosts)-ROW(Fixtures!$B$36)
   ),
   COLUMNS($D66:AM66)
  )
 ),"")</f>
        <v/>
      </c>
      <c r="AN66" s="671" t="str">
        <f t="array" aca="1" ref="AN66" ca="1">IFERROR(
 INDEX(FixtureMaintCosts,
  SMALL(
   IF(
    FixtureInclude="x",
    ROW(FixtureMaintCosts)-ROW(Fixtures!$B$36)
   ),
   COLUMNS($D66:AN66)
  )
 ),"")</f>
        <v/>
      </c>
      <c r="AO66" s="671" t="str">
        <f t="array" aca="1" ref="AO66" ca="1">IFERROR(
 INDEX(FixtureMaintCosts,
  SMALL(
   IF(
    FixtureInclude="x",
    ROW(FixtureMaintCosts)-ROW(Fixtures!$B$36)
   ),
   COLUMNS($D66:AO66)
  )
 ),"")</f>
        <v/>
      </c>
      <c r="AP66" s="671" t="str">
        <f t="array" aca="1" ref="AP66" ca="1">IFERROR(
 INDEX(FixtureMaintCosts,
  SMALL(
   IF(
    FixtureInclude="x",
    ROW(FixtureMaintCosts)-ROW(Fixtures!$B$36)
   ),
   COLUMNS($D66:AP66)
  )
 ),"")</f>
        <v/>
      </c>
      <c r="AQ66" s="671" t="str">
        <f t="array" aca="1" ref="AQ66" ca="1">IFERROR(
 INDEX(FixtureMaintCosts,
  SMALL(
   IF(
    FixtureInclude="x",
    ROW(FixtureMaintCosts)-ROW(Fixtures!$B$36)
   ),
   COLUMNS($D66:AQ66)
  )
 ),"")</f>
        <v/>
      </c>
      <c r="AR66" s="671" t="str">
        <f t="array" aca="1" ref="AR66" ca="1">IFERROR(
 INDEX(FixtureMaintCosts,
  SMALL(
   IF(
    FixtureInclude="x",
    ROW(FixtureMaintCosts)-ROW(Fixtures!$B$36)
   ),
   COLUMNS($D66:AR66)
  )
 ),"")</f>
        <v/>
      </c>
      <c r="AS66" s="671" t="str">
        <f t="array" aca="1" ref="AS66" ca="1">IFERROR(
 INDEX(FixtureMaintCosts,
  SMALL(
   IF(
    FixtureInclude="x",
    ROW(FixtureMaintCosts)-ROW(Fixtures!$B$36)
   ),
   COLUMNS($D66:AS66)
  )
 ),"")</f>
        <v/>
      </c>
      <c r="AT66" s="671" t="str">
        <f t="array" aca="1" ref="AT66" ca="1">IFERROR(
 INDEX(FixtureMaintCosts,
  SMALL(
   IF(
    FixtureInclude="x",
    ROW(FixtureMaintCosts)-ROW(Fixtures!$B$36)
   ),
   COLUMNS($D66:AT66)
  )
 ),"")</f>
        <v/>
      </c>
      <c r="AU66" s="671" t="str">
        <f t="array" aca="1" ref="AU66" ca="1">IFERROR(
 INDEX(FixtureMaintCosts,
  SMALL(
   IF(
    FixtureInclude="x",
    ROW(FixtureMaintCosts)-ROW(Fixtures!$B$36)
   ),
   COLUMNS($D66:AU66)
  )
 ),"")</f>
        <v/>
      </c>
      <c r="AV66" s="671" t="str">
        <f t="array" aca="1" ref="AV66" ca="1">IFERROR(
 INDEX(FixtureMaintCosts,
  SMALL(
   IF(
    FixtureInclude="x",
    ROW(FixtureMaintCosts)-ROW(Fixtures!$B$36)
   ),
   COLUMNS($D66:AV66)
  )
 ),"")</f>
        <v/>
      </c>
      <c r="AW66" s="671" t="str">
        <f t="array" aca="1" ref="AW66" ca="1">IFERROR(
 INDEX(FixtureMaintCosts,
  SMALL(
   IF(
    FixtureInclude="x",
    ROW(FixtureMaintCosts)-ROW(Fixtures!$B$36)
   ),
   COLUMNS($D66:AW66)
  )
 ),"")</f>
        <v/>
      </c>
      <c r="AX66" s="671" t="str">
        <f t="array" aca="1" ref="AX66" ca="1">IFERROR(
 INDEX(FixtureMaintCosts,
  SMALL(
   IF(
    FixtureInclude="x",
    ROW(FixtureMaintCosts)-ROW(Fixtures!$B$36)
   ),
   COLUMNS($D66:AX66)
  )
 ),"")</f>
        <v/>
      </c>
      <c r="AY66" s="671" t="str">
        <f t="array" aca="1" ref="AY66" ca="1">IFERROR(
 INDEX(FixtureMaintCosts,
  SMALL(
   IF(
    FixtureInclude="x",
    ROW(FixtureMaintCosts)-ROW(Fixtures!$B$36)
   ),
   COLUMNS($D66:AY66)
  )
 ),"")</f>
        <v/>
      </c>
      <c r="AZ66" s="671" t="str">
        <f t="array" aca="1" ref="AZ66" ca="1">IFERROR(
 INDEX(FixtureMaintCosts,
  SMALL(
   IF(
    FixtureInclude="x",
    ROW(FixtureMaintCosts)-ROW(Fixtures!$B$36)
   ),
   COLUMNS($D66:AZ66)
  )
 ),"")</f>
        <v/>
      </c>
      <c r="BA66" s="671" t="str">
        <f t="array" aca="1" ref="BA66" ca="1">IFERROR(
 INDEX(FixtureMaintCosts,
  SMALL(
   IF(
    FixtureInclude="x",
    ROW(FixtureMaintCosts)-ROW(Fixtures!$B$36)
   ),
   COLUMNS($D66:BA66)
  )
 ),"")</f>
        <v/>
      </c>
      <c r="BB66" s="671" t="str">
        <f t="array" aca="1" ref="BB66" ca="1">IFERROR(
 INDEX(FixtureMaintCosts,
  SMALL(
   IF(
    FixtureInclude="x",
    ROW(FixtureMaintCosts)-ROW(Fixtures!$B$36)
   ),
   COLUMNS($D66:BB66)
  )
 ),"")</f>
        <v/>
      </c>
      <c r="BC66" s="671" t="str">
        <f t="array" aca="1" ref="BC66" ca="1">IFERROR(
 INDEX(FixtureMaintCosts,
  SMALL(
   IF(
    FixtureInclude="x",
    ROW(FixtureMaintCosts)-ROW(Fixtures!$B$36)
   ),
   COLUMNS($D66:BC66)
  )
 ),"")</f>
        <v/>
      </c>
      <c r="BD66" s="671" t="str">
        <f t="array" aca="1" ref="BD66" ca="1">IFERROR(
 INDEX(FixtureMaintCosts,
  SMALL(
   IF(
    FixtureInclude="x",
    ROW(FixtureMaintCosts)-ROW(Fixtures!$B$36)
   ),
   COLUMNS($D66:BD66)
  )
 ),"")</f>
        <v/>
      </c>
      <c r="BE66" s="671" t="str">
        <f t="array" aca="1" ref="BE66" ca="1">IFERROR(
 INDEX(FixtureMaintCosts,
  SMALL(
   IF(
    FixtureInclude="x",
    ROW(FixtureMaintCosts)-ROW(Fixtures!$B$36)
   ),
   COLUMNS($D66:BE66)
  )
 ),"")</f>
        <v/>
      </c>
      <c r="BF66" s="671" t="str">
        <f t="array" aca="1" ref="BF66" ca="1">IFERROR(
 INDEX(FixtureMaintCosts,
  SMALL(
   IF(
    FixtureInclude="x",
    ROW(FixtureMaintCosts)-ROW(Fixtures!$B$36)
   ),
   COLUMNS($D66:BF66)
  )
 ),"")</f>
        <v/>
      </c>
      <c r="BG66" s="671" t="str">
        <f t="array" aca="1" ref="BG66" ca="1">IFERROR(
 INDEX(FixtureMaintCosts,
  SMALL(
   IF(
    FixtureInclude="x",
    ROW(FixtureMaintCosts)-ROW(Fixtures!$B$36)
   ),
   COLUMNS($D66:BG66)
  )
 ),"")</f>
        <v/>
      </c>
      <c r="BH66" s="671" t="str">
        <f t="array" aca="1" ref="BH66" ca="1">IFERROR(
 INDEX(FixtureMaintCosts,
  SMALL(
   IF(
    FixtureInclude="x",
    ROW(FixtureMaintCosts)-ROW(Fixtures!$B$36)
   ),
   COLUMNS($D66:BH66)
  )
 ),"")</f>
        <v/>
      </c>
      <c r="BI66" s="671" t="str">
        <f t="array" aca="1" ref="BI66" ca="1">IFERROR(
 INDEX(FixtureMaintCosts,
  SMALL(
   IF(
    FixtureInclude="x",
    ROW(FixtureMaintCosts)-ROW(Fixtures!$B$36)
   ),
   COLUMNS($D66:BI66)
  )
 ),"")</f>
        <v/>
      </c>
      <c r="BJ66" s="671" t="str">
        <f t="array" aca="1" ref="BJ66" ca="1">IFERROR(
 INDEX(FixtureMaintCosts,
  SMALL(
   IF(
    FixtureInclude="x",
    ROW(FixtureMaintCosts)-ROW(Fixtures!$B$36)
   ),
   COLUMNS($D66:BJ66)
  )
 ),"")</f>
        <v/>
      </c>
      <c r="BK66" s="671" t="str">
        <f t="array" aca="1" ref="BK66" ca="1">IFERROR(
 INDEX(FixtureMaintCosts,
  SMALL(
   IF(
    FixtureInclude="x",
    ROW(FixtureMaintCosts)-ROW(Fixtures!$B$36)
   ),
   COLUMNS($D66:BK66)
  )
 ),"")</f>
        <v/>
      </c>
      <c r="BL66" s="671" t="str">
        <f t="array" aca="1" ref="BL66" ca="1">IFERROR(
 INDEX(FixtureMaintCosts,
  SMALL(
   IF(
    FixtureInclude="x",
    ROW(FixtureMaintCosts)-ROW(Fixtures!$B$36)
   ),
   COLUMNS($D66:BL66)
  )
 ),"")</f>
        <v/>
      </c>
      <c r="BM66" s="671" t="str">
        <f t="array" aca="1" ref="BM66" ca="1">IFERROR(
 INDEX(FixtureMaintCosts,
  SMALL(
   IF(
    FixtureInclude="x",
    ROW(FixtureMaintCosts)-ROW(Fixtures!$B$36)
   ),
   COLUMNS($D66:BM66)
  )
 ),"")</f>
        <v/>
      </c>
      <c r="BN66" s="671" t="str">
        <f t="array" aca="1" ref="BN66" ca="1">IFERROR(
 INDEX(FixtureMaintCosts,
  SMALL(
   IF(
    FixtureInclude="x",
    ROW(FixtureMaintCosts)-ROW(Fixtures!$B$36)
   ),
   COLUMNS($D66:BN66)
  )
 ),"")</f>
        <v/>
      </c>
      <c r="BO66" s="671" t="str">
        <f t="array" aca="1" ref="BO66" ca="1">IFERROR(
 INDEX(FixtureMaintCosts,
  SMALL(
   IF(
    FixtureInclude="x",
    ROW(FixtureMaintCosts)-ROW(Fixtures!$B$36)
   ),
   COLUMNS($D66:BO66)
  )
 ),"")</f>
        <v/>
      </c>
      <c r="BP66" s="671" t="str">
        <f t="array" aca="1" ref="BP66" ca="1">IFERROR(
 INDEX(FixtureMaintCosts,
  SMALL(
   IF(
    FixtureInclude="x",
    ROW(FixtureMaintCosts)-ROW(Fixtures!$B$36)
   ),
   COLUMNS($D66:BP66)
  )
 ),"")</f>
        <v/>
      </c>
      <c r="BQ66" s="671" t="str">
        <f t="array" aca="1" ref="BQ66" ca="1">IFERROR(
 INDEX(FixtureMaintCosts,
  SMALL(
   IF(
    FixtureInclude="x",
    ROW(FixtureMaintCosts)-ROW(Fixtures!$B$36)
   ),
   COLUMNS($D66:BQ66)
  )
 ),"")</f>
        <v/>
      </c>
      <c r="BR66" s="671" t="str">
        <f t="array" aca="1" ref="BR66" ca="1">IFERROR(
 INDEX(FixtureMaintCosts,
  SMALL(
   IF(
    FixtureInclude="x",
    ROW(FixtureMaintCosts)-ROW(Fixtures!$B$36)
   ),
   COLUMNS($D66:BR66)
  )
 ),"")</f>
        <v/>
      </c>
      <c r="BS66" s="671" t="str">
        <f t="array" aca="1" ref="BS66" ca="1">IFERROR(
 INDEX(FixtureMaintCosts,
  SMALL(
   IF(
    FixtureInclude="x",
    ROW(FixtureMaintCosts)-ROW(Fixtures!$B$36)
   ),
   COLUMNS($D66:BS66)
  )
 ),"")</f>
        <v/>
      </c>
      <c r="BT66" s="671" t="str">
        <f t="array" aca="1" ref="BT66" ca="1">IFERROR(
 INDEX(FixtureMaintCosts,
  SMALL(
   IF(
    FixtureInclude="x",
    ROW(FixtureMaintCosts)-ROW(Fixtures!$B$36)
   ),
   COLUMNS($D66:BT66)
  )
 ),"")</f>
        <v/>
      </c>
      <c r="BU66" s="671" t="str">
        <f t="array" aca="1" ref="BU66" ca="1">IFERROR(
 INDEX(FixtureMaintCosts,
  SMALL(
   IF(
    FixtureInclude="x",
    ROW(FixtureMaintCosts)-ROW(Fixtures!$B$36)
   ),
   COLUMNS($D66:BU66)
  )
 ),"")</f>
        <v/>
      </c>
      <c r="BV66" s="671" t="str">
        <f t="array" aca="1" ref="BV66" ca="1">IFERROR(
 INDEX(FixtureMaintCosts,
  SMALL(
   IF(
    FixtureInclude="x",
    ROW(FixtureMaintCosts)-ROW(Fixtures!$B$36)
   ),
   COLUMNS($D66:BV66)
  )
 ),"")</f>
        <v/>
      </c>
      <c r="BW66" s="671" t="str">
        <f t="array" aca="1" ref="BW66" ca="1">IFERROR(
 INDEX(FixtureMaintCosts,
  SMALL(
   IF(
    FixtureInclude="x",
    ROW(FixtureMaintCosts)-ROW(Fixtures!$B$36)
   ),
   COLUMNS($D66:BW66)
  )
 ),"")</f>
        <v/>
      </c>
      <c r="BX66" s="671" t="str">
        <f t="array" aca="1" ref="BX66" ca="1">IFERROR(
 INDEX(FixtureMaintCosts,
  SMALL(
   IF(
    FixtureInclude="x",
    ROW(FixtureMaintCosts)-ROW(Fixtures!$B$36)
   ),
   COLUMNS($D66:BX66)
  )
 ),"")</f>
        <v/>
      </c>
      <c r="BY66" s="671" t="str">
        <f t="array" aca="1" ref="BY66" ca="1">IFERROR(
 INDEX(FixtureMaintCosts,
  SMALL(
   IF(
    FixtureInclude="x",
    ROW(FixtureMaintCosts)-ROW(Fixtures!$B$36)
   ),
   COLUMNS($D66:BY66)
  )
 ),"")</f>
        <v/>
      </c>
      <c r="BZ66" s="671" t="str">
        <f t="array" aca="1" ref="BZ66" ca="1">IFERROR(
 INDEX(FixtureMaintCosts,
  SMALL(
   IF(
    FixtureInclude="x",
    ROW(FixtureMaintCosts)-ROW(Fixtures!$B$36)
   ),
   COLUMNS($D66:BZ66)
  )
 ),"")</f>
        <v/>
      </c>
      <c r="CA66" s="671" t="str">
        <f t="array" aca="1" ref="CA66" ca="1">IFERROR(
 INDEX(FixtureMaintCosts,
  SMALL(
   IF(
    FixtureInclude="x",
    ROW(FixtureMaintCosts)-ROW(Fixtures!$B$36)
   ),
   COLUMNS($D66:CA66)
  )
 ),"")</f>
        <v/>
      </c>
      <c r="CB66" s="671" t="str">
        <f t="array" aca="1" ref="CB66" ca="1">IFERROR(
 INDEX(FixtureMaintCosts,
  SMALL(
   IF(
    FixtureInclude="x",
    ROW(FixtureMaintCosts)-ROW(Fixtures!$B$36)
   ),
   COLUMNS($D66:CB66)
  )
 ),"")</f>
        <v/>
      </c>
      <c r="CC66" s="671" t="str">
        <f t="array" aca="1" ref="CC66" ca="1">IFERROR(
 INDEX(FixtureMaintCosts,
  SMALL(
   IF(
    FixtureInclude="x",
    ROW(FixtureMaintCosts)-ROW(Fixtures!$B$36)
   ),
   COLUMNS($D66:CC66)
  )
 ),"")</f>
        <v/>
      </c>
      <c r="CD66" s="671" t="str">
        <f t="array" aca="1" ref="CD66" ca="1">IFERROR(
 INDEX(FixtureMaintCosts,
  SMALL(
   IF(
    FixtureInclude="x",
    ROW(FixtureMaintCosts)-ROW(Fixtures!$B$36)
   ),
   COLUMNS($D66:CD66)
  )
 ),"")</f>
        <v/>
      </c>
      <c r="CE66" s="671" t="str">
        <f t="array" aca="1" ref="CE66" ca="1">IFERROR(
 INDEX(FixtureMaintCosts,
  SMALL(
   IF(
    FixtureInclude="x",
    ROW(FixtureMaintCosts)-ROW(Fixtures!$B$36)
   ),
   COLUMNS($D66:CE66)
  )
 ),"")</f>
        <v/>
      </c>
      <c r="CF66" s="671" t="str">
        <f t="array" aca="1" ref="CF66" ca="1">IFERROR(
 INDEX(FixtureMaintCosts,
  SMALL(
   IF(
    FixtureInclude="x",
    ROW(FixtureMaintCosts)-ROW(Fixtures!$B$36)
   ),
   COLUMNS($D66:CF66)
  )
 ),"")</f>
        <v/>
      </c>
      <c r="CG66" s="671" t="str">
        <f t="array" aca="1" ref="CG66" ca="1">IFERROR(
 INDEX(FixtureMaintCosts,
  SMALL(
   IF(
    FixtureInclude="x",
    ROW(FixtureMaintCosts)-ROW(Fixtures!$B$36)
   ),
   COLUMNS($D66:CG66)
  )
 ),"")</f>
        <v/>
      </c>
      <c r="CH66" s="671" t="str">
        <f t="array" aca="1" ref="CH66" ca="1">IFERROR(
 INDEX(FixtureMaintCosts,
  SMALL(
   IF(
    FixtureInclude="x",
    ROW(FixtureMaintCosts)-ROW(Fixtures!$B$36)
   ),
   COLUMNS($D66:CH66)
  )
 ),"")</f>
        <v/>
      </c>
      <c r="CI66" s="671" t="str">
        <f t="array" aca="1" ref="CI66" ca="1">IFERROR(
 INDEX(FixtureMaintCosts,
  SMALL(
   IF(
    FixtureInclude="x",
    ROW(FixtureMaintCosts)-ROW(Fixtures!$B$36)
   ),
   COLUMNS($D66:CI66)
  )
 ),"")</f>
        <v/>
      </c>
      <c r="CJ66" s="671" t="str">
        <f t="array" aca="1" ref="CJ66" ca="1">IFERROR(
 INDEX(FixtureMaintCosts,
  SMALL(
   IF(
    FixtureInclude="x",
    ROW(FixtureMaintCosts)-ROW(Fixtures!$B$36)
   ),
   COLUMNS($D66:CJ66)
  )
 ),"")</f>
        <v/>
      </c>
      <c r="CK66" s="671" t="str">
        <f t="array" aca="1" ref="CK66" ca="1">IFERROR(
 INDEX(FixtureMaintCosts,
  SMALL(
   IF(
    FixtureInclude="x",
    ROW(FixtureMaintCosts)-ROW(Fixtures!$B$36)
   ),
   COLUMNS($D66:CK66)
  )
 ),"")</f>
        <v/>
      </c>
      <c r="CL66" s="671" t="str">
        <f t="array" aca="1" ref="CL66" ca="1">IFERROR(
 INDEX(FixtureMaintCosts,
  SMALL(
   IF(
    FixtureInclude="x",
    ROW(FixtureMaintCosts)-ROW(Fixtures!$B$36)
   ),
   COLUMNS($D66:CL66)
  )
 ),"")</f>
        <v/>
      </c>
      <c r="CM66" s="671" t="str">
        <f t="array" aca="1" ref="CM66" ca="1">IFERROR(
 INDEX(FixtureMaintCosts,
  SMALL(
   IF(
    FixtureInclude="x",
    ROW(FixtureMaintCosts)-ROW(Fixtures!$B$36)
   ),
   COLUMNS($D66:CM66)
  )
 ),"")</f>
        <v/>
      </c>
      <c r="CN66" s="671" t="str">
        <f t="array" aca="1" ref="CN66" ca="1">IFERROR(
 INDEX(FixtureMaintCosts,
  SMALL(
   IF(
    FixtureInclude="x",
    ROW(FixtureMaintCosts)-ROW(Fixtures!$B$36)
   ),
   COLUMNS($D66:CN66)
  )
 ),"")</f>
        <v/>
      </c>
      <c r="CO66" s="671" t="str">
        <f t="array" aca="1" ref="CO66" ca="1">IFERROR(
 INDEX(FixtureMaintCosts,
  SMALL(
   IF(
    FixtureInclude="x",
    ROW(FixtureMaintCosts)-ROW(Fixtures!$B$36)
   ),
   COLUMNS($D66:CO66)
  )
 ),"")</f>
        <v/>
      </c>
      <c r="CP66" s="671" t="str">
        <f t="array" aca="1" ref="CP66" ca="1">IFERROR(
 INDEX(FixtureMaintCosts,
  SMALL(
   IF(
    FixtureInclude="x",
    ROW(FixtureMaintCosts)-ROW(Fixtures!$B$36)
   ),
   COLUMNS($D66:CP66)
  )
 ),"")</f>
        <v/>
      </c>
      <c r="CQ66" s="671" t="str">
        <f t="array" aca="1" ref="CQ66" ca="1">IFERROR(
 INDEX(FixtureMaintCosts,
  SMALL(
   IF(
    FixtureInclude="x",
    ROW(FixtureMaintCosts)-ROW(Fixtures!$B$36)
   ),
   COLUMNS($D66:CQ66)
  )
 ),"")</f>
        <v/>
      </c>
      <c r="CR66" s="671" t="str">
        <f t="array" aca="1" ref="CR66" ca="1">IFERROR(
 INDEX(FixtureMaintCosts,
  SMALL(
   IF(
    FixtureInclude="x",
    ROW(FixtureMaintCosts)-ROW(Fixtures!$B$36)
   ),
   COLUMNS($D66:CR66)
  )
 ),"")</f>
        <v/>
      </c>
      <c r="CS66" s="671" t="str">
        <f t="array" aca="1" ref="CS66" ca="1">IFERROR(
 INDEX(FixtureMaintCosts,
  SMALL(
   IF(
    FixtureInclude="x",
    ROW(FixtureMaintCosts)-ROW(Fixtures!$B$36)
   ),
   COLUMNS($D66:CS66)
  )
 ),"")</f>
        <v/>
      </c>
      <c r="CT66" s="671" t="str">
        <f t="array" aca="1" ref="CT66" ca="1">IFERROR(
 INDEX(FixtureMaintCosts,
  SMALL(
   IF(
    FixtureInclude="x",
    ROW(FixtureMaintCosts)-ROW(Fixtures!$B$36)
   ),
   COLUMNS($D66:CT66)
  )
 ),"")</f>
        <v/>
      </c>
      <c r="CU66" s="671" t="str">
        <f t="array" aca="1" ref="CU66" ca="1">IFERROR(
 INDEX(FixtureMaintCosts,
  SMALL(
   IF(
    FixtureInclude="x",
    ROW(FixtureMaintCosts)-ROW(Fixtures!$B$36)
   ),
   COLUMNS($D66:CU66)
  )
 ),"")</f>
        <v/>
      </c>
      <c r="CV66" s="671" t="str">
        <f t="array" aca="1" ref="CV66" ca="1">IFERROR(
 INDEX(FixtureMaintCosts,
  SMALL(
   IF(
    FixtureInclude="x",
    ROW(FixtureMaintCosts)-ROW(Fixtures!$B$36)
   ),
   COLUMNS($D66:CV66)
  )
 ),"")</f>
        <v/>
      </c>
      <c r="CW66" s="671" t="str">
        <f t="array" aca="1" ref="CW66" ca="1">IFERROR(
 INDEX(FixtureMaintCosts,
  SMALL(
   IF(
    FixtureInclude="x",
    ROW(FixtureMaintCosts)-ROW(Fixtures!$B$36)
   ),
   COLUMNS($D66:CW66)
  )
 ),"")</f>
        <v/>
      </c>
      <c r="CX66" s="671" t="str">
        <f t="array" aca="1" ref="CX66" ca="1">IFERROR(
 INDEX(FixtureMaintCosts,
  SMALL(
   IF(
    FixtureInclude="x",
    ROW(FixtureMaintCosts)-ROW(Fixtures!$B$36)
   ),
   COLUMNS($D66:CX66)
  )
 ),"")</f>
        <v/>
      </c>
      <c r="CY66" s="671" t="str">
        <f t="array" aca="1" ref="CY66" ca="1">IFERROR(
 INDEX(FixtureMaintCosts,
  SMALL(
   IF(
    FixtureInclude="x",
    ROW(FixtureMaintCosts)-ROW(Fixtures!$B$36)
   ),
   COLUMNS($D66:CY66)
  )
 ),"")</f>
        <v/>
      </c>
      <c r="CZ66" s="671" t="str">
        <f t="array" aca="1" ref="CZ66" ca="1">IFERROR(
 INDEX(FixtureMaintCosts,
  SMALL(
   IF(
    FixtureInclude="x",
    ROW(FixtureMaintCosts)-ROW(Fixtures!$B$36)
   ),
   COLUMNS($D66:CZ66)
  )
 ),"")</f>
        <v/>
      </c>
      <c r="DA66" s="671" t="str">
        <f t="array" aca="1" ref="DA66" ca="1">IFERROR(
 INDEX(FixtureMaintCosts,
  SMALL(
   IF(
    FixtureInclude="x",
    ROW(FixtureMaintCosts)-ROW(Fixtures!$B$36)
   ),
   COLUMNS($D66:DA66)
  )
 ),"")</f>
        <v/>
      </c>
      <c r="DB66" s="671" t="str">
        <f t="array" aca="1" ref="DB66" ca="1">IFERROR(
 INDEX(FixtureMaintCosts,
  SMALL(
   IF(
    FixtureInclude="x",
    ROW(FixtureMaintCosts)-ROW(Fixtures!$B$36)
   ),
   COLUMNS($D66:DB66)
  )
 ),"")</f>
        <v/>
      </c>
      <c r="DC66" s="671" t="str">
        <f t="array" aca="1" ref="DC66" ca="1">IFERROR(
 INDEX(FixtureMaintCosts,
  SMALL(
   IF(
    FixtureInclude="x",
    ROW(FixtureMaintCosts)-ROW(Fixtures!$B$36)
   ),
   COLUMNS($D66:DC66)
  )
 ),"")</f>
        <v/>
      </c>
      <c r="DD66" s="671" t="str">
        <f t="array" aca="1" ref="DD66" ca="1">IFERROR(
 INDEX(FixtureMaintCosts,
  SMALL(
   IF(
    FixtureInclude="x",
    ROW(FixtureMaintCosts)-ROW(Fixtures!$B$36)
   ),
   COLUMNS($D66:DD66)
  )
 ),"")</f>
        <v/>
      </c>
      <c r="DE66" s="671" t="str">
        <f t="array" aca="1" ref="DE66" ca="1">IFERROR(
 INDEX(FixtureMaintCosts,
  SMALL(
   IF(
    FixtureInclude="x",
    ROW(FixtureMaintCosts)-ROW(Fixtures!$B$36)
   ),
   COLUMNS($D66:DE66)
  )
 ),"")</f>
        <v/>
      </c>
      <c r="DF66" s="671" t="str">
        <f t="array" aca="1" ref="DF66" ca="1">IFERROR(
 INDEX(FixtureMaintCosts,
  SMALL(
   IF(
    FixtureInclude="x",
    ROW(FixtureMaintCosts)-ROW(Fixtures!$B$36)
   ),
   COLUMNS($D66:DF66)
  )
 ),"")</f>
        <v/>
      </c>
      <c r="DG66" s="671" t="str">
        <f t="array" aca="1" ref="DG66" ca="1">IFERROR(
 INDEX(FixtureMaintCosts,
  SMALL(
   IF(
    FixtureInclude="x",
    ROW(FixtureMaintCosts)-ROW(Fixtures!$B$36)
   ),
   COLUMNS($D66:DG66)
  )
 ),"")</f>
        <v/>
      </c>
      <c r="DH66" s="671" t="str">
        <f t="array" aca="1" ref="DH66" ca="1">IFERROR(
 INDEX(FixtureMaintCosts,
  SMALL(
   IF(
    FixtureInclude="x",
    ROW(FixtureMaintCosts)-ROW(Fixtures!$B$36)
   ),
   COLUMNS($D66:DH66)
  )
 ),"")</f>
        <v/>
      </c>
    </row>
    <row r="67" spans="1:112">
      <c r="B67" s="565" t="str">
        <f>Fixtures!E27</f>
        <v>Maintenance inflation rate (%/year)</v>
      </c>
      <c r="C67" s="583">
        <f>Fixtures!F27</f>
        <v>0.02</v>
      </c>
      <c r="D67" s="583">
        <f t="array" aca="1" ref="D67" ca="1">IFERROR(
 INDEX(FixtureMaintInf,
  SMALL(
   IF(
    FixtureInclude="x",
    ROW(FixtureMaintInf)-ROW(Fixtures!$B$36)
   ),
   COLUMNS($D67:D67)
  )
 ),"")</f>
        <v>0.02</v>
      </c>
      <c r="E67" s="583">
        <f t="array" aca="1" ref="E67" ca="1">IFERROR(
 INDEX(FixtureMaintInf,
  SMALL(
   IF(
    FixtureInclude="x",
    ROW(FixtureMaintInf)-ROW(Fixtures!$B$36)
   ),
   COLUMNS($D67:E67)
  )
 ),"")</f>
        <v>0.02</v>
      </c>
      <c r="F67" s="583">
        <f t="array" aca="1" ref="F67" ca="1">IFERROR(
 INDEX(FixtureMaintInf,
  SMALL(
   IF(
    FixtureInclude="x",
    ROW(FixtureMaintInf)-ROW(Fixtures!$B$36)
   ),
   COLUMNS($D67:F67)
  )
 ),"")</f>
        <v>0.02</v>
      </c>
      <c r="G67" s="583">
        <f t="array" aca="1" ref="G67" ca="1">IFERROR(
 INDEX(FixtureMaintInf,
  SMALL(
   IF(
    FixtureInclude="x",
    ROW(FixtureMaintInf)-ROW(Fixtures!$B$36)
   ),
   COLUMNS($D67:G67)
  )
 ),"")</f>
        <v>0.02</v>
      </c>
      <c r="H67" s="583">
        <f t="array" aca="1" ref="H67" ca="1">IFERROR(
 INDEX(FixtureMaintInf,
  SMALL(
   IF(
    FixtureInclude="x",
    ROW(FixtureMaintInf)-ROW(Fixtures!$B$36)
   ),
   COLUMNS($D67:H67)
  )
 ),"")</f>
        <v>0.02</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Fixtures!F28</f>
        <v>0.61599999999999999</v>
      </c>
      <c r="D68" s="585">
        <f t="array" aca="1" ref="D68" ca="1">IFERROR(
 INDEX(FixtureLOM,
  SMALL(
   IF(
    FixtureInclude="x",
    ROW(FixtureLOM)-ROW(Fixtures!$B$36)
   ),
   COLUMNS($D68:D68)
  )
 ),"")</f>
        <v>0.66</v>
      </c>
      <c r="E68" s="585">
        <f t="array" aca="1" ref="E68" ca="1">IFERROR(
 INDEX(FixtureLOM,
  SMALL(
   IF(
    FixtureInclude="x",
    ROW(FixtureLOM)-ROW(Fixtures!$B$36)
   ),
   COLUMNS($D68:E68)
  )
 ),"")</f>
        <v>0.66</v>
      </c>
      <c r="F68" s="585">
        <f t="array" aca="1" ref="F68" ca="1">IFERROR(
 INDEX(FixtureLOM,
  SMALL(
   IF(
    FixtureInclude="x",
    ROW(FixtureLOM)-ROW(Fixtures!$B$36)
   ),
   COLUMNS($D68:F68)
  )
 ),"")</f>
        <v>0.66</v>
      </c>
      <c r="G68" s="585">
        <f t="array" aca="1" ref="G68" ca="1">IFERROR(
 INDEX(FixtureLOM,
  SMALL(
   IF(
    FixtureInclude="x",
    ROW(FixtureLOM)-ROW(Fixtures!$B$36)
   ),
   COLUMNS($D68:G68)
  )
 ),"")</f>
        <v>0.66</v>
      </c>
      <c r="H68" s="585">
        <f t="array" aca="1" ref="H68" ca="1">IFERROR(
 INDEX(FixtureLOM,
  SMALL(
   IF(
    FixtureInclude="x",
    ROW(FixtureLOM)-ROW(Fixtures!$B$36)
   ),
   COLUMNS($D68:H68)
  )
 ),"")</f>
        <v>0.66</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148"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AP22"/>
  <sheetViews>
    <sheetView zoomScale="70" zoomScaleNormal="70" workbookViewId="0">
      <selection activeCell="H19" sqref="A1:XFD1048576"/>
    </sheetView>
  </sheetViews>
  <sheetFormatPr defaultRowHeight="15" outlineLevelCol="1"/>
  <cols>
    <col min="41" max="42" width="9.140625" outlineLevel="1"/>
  </cols>
  <sheetData>
    <row r="1" spans="1:1" ht="23.25">
      <c r="A1" s="690"/>
    </row>
    <row r="12" spans="1:1" s="64" customFormat="1"/>
    <row r="13" spans="1:1" s="64" customFormat="1"/>
    <row r="21" s="64" customFormat="1"/>
    <row r="22" s="64" customFormat="1"/>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topLeftCell="A7" workbookViewId="0">
      <selection activeCell="E14" sqref="E14"/>
    </sheetView>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22</v>
      </c>
    </row>
    <row r="20" spans="2:3">
      <c r="B20" s="263" t="str">
        <f>Translation!B312</f>
        <v>Selected File:</v>
      </c>
      <c r="C20" s="91" t="str">
        <f ca="1">INDEX(FixtureChoices,C16)</f>
        <v>T - MH 150W Type IV Very Short</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X340"/>
  <sheetViews>
    <sheetView topLeftCell="B22" workbookViewId="0">
      <selection activeCell="L21" sqref="L21"/>
    </sheetView>
  </sheetViews>
  <sheetFormatPr defaultRowHeight="15"/>
  <cols>
    <col min="1" max="1" width="108.85546875" style="256" customWidth="1"/>
    <col min="2" max="2" width="35.42578125" style="256" customWidth="1"/>
    <col min="3" max="3" width="27.42578125" style="256" customWidth="1"/>
    <col min="4" max="7" width="15.5703125" style="491" customWidth="1"/>
    <col min="8" max="8" width="15.5703125" style="492" customWidth="1"/>
    <col min="9" max="12" width="15.5703125" style="493" customWidth="1"/>
    <col min="13" max="16384" width="9.140625" style="256"/>
  </cols>
  <sheetData>
    <row r="1" spans="1:24" s="515" customFormat="1" ht="85.5" customHeight="1">
      <c r="A1" s="658" t="str">
        <f>Translation!B322</f>
        <v>Use this sheet to load IES files</v>
      </c>
      <c r="X1" s="515">
        <v>4</v>
      </c>
    </row>
    <row r="2" spans="1:24" s="225" customFormat="1" ht="15" customHeight="1"/>
    <row r="3" spans="1:24" s="225" customFormat="1" ht="30.75" customHeight="1">
      <c r="A3" s="724" t="str">
        <f>Translation!B365</f>
        <v>IES files describe the light output of a fixture. You can obtain them from fixture manufacturers</v>
      </c>
      <c r="B3" s="724"/>
    </row>
    <row r="4" spans="1:24" s="225" customFormat="1" ht="30.75" customHeight="1"/>
    <row r="5" spans="1:24" s="225" customFormat="1">
      <c r="A5" s="535" t="str">
        <f>Translation!B513</f>
        <v>Step 1: Save the IES files you would like to upload to the tool into a folder on your hard drive</v>
      </c>
    </row>
    <row r="6" spans="1:24" s="225" customFormat="1">
      <c r="A6" s="535" t="str">
        <f>Translation!B514</f>
        <v>Step 2: Select “Add files to list below”</v>
      </c>
      <c r="C6" s="513"/>
    </row>
    <row r="7" spans="1:24" s="225" customFormat="1">
      <c r="A7" s="535" t="str">
        <f>Translation!B515</f>
        <v>Step 3: Use the dialog box to find the folder where the files are saved on your hard drive. Select one of the files in the folder and click “Open”</v>
      </c>
      <c r="C7" s="513"/>
    </row>
    <row r="8" spans="1:24" s="225" customFormat="1">
      <c r="A8" s="535" t="str">
        <f>Translation!B516</f>
        <v>Step 4: Enter a name for the fixture that you can use to identify the fixture in the tool analysis (the default will be the file name)</v>
      </c>
      <c r="C8" s="513"/>
    </row>
    <row r="9" spans="1:24" s="225" customFormat="1">
      <c r="A9" s="177" t="str">
        <f>Translation!B517</f>
        <v>Step 5: Enter the Fixture Type (HPS, MH, or LED)</v>
      </c>
      <c r="C9" s="513"/>
    </row>
    <row r="10" spans="1:24" s="225" customFormat="1">
      <c r="A10" s="177" t="str">
        <f>Translation!B518</f>
        <v>Step 6: If desired, enter data for optional inputs found in columns D-K</v>
      </c>
    </row>
    <row r="11" spans="1:24" s="225" customFormat="1">
      <c r="A11" s="177" t="str">
        <f>Translation!B519</f>
        <v>Step 7: Select "Begin upload of IES files listed below"</v>
      </c>
    </row>
    <row r="12" spans="1:24" s="225" customFormat="1">
      <c r="A12" s="177" t="str">
        <f>Translation!B520</f>
        <v>Step 8: Return to “Fixtures” tab and select the fixtures that you want to include in this analysis</v>
      </c>
    </row>
    <row r="13" spans="1:24" s="225" customFormat="1" ht="90.75" customHeight="1"/>
    <row r="14" spans="1:24" s="225" customFormat="1"/>
    <row r="15" spans="1:24" s="225" customFormat="1">
      <c r="A15" s="910" t="str">
        <f>Translation!B512</f>
        <v>Required Inputs</v>
      </c>
      <c r="B15" s="911"/>
      <c r="C15" s="912"/>
      <c r="D15" s="913" t="str">
        <f>Translation!B505</f>
        <v>Optional Inputs</v>
      </c>
      <c r="E15" s="914"/>
      <c r="F15" s="914"/>
      <c r="G15" s="914"/>
      <c r="H15" s="914"/>
      <c r="I15" s="914"/>
      <c r="J15" s="914"/>
      <c r="K15" s="914"/>
      <c r="L15" s="915"/>
      <c r="M15" s="357"/>
    </row>
    <row r="16" spans="1:24"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6"/>
      <c r="L16" s="487"/>
      <c r="M16" s="358"/>
    </row>
    <row r="17" spans="1:13" s="225" customFormat="1">
      <c r="A17" s="506" t="s">
        <v>543</v>
      </c>
      <c r="B17" s="506"/>
      <c r="C17" s="506"/>
      <c r="D17" s="489"/>
      <c r="E17" s="482"/>
      <c r="F17" s="482"/>
      <c r="G17" s="482"/>
      <c r="H17" s="482"/>
      <c r="I17" s="482"/>
      <c r="J17" s="482"/>
      <c r="K17" s="482"/>
      <c r="L17" s="482"/>
      <c r="M17" s="359" t="str">
        <f>Translation!B571</f>
        <v>Error log</v>
      </c>
    </row>
    <row r="18" spans="1:13" s="225" customFormat="1">
      <c r="A18" s="507" t="s">
        <v>541</v>
      </c>
      <c r="B18" s="508" t="s">
        <v>542</v>
      </c>
      <c r="C18" s="509" t="s">
        <v>331</v>
      </c>
      <c r="D18" s="490">
        <v>600</v>
      </c>
      <c r="E18" s="484">
        <v>100</v>
      </c>
      <c r="F18" s="484">
        <v>0</v>
      </c>
      <c r="G18" s="484">
        <v>25</v>
      </c>
      <c r="H18" s="485">
        <v>0.03</v>
      </c>
      <c r="I18" s="483">
        <v>0.7</v>
      </c>
      <c r="J18" s="483">
        <v>0.88</v>
      </c>
      <c r="K18" s="483">
        <v>1</v>
      </c>
      <c r="L18" s="483">
        <v>20</v>
      </c>
      <c r="M18" s="360"/>
    </row>
    <row r="19" spans="1:13"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30" t="str">
        <f>Fixtures!T36</f>
        <v>Tilt (degrees)</v>
      </c>
      <c r="M19" s="361"/>
    </row>
    <row r="20" spans="1:13" s="510" customFormat="1" ht="23.25" customHeight="1">
      <c r="A20" s="330"/>
      <c r="B20" s="330"/>
      <c r="C20" s="330"/>
      <c r="D20" s="512" t="s">
        <v>217</v>
      </c>
      <c r="E20" s="512" t="s">
        <v>217</v>
      </c>
      <c r="F20" s="512" t="s">
        <v>217</v>
      </c>
      <c r="G20" s="512" t="s">
        <v>217</v>
      </c>
      <c r="H20" s="512" t="s">
        <v>217</v>
      </c>
      <c r="I20" s="512" t="s">
        <v>217</v>
      </c>
      <c r="J20" s="512" t="s">
        <v>217</v>
      </c>
      <c r="K20" s="512" t="s">
        <v>217</v>
      </c>
      <c r="L20" s="512"/>
      <c r="M20" s="361"/>
    </row>
    <row r="21" spans="1:13">
      <c r="A21" s="364" t="s">
        <v>3341</v>
      </c>
      <c r="B21" s="256" t="str">
        <f>"20B-"&amp;L21&amp;"deg"</f>
        <v>20B-10deg</v>
      </c>
      <c r="C21" s="363" t="s">
        <v>66</v>
      </c>
      <c r="I21" s="493">
        <v>0.7</v>
      </c>
      <c r="J21" s="493">
        <v>0.88</v>
      </c>
      <c r="L21" s="493">
        <v>10</v>
      </c>
    </row>
    <row r="22" spans="1:13">
      <c r="A22" s="364" t="s">
        <v>3342</v>
      </c>
      <c r="B22" s="256" t="str">
        <f>"30B-"&amp;L22&amp;"deg"</f>
        <v>30B-10deg</v>
      </c>
      <c r="C22" s="363" t="s">
        <v>66</v>
      </c>
      <c r="I22" s="493">
        <v>0.7</v>
      </c>
      <c r="J22" s="493">
        <v>0.92</v>
      </c>
      <c r="L22" s="493">
        <v>10</v>
      </c>
    </row>
    <row r="23" spans="1:13">
      <c r="A23" s="364" t="s">
        <v>3344</v>
      </c>
      <c r="B23" s="256" t="str">
        <f>"40B-"&amp;L23&amp;"deg"</f>
        <v>40B-10deg</v>
      </c>
      <c r="C23" s="363" t="s">
        <v>66</v>
      </c>
      <c r="I23" s="493">
        <v>0.75</v>
      </c>
      <c r="J23" s="493">
        <v>0.92</v>
      </c>
      <c r="L23" s="493">
        <v>10</v>
      </c>
    </row>
    <row r="24" spans="1:13">
      <c r="A24" s="364" t="s">
        <v>3346</v>
      </c>
      <c r="B24" s="256" t="str">
        <f>"60B-"&amp;L24&amp;"deg"</f>
        <v>60B-10deg</v>
      </c>
      <c r="C24" s="363" t="s">
        <v>66</v>
      </c>
      <c r="I24" s="493">
        <v>0.75</v>
      </c>
      <c r="J24" s="493">
        <v>0.88</v>
      </c>
      <c r="L24" s="493">
        <v>10</v>
      </c>
    </row>
    <row r="25" spans="1:13">
      <c r="A25" s="364" t="s">
        <v>3341</v>
      </c>
      <c r="B25" s="256" t="str">
        <f>"20B-"&amp;L25&amp;"deg"</f>
        <v>20B-20deg</v>
      </c>
      <c r="C25" s="363" t="s">
        <v>66</v>
      </c>
      <c r="I25" s="493">
        <v>0.7</v>
      </c>
      <c r="J25" s="493">
        <v>0.88</v>
      </c>
      <c r="L25" s="493">
        <v>20</v>
      </c>
    </row>
    <row r="26" spans="1:13">
      <c r="A26" s="364" t="s">
        <v>3342</v>
      </c>
      <c r="B26" s="256" t="str">
        <f>"30B-"&amp;L26&amp;"deg"</f>
        <v>30B-20deg</v>
      </c>
      <c r="C26" s="363" t="s">
        <v>66</v>
      </c>
      <c r="I26" s="493">
        <v>0.7</v>
      </c>
      <c r="J26" s="493">
        <v>0.92</v>
      </c>
      <c r="L26" s="493">
        <v>20</v>
      </c>
    </row>
    <row r="27" spans="1:13">
      <c r="A27" s="364" t="s">
        <v>3344</v>
      </c>
      <c r="B27" s="256" t="str">
        <f>"40B-"&amp;L27&amp;"deg"</f>
        <v>40B-20deg</v>
      </c>
      <c r="C27" s="363" t="s">
        <v>66</v>
      </c>
      <c r="I27" s="493">
        <v>0.75</v>
      </c>
      <c r="J27" s="493">
        <v>0.92</v>
      </c>
      <c r="L27" s="493">
        <v>20</v>
      </c>
    </row>
    <row r="28" spans="1:13">
      <c r="A28" s="364" t="s">
        <v>3346</v>
      </c>
      <c r="B28" s="256" t="str">
        <f>"60B-"&amp;L28&amp;"deg"</f>
        <v>60B-20deg</v>
      </c>
      <c r="C28" s="363" t="s">
        <v>66</v>
      </c>
      <c r="I28" s="493">
        <v>0.75</v>
      </c>
      <c r="J28" s="493">
        <v>0.88</v>
      </c>
      <c r="L28" s="493">
        <v>20</v>
      </c>
    </row>
    <row r="29" spans="1:13">
      <c r="A29" s="364" t="s">
        <v>3341</v>
      </c>
      <c r="B29" s="256" t="str">
        <f>"20B-"&amp;L29&amp;"deg"</f>
        <v>20B-30deg</v>
      </c>
      <c r="C29" s="363" t="s">
        <v>66</v>
      </c>
      <c r="I29" s="493">
        <v>0.7</v>
      </c>
      <c r="J29" s="493">
        <v>0.88</v>
      </c>
      <c r="L29" s="493">
        <v>30</v>
      </c>
    </row>
    <row r="30" spans="1:13">
      <c r="A30" s="364" t="s">
        <v>3342</v>
      </c>
      <c r="B30" s="256" t="str">
        <f>"30B-"&amp;L30&amp;"deg"</f>
        <v>30B-30deg</v>
      </c>
      <c r="C30" s="363" t="s">
        <v>66</v>
      </c>
      <c r="I30" s="493">
        <v>0.7</v>
      </c>
      <c r="J30" s="493">
        <v>0.92</v>
      </c>
      <c r="L30" s="493">
        <v>30</v>
      </c>
    </row>
    <row r="31" spans="1:13">
      <c r="A31" s="364" t="s">
        <v>3344</v>
      </c>
      <c r="B31" s="256" t="str">
        <f>"40B-"&amp;L31&amp;"deg"</f>
        <v>40B-30deg</v>
      </c>
      <c r="C31" s="363" t="s">
        <v>66</v>
      </c>
      <c r="I31" s="493">
        <v>0.75</v>
      </c>
      <c r="J31" s="493">
        <v>0.92</v>
      </c>
      <c r="L31" s="493">
        <v>30</v>
      </c>
    </row>
    <row r="32" spans="1:13">
      <c r="A32" s="364" t="s">
        <v>3346</v>
      </c>
      <c r="B32" s="256" t="str">
        <f>"60B-"&amp;L32&amp;"deg"</f>
        <v>60B-30deg</v>
      </c>
      <c r="C32" s="363" t="s">
        <v>66</v>
      </c>
      <c r="I32" s="493">
        <v>0.75</v>
      </c>
      <c r="J32" s="493">
        <v>0.88</v>
      </c>
      <c r="L32" s="493">
        <v>30</v>
      </c>
    </row>
    <row r="33" spans="1:12">
      <c r="A33" s="364" t="s">
        <v>3341</v>
      </c>
      <c r="B33" s="256" t="str">
        <f>"20B-"&amp;L33&amp;"deg"</f>
        <v>20B-45deg</v>
      </c>
      <c r="C33" s="363" t="s">
        <v>66</v>
      </c>
      <c r="I33" s="493">
        <v>0.7</v>
      </c>
      <c r="J33" s="493">
        <v>0.88</v>
      </c>
      <c r="L33" s="493">
        <v>45</v>
      </c>
    </row>
    <row r="34" spans="1:12">
      <c r="A34" s="364" t="s">
        <v>3342</v>
      </c>
      <c r="B34" s="256" t="str">
        <f>"30B-"&amp;L34&amp;"deg"</f>
        <v>30B-45deg</v>
      </c>
      <c r="C34" s="363" t="s">
        <v>66</v>
      </c>
      <c r="I34" s="493">
        <v>0.7</v>
      </c>
      <c r="J34" s="493">
        <v>0.92</v>
      </c>
      <c r="L34" s="493">
        <v>45</v>
      </c>
    </row>
    <row r="35" spans="1:12">
      <c r="A35" s="364" t="s">
        <v>3344</v>
      </c>
      <c r="B35" s="256" t="str">
        <f>"40B-"&amp;L35&amp;"deg"</f>
        <v>40B-45deg</v>
      </c>
      <c r="C35" s="363" t="s">
        <v>66</v>
      </c>
      <c r="I35" s="493">
        <v>0.75</v>
      </c>
      <c r="J35" s="493">
        <v>0.92</v>
      </c>
      <c r="L35" s="493">
        <v>45</v>
      </c>
    </row>
    <row r="36" spans="1:12">
      <c r="A36" s="364" t="s">
        <v>3346</v>
      </c>
      <c r="B36" s="256" t="str">
        <f>"60B-"&amp;L36&amp;"deg"</f>
        <v>60B-45deg</v>
      </c>
      <c r="C36" s="363" t="s">
        <v>66</v>
      </c>
      <c r="I36" s="493">
        <v>0.75</v>
      </c>
      <c r="J36" s="493">
        <v>0.88</v>
      </c>
      <c r="L36" s="493">
        <v>45</v>
      </c>
    </row>
    <row r="37" spans="1:12">
      <c r="A37" s="364"/>
      <c r="C37" s="363"/>
    </row>
    <row r="38" spans="1:12">
      <c r="A38" s="364"/>
      <c r="C38" s="363"/>
    </row>
    <row r="39" spans="1:12">
      <c r="A39" s="364"/>
      <c r="C39" s="363"/>
    </row>
    <row r="40" spans="1:12">
      <c r="A40" s="364"/>
      <c r="C40" s="363"/>
    </row>
    <row r="41" spans="1:12">
      <c r="A41" s="364"/>
      <c r="C41" s="363"/>
    </row>
    <row r="42" spans="1:12">
      <c r="A42" s="364"/>
      <c r="C42" s="363"/>
    </row>
    <row r="43" spans="1:12">
      <c r="A43" s="364"/>
      <c r="C43" s="363"/>
    </row>
    <row r="44" spans="1:12">
      <c r="A44" s="364"/>
      <c r="C44" s="363"/>
    </row>
    <row r="45" spans="1:12">
      <c r="A45" s="364"/>
      <c r="C45" s="363"/>
    </row>
    <row r="46" spans="1:12">
      <c r="A46" s="364"/>
      <c r="C46" s="363"/>
    </row>
    <row r="47" spans="1:12">
      <c r="A47" s="364"/>
      <c r="C47" s="363"/>
    </row>
    <row r="48" spans="1:12">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A3:B3"/>
    <mergeCell ref="D15:L15"/>
  </mergeCells>
  <conditionalFormatting sqref="B16:B18 B10:B14 A1:B1 B37:B65536 B21:B24">
    <cfRule type="expression" dxfId="147" priority="27" stopIfTrue="1">
      <formula>COUNTIF(A:A,A1)&gt;1</formula>
    </cfRule>
  </conditionalFormatting>
  <conditionalFormatting sqref="B25:B28">
    <cfRule type="expression" dxfId="146" priority="19" stopIfTrue="1">
      <formula>COUNTIF(B:B,B25)&gt;1</formula>
    </cfRule>
  </conditionalFormatting>
  <conditionalFormatting sqref="B29:B32">
    <cfRule type="expression" dxfId="145" priority="18" stopIfTrue="1">
      <formula>COUNTIF(B:B,B29)&gt;1</formula>
    </cfRule>
  </conditionalFormatting>
  <conditionalFormatting sqref="B33:B36">
    <cfRule type="expression" dxfId="144" priority="17" stopIfTrue="1">
      <formula>COUNTIF(B:B,B33)&gt;1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L1" zoomScaleNormal="100" workbookViewId="0">
      <selection activeCell="R9" sqref="R9"/>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9</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1125</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1050</v>
      </c>
      <c r="B2" s="280" t="s">
        <v>1051</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Overall Uniformity (min/avg)</v>
      </c>
      <c r="N2" s="26"/>
      <c r="O2" s="26"/>
      <c r="P2" s="26" t="str">
        <f>Translation!B292</f>
        <v>Meets Illuminance?</v>
      </c>
      <c r="Q2" s="81" t="str">
        <f>Translation!B238</f>
        <v>Average</v>
      </c>
      <c r="R2" s="81" t="str">
        <f>Translation!B257</f>
        <v>Min</v>
      </c>
      <c r="S2" s="81" t="str">
        <f>Translation!B249</f>
        <v>Max</v>
      </c>
      <c r="T2" s="81" t="str">
        <f>IF(FixtureData!$B$23="IES",Translation!B175,Translation!B454)</f>
        <v>Overall Uniformity (min/avg)</v>
      </c>
      <c r="U2" s="81" t="str">
        <f>IF(FixtureData!$B$23="IES",Translation!B176,Translation!B455)</f>
        <v>Longitudinal Uniformity (min/max)</v>
      </c>
      <c r="V2" s="26" t="str">
        <f>Translation!B293</f>
        <v>Target - Average Luminance</v>
      </c>
      <c r="W2" s="26" t="str">
        <f>IF(FixtureData!$B$23="IES",Translation!B294,Translation!B459)</f>
        <v>Target Overall Uniformity (min/avg)</v>
      </c>
      <c r="X2" s="26" t="str">
        <f>IF(FixtureData!$B$23="IES",Translation!B295,Translation!B460)</f>
        <v>Target Longitudinal Uniformity (max/min)</v>
      </c>
      <c r="Y2" s="26" t="s">
        <v>209</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1054</v>
      </c>
    </row>
    <row r="3" spans="1:83" ht="21" customHeight="1">
      <c r="A3" s="29"/>
      <c r="B3" s="27"/>
      <c r="C3" s="27" t="str">
        <f ca="1">FxLib_Selectedfixture</f>
        <v>60B-45deg</v>
      </c>
      <c r="D3" s="27" t="str">
        <f ca="1">FixtureData!B9</f>
        <v>LED</v>
      </c>
      <c r="E3" s="27">
        <f ca="1">FixtureData!G6</f>
        <v>134</v>
      </c>
      <c r="F3" s="89">
        <f ca="1">FixtureData!I6</f>
        <v>586.92000000000007</v>
      </c>
      <c r="G3" s="89">
        <f ca="1">FixtureData!J6</f>
        <v>16769.142857142859</v>
      </c>
      <c r="H3" s="384">
        <f>'Illuminance Calcs'!$C$4</f>
        <v>5.646947055244711</v>
      </c>
      <c r="I3" s="384">
        <f>'Illuminance Calcs'!$C$5</f>
        <v>1.7894785135942299</v>
      </c>
      <c r="J3" s="384">
        <f>'Illuminance Calcs'!$C$6</f>
        <v>8.818261987126693</v>
      </c>
      <c r="K3" s="384">
        <f>'Illuminance Calcs'!$C$7</f>
        <v>0.31689309215892458</v>
      </c>
      <c r="L3" s="306">
        <f>IF(FixtureData!$B$23="IES",'Lighting Standards'!$D$12,'Lighting Standards'!$H$12)</f>
        <v>6</v>
      </c>
      <c r="M3" s="384">
        <f>IF(FixtureData!$B$23="IES",'Lighting Standards'!$D$13,'Lighting Standards'!$H$13)</f>
        <v>0.16666666666666666</v>
      </c>
      <c r="N3" s="82"/>
      <c r="O3" s="82"/>
      <c r="P3" s="28">
        <f>IF(iescieGraphChoice="IES",IF(AND(H3&gt;L3,K3&lt;M3),1,0),IF(AND(H3&gt;L3,K3&gt;M3),1,0))</f>
        <v>0</v>
      </c>
      <c r="Q3" s="82">
        <f>'Luminance Calcs'!$C$4</f>
        <v>0.29045557719092951</v>
      </c>
      <c r="R3" s="384">
        <f>'Luminance Calcs'!$C$5</f>
        <v>0.1089877019415736</v>
      </c>
      <c r="S3" s="384">
        <f>'Luminance Calcs'!$C$6</f>
        <v>0.51736706149888745</v>
      </c>
      <c r="T3" s="384">
        <f>'Luminance Calcs'!$C$7</f>
        <v>0.34025371112377811</v>
      </c>
      <c r="U3" s="384">
        <f>'Luminance Calcs'!$C$8</f>
        <v>0</v>
      </c>
      <c r="V3" s="28">
        <f>IF(FixtureData!$B$23="IES",'Lighting Standards'!$D$19,'Lighting Standards'!$H$19)</f>
        <v>0.6</v>
      </c>
      <c r="W3" s="29">
        <f>IF(FixtureData!$B$23="IES",'Lighting Standards'!$D$20,'Lighting Standards'!$H$20)</f>
        <v>0.3</v>
      </c>
      <c r="X3" s="29">
        <f>IF(FixtureData!$B$23="IES",'Lighting Standards'!$D$21,'Lighting Standards'!$H$21)</f>
        <v>0.15</v>
      </c>
      <c r="Y3" s="28">
        <f>IF(iescieGraphChoice="IES",IF(AND(Q3&gt;V3,T3&lt;W3,U3&lt;X3),1,0),IF(AND(Q3&gt;V3,T3&gt;W3,U3&gt;X3),1,0))</f>
        <v>0</v>
      </c>
      <c r="Z3" s="672">
        <f ca="1">CostCalcs!C46</f>
        <v>600</v>
      </c>
      <c r="AA3" s="672">
        <f ca="1">CostCalcs!C47</f>
        <v>83.692000000000007</v>
      </c>
      <c r="AB3" s="673"/>
      <c r="AC3" s="673"/>
      <c r="AD3" s="673"/>
      <c r="AE3" s="672">
        <f ca="1">CostCalcs!I23</f>
        <v>600</v>
      </c>
      <c r="AF3" s="672">
        <f ca="1">CostCalcs!I24</f>
        <v>682.87945631067964</v>
      </c>
      <c r="AG3" s="672">
        <f ca="1">CostCalcs!I25</f>
        <v>764.9542577057216</v>
      </c>
      <c r="AH3" s="672">
        <f ca="1">CostCalcs!I26</f>
        <v>846.23221636877292</v>
      </c>
      <c r="AI3" s="672">
        <f ca="1">CostCalcs!I27</f>
        <v>926.72106863703732</v>
      </c>
      <c r="AJ3" s="672">
        <f ca="1">CostCalcs!I28</f>
        <v>1006.4284757376486</v>
      </c>
      <c r="AK3" s="672">
        <f ca="1">CostCalcs!I29</f>
        <v>1085.3620245168947</v>
      </c>
      <c r="AL3" s="672">
        <f ca="1">CostCalcs!I30</f>
        <v>1163.5292281623617</v>
      </c>
      <c r="AM3" s="672">
        <f ca="1">CostCalcs!I31</f>
        <v>1240.9375269180669</v>
      </c>
      <c r="AN3" s="672">
        <f ca="1">CostCalcs!I32</f>
        <v>1317.5942887926487</v>
      </c>
      <c r="AO3" s="672">
        <f ca="1">CostCalcs!I33</f>
        <v>1393.5068102606813</v>
      </c>
      <c r="AP3" s="672">
        <f ca="1">CostCalcs!I34</f>
        <v>1468.6823169571794</v>
      </c>
      <c r="AQ3" s="672">
        <f ca="1">CostCalcs!I35</f>
        <v>1543.1279643653622</v>
      </c>
      <c r="AR3" s="672">
        <f ca="1">CostCalcs!I36</f>
        <v>1616.8508384977374</v>
      </c>
      <c r="AS3" s="672">
        <f ca="1">CostCalcs!I37</f>
        <v>1689.857956570575</v>
      </c>
      <c r="AT3" s="672">
        <f ca="1">CostCalcs!I38</f>
        <v>1762.1562676718315</v>
      </c>
      <c r="AU3" s="672">
        <f ca="1">CostCalcs!I39</f>
        <v>1833.7526534225904</v>
      </c>
      <c r="AV3" s="672">
        <f ca="1">CostCalcs!I40</f>
        <v>1904.6539286320799</v>
      </c>
      <c r="AW3" s="672">
        <f ca="1">CostCalcs!I41</f>
        <v>1974.8668419463315</v>
      </c>
      <c r="AX3" s="672">
        <f ca="1">CostCalcs!I42</f>
        <v>2044.3980764905421</v>
      </c>
      <c r="AY3" s="672">
        <f ca="1">CostCalcs!I43</f>
        <v>2113.254250505197</v>
      </c>
      <c r="AZ3" s="497"/>
      <c r="BA3" s="497"/>
      <c r="BB3" s="497"/>
      <c r="BC3" s="497"/>
      <c r="BD3" s="497"/>
      <c r="BE3" s="497"/>
      <c r="BF3" s="497"/>
      <c r="BG3" s="497"/>
      <c r="BH3" s="497"/>
      <c r="BI3" s="497"/>
      <c r="BJ3" s="497"/>
      <c r="BK3" s="497"/>
      <c r="BL3" s="497"/>
      <c r="BM3" s="497"/>
      <c r="BN3" s="497"/>
      <c r="BO3" s="497"/>
      <c r="BP3" s="497"/>
      <c r="BQ3" s="497"/>
      <c r="BR3" s="497"/>
      <c r="BS3" s="497"/>
      <c r="BT3" s="85">
        <f>IF(FixtureData!A6="Baseline",'Road Geometry'!C51,IF(FixtureData!A6="Upgrade",'Road Geometry'!C77,""))</f>
        <v>28.571428571428573</v>
      </c>
      <c r="BU3" s="27">
        <f>IF(FixtureData!A6="Baseline",'Road Geometry'!C10,IF(FixtureData!A6="Upgrade",'Road Geometry'!D10,""))</f>
        <v>6</v>
      </c>
      <c r="BV3" s="27">
        <f>IF(FixtureData!A6="Baseline",'Road Geometry'!C11,IF(FixtureData!A6="Upgrade",'Road Geometry'!D11,""))</f>
        <v>4</v>
      </c>
      <c r="BW3" s="27"/>
      <c r="BX3" s="27">
        <f>IF(FixtureData!A6="Baseline",'Road Geometry'!C12,IF(FixtureData!A6="Upgrade",'Road Geometry'!D12,""))</f>
        <v>2</v>
      </c>
      <c r="BY3" s="27" t="str">
        <f>IF(FixtureData!A6="Baseline",'Road Geometry'!C16,IF(FixtureData!A6="Upgrade",'Road Geometry'!D16,""))</f>
        <v>Median mounted</v>
      </c>
      <c r="BZ3" s="27">
        <f>IF(FixtureData!A6="Baseline",'Road Geometry'!C17,IF(FixtureData!A6="Upgrade",'Road Geometry'!D17,""))</f>
        <v>10</v>
      </c>
      <c r="CA3" s="27">
        <f>IF(FixtureData!A6="Baseline",'Road Geometry'!C18,IF(FixtureData!A6="Upgrade",'Road Geometry'!D18,""))</f>
        <v>35</v>
      </c>
      <c r="CB3" s="27">
        <f>IF(FixtureData!A6="Baseline",'Road Geometry'!C19,IF(FixtureData!A6="Upgrade",'Road Geometry'!D19,""))</f>
        <v>0</v>
      </c>
      <c r="CC3" s="27">
        <f>IF(FixtureData!A6="Baseline",'Road Geometry'!C20,IF(FixtureData!A6="Upgrade",'Road Geometry'!D20,""))</f>
        <v>2</v>
      </c>
      <c r="CD3" s="27"/>
      <c r="CE3" s="306">
        <f ca="1">IF(FixtureData!A6="Baseline",FixtureData!H18,IF(FixtureData!A6="Upgrade",FixtureData!H19,""))</f>
        <v>0.66</v>
      </c>
    </row>
    <row r="4" spans="1:83" s="310" customFormat="1" ht="27.75" customHeight="1">
      <c r="B4" s="310" t="s">
        <v>22</v>
      </c>
      <c r="C4" s="310" t="s">
        <v>2778</v>
      </c>
      <c r="D4" s="310" t="s">
        <v>66</v>
      </c>
      <c r="E4" s="310">
        <v>34</v>
      </c>
      <c r="F4" s="311">
        <v>148.92000000000002</v>
      </c>
      <c r="G4" s="311">
        <v>4254.8571428571431</v>
      </c>
      <c r="H4" s="396">
        <v>3.188668437585549</v>
      </c>
      <c r="I4" s="396">
        <v>2.1116458620879617</v>
      </c>
      <c r="J4" s="396">
        <v>5.0096914164730517</v>
      </c>
      <c r="K4" s="396">
        <v>0.66223437883899094</v>
      </c>
      <c r="L4" s="397">
        <v>6</v>
      </c>
      <c r="M4" s="396">
        <v>0.16666666666666666</v>
      </c>
      <c r="N4" s="312"/>
      <c r="O4" s="312"/>
      <c r="P4" s="310">
        <v>0</v>
      </c>
      <c r="Q4" s="312">
        <v>0.2217424094425624</v>
      </c>
      <c r="R4" s="312">
        <v>7.1427163042620978E-2</v>
      </c>
      <c r="S4" s="312">
        <v>0.59236942085850508</v>
      </c>
      <c r="T4" s="312">
        <v>0.3068352317694073</v>
      </c>
      <c r="U4" s="312">
        <v>0</v>
      </c>
      <c r="V4" s="310">
        <v>0.6</v>
      </c>
      <c r="W4" s="310">
        <v>0.3</v>
      </c>
      <c r="X4" s="310">
        <v>0.15</v>
      </c>
      <c r="Y4" s="310">
        <v>0</v>
      </c>
      <c r="Z4" s="688">
        <v>0</v>
      </c>
      <c r="AA4" s="688">
        <v>39.89</v>
      </c>
      <c r="AB4" s="674"/>
      <c r="AC4" s="674"/>
      <c r="AD4" s="674"/>
      <c r="AE4" s="688">
        <v>0</v>
      </c>
      <c r="AF4" s="688">
        <v>39.5</v>
      </c>
      <c r="AG4" s="688">
        <v>78.63</v>
      </c>
      <c r="AH4" s="688">
        <v>117.37</v>
      </c>
      <c r="AI4" s="688">
        <v>155.72999999999999</v>
      </c>
      <c r="AJ4" s="688">
        <v>193.73</v>
      </c>
      <c r="AK4" s="688">
        <v>231.35</v>
      </c>
      <c r="AL4" s="688">
        <v>268.61</v>
      </c>
      <c r="AM4" s="688">
        <v>305.5</v>
      </c>
      <c r="AN4" s="688">
        <v>342.04</v>
      </c>
      <c r="AO4" s="688">
        <v>378.23</v>
      </c>
      <c r="AP4" s="688">
        <v>414.06</v>
      </c>
      <c r="AQ4" s="688">
        <v>449.54</v>
      </c>
      <c r="AR4" s="688">
        <v>484.68</v>
      </c>
      <c r="AS4" s="688">
        <v>519.48</v>
      </c>
      <c r="AT4" s="688">
        <v>553.94000000000005</v>
      </c>
      <c r="AU4" s="688">
        <v>588.07000000000005</v>
      </c>
      <c r="AV4" s="688">
        <v>621.87</v>
      </c>
      <c r="AW4" s="688">
        <v>655.33000000000004</v>
      </c>
      <c r="AX4" s="688">
        <v>688.48</v>
      </c>
      <c r="AY4" s="688">
        <v>721.3</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6</v>
      </c>
      <c r="BV4" s="310">
        <v>4</v>
      </c>
      <c r="BX4" s="310">
        <v>2</v>
      </c>
      <c r="BY4" s="310" t="s">
        <v>1184</v>
      </c>
      <c r="BZ4" s="310">
        <v>10</v>
      </c>
      <c r="CA4" s="310">
        <v>35</v>
      </c>
      <c r="CB4" s="310">
        <v>0</v>
      </c>
      <c r="CC4" s="310">
        <v>2</v>
      </c>
      <c r="CE4" s="310">
        <v>0.61599999999999999</v>
      </c>
    </row>
    <row r="5" spans="1:83">
      <c r="B5" t="s">
        <v>1995</v>
      </c>
      <c r="C5" t="s">
        <v>3347</v>
      </c>
      <c r="D5" t="s">
        <v>66</v>
      </c>
      <c r="E5">
        <v>134</v>
      </c>
      <c r="F5" s="90">
        <v>586.92000000000007</v>
      </c>
      <c r="G5" s="90">
        <v>16769.142857142859</v>
      </c>
      <c r="H5" s="398">
        <v>13.6906252859288</v>
      </c>
      <c r="I5" s="398">
        <v>9.2306081225602057</v>
      </c>
      <c r="J5" s="398">
        <v>22.032769700216356</v>
      </c>
      <c r="K5" s="398">
        <v>0.67422838108405525</v>
      </c>
      <c r="L5" s="108">
        <v>6</v>
      </c>
      <c r="M5" s="398">
        <v>0.16666666666666666</v>
      </c>
      <c r="P5">
        <v>1</v>
      </c>
      <c r="Q5" s="83">
        <v>0.94067628503519596</v>
      </c>
      <c r="R5" s="83">
        <v>0.32211982064350048</v>
      </c>
      <c r="S5" s="341">
        <v>2.2961790199127599</v>
      </c>
      <c r="T5" s="83">
        <v>0.32015815739550779</v>
      </c>
      <c r="U5" s="341">
        <v>0</v>
      </c>
      <c r="V5">
        <v>0.6</v>
      </c>
      <c r="W5">
        <v>0.3</v>
      </c>
      <c r="X5">
        <v>0.15</v>
      </c>
      <c r="Y5">
        <v>0</v>
      </c>
      <c r="Z5" s="689">
        <v>600</v>
      </c>
      <c r="AA5" s="689">
        <v>83.69</v>
      </c>
      <c r="AB5" s="689">
        <v>600</v>
      </c>
      <c r="AC5" s="689">
        <v>-43.69</v>
      </c>
      <c r="AD5" s="675">
        <v>-13.732491073880801</v>
      </c>
      <c r="AE5" s="689">
        <v>600</v>
      </c>
      <c r="AF5" s="689">
        <v>682.88</v>
      </c>
      <c r="AG5" s="689">
        <v>764.95</v>
      </c>
      <c r="AH5" s="689">
        <v>846.23</v>
      </c>
      <c r="AI5" s="689">
        <v>926.72</v>
      </c>
      <c r="AJ5" s="689">
        <v>1006.43</v>
      </c>
      <c r="AK5" s="689">
        <v>1085.3599999999999</v>
      </c>
      <c r="AL5" s="689">
        <v>1163.53</v>
      </c>
      <c r="AM5" s="689">
        <v>1240.94</v>
      </c>
      <c r="AN5" s="689">
        <v>1317.59</v>
      </c>
      <c r="AO5" s="689">
        <v>1393.51</v>
      </c>
      <c r="AP5" s="689">
        <v>1468.68</v>
      </c>
      <c r="AQ5" s="689">
        <v>1543.13</v>
      </c>
      <c r="AR5" s="689">
        <v>1616.85</v>
      </c>
      <c r="AS5" s="689">
        <v>1689.86</v>
      </c>
      <c r="AT5" s="689">
        <v>1762.16</v>
      </c>
      <c r="AU5" s="689">
        <v>1833.75</v>
      </c>
      <c r="AV5" s="689">
        <v>1904.65</v>
      </c>
      <c r="AW5" s="689">
        <v>1974.87</v>
      </c>
      <c r="AX5" s="689">
        <v>2044.4</v>
      </c>
      <c r="AY5" s="689">
        <v>2113.25</v>
      </c>
      <c r="AZ5" s="499" t="s">
        <v>1676</v>
      </c>
      <c r="BA5" s="499" t="s">
        <v>3397</v>
      </c>
      <c r="BB5" s="499" t="s">
        <v>3397</v>
      </c>
      <c r="BC5" s="499" t="s">
        <v>3397</v>
      </c>
      <c r="BD5" s="499" t="s">
        <v>3397</v>
      </c>
      <c r="BE5" s="499" t="s">
        <v>3397</v>
      </c>
      <c r="BF5" s="499" t="s">
        <v>3397</v>
      </c>
      <c r="BG5" s="499" t="s">
        <v>3397</v>
      </c>
      <c r="BH5" s="499" t="s">
        <v>3397</v>
      </c>
      <c r="BI5" s="499" t="s">
        <v>3397</v>
      </c>
      <c r="BJ5" s="499" t="s">
        <v>3397</v>
      </c>
      <c r="BK5" s="499" t="s">
        <v>3397</v>
      </c>
      <c r="BL5" s="499" t="s">
        <v>3397</v>
      </c>
      <c r="BM5" s="499" t="s">
        <v>3397</v>
      </c>
      <c r="BN5" s="499" t="s">
        <v>3397</v>
      </c>
      <c r="BO5" s="499" t="s">
        <v>3397</v>
      </c>
      <c r="BP5" s="499" t="s">
        <v>3397</v>
      </c>
      <c r="BQ5" s="499" t="s">
        <v>3397</v>
      </c>
      <c r="BR5" s="499" t="s">
        <v>3397</v>
      </c>
      <c r="BS5" s="499" t="s">
        <v>3397</v>
      </c>
      <c r="BT5" s="86">
        <v>28.571428571428573</v>
      </c>
      <c r="BU5">
        <v>6</v>
      </c>
      <c r="BV5">
        <v>4</v>
      </c>
      <c r="BX5">
        <v>2</v>
      </c>
      <c r="BY5" t="s">
        <v>1184</v>
      </c>
      <c r="BZ5">
        <v>10</v>
      </c>
      <c r="CA5">
        <v>35</v>
      </c>
      <c r="CB5">
        <v>0</v>
      </c>
      <c r="CC5">
        <v>2</v>
      </c>
      <c r="CE5">
        <v>0.66</v>
      </c>
    </row>
    <row r="6" spans="1:83">
      <c r="B6" t="s">
        <v>3378</v>
      </c>
      <c r="C6" t="s">
        <v>3365</v>
      </c>
      <c r="D6" t="s">
        <v>66</v>
      </c>
      <c r="E6">
        <v>134</v>
      </c>
      <c r="F6" s="90">
        <v>586.92000000000007</v>
      </c>
      <c r="G6" s="90">
        <v>16769.142857142859</v>
      </c>
      <c r="H6" s="398">
        <v>12.705355628171542</v>
      </c>
      <c r="I6" s="398">
        <v>8.8425499021687681</v>
      </c>
      <c r="J6" s="398">
        <v>22.815745604050036</v>
      </c>
      <c r="K6" s="398">
        <v>0.695970279065799</v>
      </c>
      <c r="L6" s="108">
        <v>6</v>
      </c>
      <c r="M6" s="398">
        <v>0.16666666666666666</v>
      </c>
      <c r="P6">
        <v>1</v>
      </c>
      <c r="Q6" s="83">
        <v>0.81241218772128121</v>
      </c>
      <c r="R6" s="83">
        <v>0.3201979629944221</v>
      </c>
      <c r="S6" s="83">
        <v>1.7694250997733387</v>
      </c>
      <c r="T6" s="83">
        <v>0.37500520988063463</v>
      </c>
      <c r="U6" s="341">
        <v>0</v>
      </c>
      <c r="V6">
        <v>0.6</v>
      </c>
      <c r="W6">
        <v>0.3</v>
      </c>
      <c r="X6">
        <v>0.15</v>
      </c>
      <c r="Y6">
        <v>0</v>
      </c>
      <c r="Z6" s="80">
        <v>600</v>
      </c>
      <c r="AA6" s="80">
        <v>83.69</v>
      </c>
      <c r="AB6" s="80">
        <v>600</v>
      </c>
      <c r="AC6" s="80">
        <v>-43.69</v>
      </c>
      <c r="AD6" s="337">
        <v>-13.732491073880801</v>
      </c>
      <c r="AE6" s="80">
        <v>600</v>
      </c>
      <c r="AF6" s="80">
        <v>682.88</v>
      </c>
      <c r="AG6" s="80">
        <v>764.95</v>
      </c>
      <c r="AH6" s="80">
        <v>846.23</v>
      </c>
      <c r="AI6" s="80">
        <v>926.72</v>
      </c>
      <c r="AJ6" s="80">
        <v>1006.43</v>
      </c>
      <c r="AK6" s="80">
        <v>1085.3599999999999</v>
      </c>
      <c r="AL6" s="80">
        <v>1163.53</v>
      </c>
      <c r="AM6" s="80">
        <v>1240.94</v>
      </c>
      <c r="AN6" s="80">
        <v>1317.59</v>
      </c>
      <c r="AO6" s="80">
        <v>1393.51</v>
      </c>
      <c r="AP6" s="80">
        <v>1468.68</v>
      </c>
      <c r="AQ6" s="80">
        <v>1543.13</v>
      </c>
      <c r="AR6" s="80">
        <v>1616.85</v>
      </c>
      <c r="AS6" s="80">
        <v>1689.86</v>
      </c>
      <c r="AT6" s="80">
        <v>1762.16</v>
      </c>
      <c r="AU6" s="80">
        <v>1833.75</v>
      </c>
      <c r="AV6" s="80">
        <v>1904.65</v>
      </c>
      <c r="AW6" s="80">
        <v>1974.87</v>
      </c>
      <c r="AX6" s="80">
        <v>2044.4</v>
      </c>
      <c r="AY6" s="80">
        <v>2113.25</v>
      </c>
      <c r="AZ6" s="499" t="s">
        <v>1676</v>
      </c>
      <c r="BA6" s="499" t="s">
        <v>3397</v>
      </c>
      <c r="BB6" s="499" t="s">
        <v>3397</v>
      </c>
      <c r="BC6" s="499" t="s">
        <v>3397</v>
      </c>
      <c r="BD6" s="499" t="s">
        <v>3397</v>
      </c>
      <c r="BE6" s="499" t="s">
        <v>3397</v>
      </c>
      <c r="BF6" s="499" t="s">
        <v>3397</v>
      </c>
      <c r="BG6" s="499" t="s">
        <v>3397</v>
      </c>
      <c r="BH6" s="499" t="s">
        <v>3397</v>
      </c>
      <c r="BI6" s="499" t="s">
        <v>3397</v>
      </c>
      <c r="BJ6" s="499" t="s">
        <v>3397</v>
      </c>
      <c r="BK6" s="499" t="s">
        <v>3397</v>
      </c>
      <c r="BL6" s="499" t="s">
        <v>3397</v>
      </c>
      <c r="BM6" s="499" t="s">
        <v>3397</v>
      </c>
      <c r="BN6" s="499" t="s">
        <v>3397</v>
      </c>
      <c r="BO6" s="499" t="s">
        <v>3397</v>
      </c>
      <c r="BP6" s="499" t="s">
        <v>3397</v>
      </c>
      <c r="BQ6" s="499" t="s">
        <v>3397</v>
      </c>
      <c r="BR6" s="499" t="s">
        <v>3397</v>
      </c>
      <c r="BS6" s="499" t="s">
        <v>3397</v>
      </c>
      <c r="BT6" s="86">
        <v>28.571428571428573</v>
      </c>
      <c r="BU6">
        <v>6</v>
      </c>
      <c r="BV6">
        <v>4</v>
      </c>
      <c r="BX6">
        <v>2</v>
      </c>
      <c r="BY6" t="s">
        <v>1184</v>
      </c>
      <c r="BZ6">
        <v>10</v>
      </c>
      <c r="CA6">
        <v>35</v>
      </c>
      <c r="CB6">
        <v>0</v>
      </c>
      <c r="CC6">
        <v>2</v>
      </c>
      <c r="CE6">
        <v>0.66</v>
      </c>
    </row>
    <row r="7" spans="1:83">
      <c r="B7" t="s">
        <v>3379</v>
      </c>
      <c r="C7" t="s">
        <v>3369</v>
      </c>
      <c r="D7" t="s">
        <v>66</v>
      </c>
      <c r="E7">
        <v>134</v>
      </c>
      <c r="F7" s="90">
        <v>586.92000000000007</v>
      </c>
      <c r="G7" s="90">
        <v>16769.142857142859</v>
      </c>
      <c r="H7" s="398">
        <v>10.977965240131756</v>
      </c>
      <c r="I7" s="398">
        <v>6.6596645579156339</v>
      </c>
      <c r="J7" s="398">
        <v>19.062684939878729</v>
      </c>
      <c r="K7" s="398">
        <v>0.60663924618472431</v>
      </c>
      <c r="L7" s="108">
        <v>6</v>
      </c>
      <c r="M7" s="398">
        <v>0.16666666666666666</v>
      </c>
      <c r="P7">
        <v>1</v>
      </c>
      <c r="Q7" s="83">
        <v>0.65182171008077361</v>
      </c>
      <c r="R7" s="83">
        <v>0.28366119630398584</v>
      </c>
      <c r="S7" s="83">
        <v>1.2437538344784509</v>
      </c>
      <c r="T7" s="83">
        <v>0.39371286332960143</v>
      </c>
      <c r="U7" s="341">
        <v>0</v>
      </c>
      <c r="V7">
        <v>0.6</v>
      </c>
      <c r="W7">
        <v>0.3</v>
      </c>
      <c r="X7" s="366">
        <v>0.15</v>
      </c>
      <c r="Y7">
        <v>0</v>
      </c>
      <c r="Z7" s="80">
        <v>600</v>
      </c>
      <c r="AA7" s="80">
        <v>83.69</v>
      </c>
      <c r="AB7" s="80">
        <v>600</v>
      </c>
      <c r="AC7" s="80">
        <v>-43.69</v>
      </c>
      <c r="AD7" s="337">
        <v>-13.732491073880801</v>
      </c>
      <c r="AE7" s="80">
        <v>600</v>
      </c>
      <c r="AF7" s="80">
        <v>682.88</v>
      </c>
      <c r="AG7" s="80">
        <v>764.95</v>
      </c>
      <c r="AH7" s="80">
        <v>846.23</v>
      </c>
      <c r="AI7" s="80">
        <v>926.72</v>
      </c>
      <c r="AJ7" s="80">
        <v>1006.43</v>
      </c>
      <c r="AK7" s="80">
        <v>1085.3599999999999</v>
      </c>
      <c r="AL7" s="80">
        <v>1163.53</v>
      </c>
      <c r="AM7" s="80">
        <v>1240.94</v>
      </c>
      <c r="AN7" s="80">
        <v>1317.59</v>
      </c>
      <c r="AO7" s="80">
        <v>1393.51</v>
      </c>
      <c r="AP7" s="80">
        <v>1468.68</v>
      </c>
      <c r="AQ7" s="80">
        <v>1543.13</v>
      </c>
      <c r="AR7" s="80">
        <v>1616.85</v>
      </c>
      <c r="AS7" s="80">
        <v>1689.86</v>
      </c>
      <c r="AT7" s="80">
        <v>1762.16</v>
      </c>
      <c r="AU7" s="80">
        <v>1833.75</v>
      </c>
      <c r="AV7" s="80">
        <v>1904.65</v>
      </c>
      <c r="AW7" s="80">
        <v>1974.87</v>
      </c>
      <c r="AX7" s="80">
        <v>2044.4</v>
      </c>
      <c r="AY7" s="80">
        <v>2113.25</v>
      </c>
      <c r="AZ7" s="499" t="s">
        <v>1676</v>
      </c>
      <c r="BA7" s="499" t="s">
        <v>3397</v>
      </c>
      <c r="BB7" s="499" t="s">
        <v>3397</v>
      </c>
      <c r="BC7" s="499" t="s">
        <v>3397</v>
      </c>
      <c r="BD7" s="499" t="s">
        <v>3397</v>
      </c>
      <c r="BE7" s="499" t="s">
        <v>3397</v>
      </c>
      <c r="BF7" s="499" t="s">
        <v>3397</v>
      </c>
      <c r="BG7" s="499" t="s">
        <v>3397</v>
      </c>
      <c r="BH7" s="499" t="s">
        <v>3397</v>
      </c>
      <c r="BI7" s="499" t="s">
        <v>3397</v>
      </c>
      <c r="BJ7" s="499" t="s">
        <v>3397</v>
      </c>
      <c r="BK7" s="499" t="s">
        <v>3397</v>
      </c>
      <c r="BL7" s="499" t="s">
        <v>3397</v>
      </c>
      <c r="BM7" s="499" t="s">
        <v>3397</v>
      </c>
      <c r="BN7" s="499" t="s">
        <v>3397</v>
      </c>
      <c r="BO7" s="499" t="s">
        <v>3397</v>
      </c>
      <c r="BP7" s="499" t="s">
        <v>3397</v>
      </c>
      <c r="BQ7" s="499" t="s">
        <v>3397</v>
      </c>
      <c r="BR7" s="499" t="s">
        <v>3397</v>
      </c>
      <c r="BS7" s="499" t="s">
        <v>3397</v>
      </c>
      <c r="BT7" s="86">
        <v>28.571428571428573</v>
      </c>
      <c r="BU7">
        <v>6</v>
      </c>
      <c r="BV7">
        <v>4</v>
      </c>
      <c r="BX7">
        <v>2</v>
      </c>
      <c r="BY7" t="s">
        <v>1184</v>
      </c>
      <c r="BZ7">
        <v>10</v>
      </c>
      <c r="CA7">
        <v>35</v>
      </c>
      <c r="CB7">
        <v>0</v>
      </c>
      <c r="CC7">
        <v>2</v>
      </c>
      <c r="CE7">
        <v>0.66</v>
      </c>
    </row>
    <row r="8" spans="1:83">
      <c r="B8" t="s">
        <v>3380</v>
      </c>
      <c r="C8" t="s">
        <v>3373</v>
      </c>
      <c r="D8" t="s">
        <v>66</v>
      </c>
      <c r="E8">
        <v>134</v>
      </c>
      <c r="F8" s="90">
        <v>586.92000000000007</v>
      </c>
      <c r="G8" s="90">
        <v>16769.142857142859</v>
      </c>
      <c r="H8" s="398">
        <v>8.4539379758191338</v>
      </c>
      <c r="I8" s="398">
        <v>3.5780451320051401</v>
      </c>
      <c r="J8" s="398">
        <v>15.255457461468939</v>
      </c>
      <c r="K8" s="398">
        <v>0.42324005004998277</v>
      </c>
      <c r="L8" s="108">
        <v>6</v>
      </c>
      <c r="M8" s="398">
        <v>0.16666666666666666</v>
      </c>
      <c r="P8">
        <v>1</v>
      </c>
      <c r="Q8" s="83">
        <v>0.4855993281488562</v>
      </c>
      <c r="R8" s="83">
        <v>0.20932760866068437</v>
      </c>
      <c r="S8" s="83">
        <v>0.75441155889980593</v>
      </c>
      <c r="T8" s="83">
        <v>0.36702411719836009</v>
      </c>
      <c r="U8" s="341">
        <v>0</v>
      </c>
      <c r="V8">
        <v>0.6</v>
      </c>
      <c r="W8">
        <v>0.3</v>
      </c>
      <c r="X8" s="356">
        <v>0.15</v>
      </c>
      <c r="Y8">
        <v>0</v>
      </c>
      <c r="Z8" s="80">
        <v>600</v>
      </c>
      <c r="AA8" s="80">
        <v>83.69</v>
      </c>
      <c r="AB8" s="80">
        <v>600</v>
      </c>
      <c r="AC8" s="80">
        <v>-43.69</v>
      </c>
      <c r="AD8" s="336">
        <v>-13.732491073880801</v>
      </c>
      <c r="AE8" s="80">
        <v>600</v>
      </c>
      <c r="AF8" s="80">
        <v>682.88</v>
      </c>
      <c r="AG8" s="80">
        <v>764.95</v>
      </c>
      <c r="AH8" s="80">
        <v>846.23</v>
      </c>
      <c r="AI8" s="80">
        <v>926.72</v>
      </c>
      <c r="AJ8" s="80">
        <v>1006.43</v>
      </c>
      <c r="AK8" s="80">
        <v>1085.3599999999999</v>
      </c>
      <c r="AL8" s="80">
        <v>1163.53</v>
      </c>
      <c r="AM8" s="80">
        <v>1240.94</v>
      </c>
      <c r="AN8" s="80">
        <v>1317.59</v>
      </c>
      <c r="AO8" s="80">
        <v>1393.51</v>
      </c>
      <c r="AP8" s="80">
        <v>1468.68</v>
      </c>
      <c r="AQ8" s="80">
        <v>1543.13</v>
      </c>
      <c r="AR8" s="80">
        <v>1616.85</v>
      </c>
      <c r="AS8" s="80">
        <v>1689.86</v>
      </c>
      <c r="AT8" s="80">
        <v>1762.16</v>
      </c>
      <c r="AU8" s="80">
        <v>1833.75</v>
      </c>
      <c r="AV8" s="80">
        <v>1904.65</v>
      </c>
      <c r="AW8" s="80">
        <v>1974.87</v>
      </c>
      <c r="AX8" s="80">
        <v>2044.4</v>
      </c>
      <c r="AY8" s="80">
        <v>2113.25</v>
      </c>
      <c r="AZ8" s="499" t="s">
        <v>1676</v>
      </c>
      <c r="BA8" s="499" t="s">
        <v>3397</v>
      </c>
      <c r="BB8" s="499" t="s">
        <v>3397</v>
      </c>
      <c r="BC8" s="499" t="s">
        <v>3397</v>
      </c>
      <c r="BD8" s="499" t="s">
        <v>3397</v>
      </c>
      <c r="BE8" s="499" t="s">
        <v>3397</v>
      </c>
      <c r="BF8" s="499" t="s">
        <v>3397</v>
      </c>
      <c r="BG8" s="499" t="s">
        <v>3397</v>
      </c>
      <c r="BH8" s="499" t="s">
        <v>3397</v>
      </c>
      <c r="BI8" s="499" t="s">
        <v>3397</v>
      </c>
      <c r="BJ8" s="499" t="s">
        <v>3397</v>
      </c>
      <c r="BK8" s="499" t="s">
        <v>3397</v>
      </c>
      <c r="BL8" s="499" t="s">
        <v>3397</v>
      </c>
      <c r="BM8" s="499" t="s">
        <v>3397</v>
      </c>
      <c r="BN8" s="499" t="s">
        <v>3397</v>
      </c>
      <c r="BO8" s="499" t="s">
        <v>3397</v>
      </c>
      <c r="BP8" s="499" t="s">
        <v>3397</v>
      </c>
      <c r="BQ8" s="499" t="s">
        <v>3397</v>
      </c>
      <c r="BR8" s="499" t="s">
        <v>3397</v>
      </c>
      <c r="BS8" s="499" t="s">
        <v>3397</v>
      </c>
      <c r="BT8" s="86">
        <v>28.571428571428573</v>
      </c>
      <c r="BU8">
        <v>6</v>
      </c>
      <c r="BV8">
        <v>4</v>
      </c>
      <c r="BX8">
        <v>2</v>
      </c>
      <c r="BY8" t="s">
        <v>1184</v>
      </c>
      <c r="BZ8">
        <v>10</v>
      </c>
      <c r="CA8">
        <v>35</v>
      </c>
      <c r="CB8">
        <v>0</v>
      </c>
      <c r="CC8">
        <v>2</v>
      </c>
      <c r="CE8">
        <v>0.66</v>
      </c>
    </row>
    <row r="9" spans="1:83">
      <c r="B9" t="s">
        <v>3381</v>
      </c>
      <c r="C9" t="s">
        <v>3377</v>
      </c>
      <c r="D9" t="s">
        <v>66</v>
      </c>
      <c r="E9">
        <v>134</v>
      </c>
      <c r="F9" s="90">
        <v>586.92000000000007</v>
      </c>
      <c r="G9" s="90">
        <v>16769.142857142859</v>
      </c>
      <c r="H9" s="398">
        <v>5.646947055244711</v>
      </c>
      <c r="I9" s="398">
        <v>1.7894785135942299</v>
      </c>
      <c r="J9" s="398">
        <v>8.818261987126693</v>
      </c>
      <c r="K9" s="398">
        <v>0.31689309215892458</v>
      </c>
      <c r="L9" s="108">
        <v>6</v>
      </c>
      <c r="M9" s="398">
        <v>0.16666666666666666</v>
      </c>
      <c r="P9">
        <v>0</v>
      </c>
      <c r="Q9" s="83">
        <v>0.29045557719092951</v>
      </c>
      <c r="R9" s="83">
        <v>0.1089877019415736</v>
      </c>
      <c r="S9" s="83">
        <v>0.51736706149888745</v>
      </c>
      <c r="T9" s="83">
        <v>0.34025371112377811</v>
      </c>
      <c r="U9" s="341">
        <v>0</v>
      </c>
      <c r="V9">
        <v>0.6</v>
      </c>
      <c r="W9">
        <v>0.3</v>
      </c>
      <c r="X9">
        <v>0.15</v>
      </c>
      <c r="Y9">
        <v>0</v>
      </c>
      <c r="Z9" s="80">
        <v>600</v>
      </c>
      <c r="AA9" s="80">
        <v>83.69</v>
      </c>
      <c r="AB9" s="80">
        <v>600</v>
      </c>
      <c r="AC9" s="80">
        <v>-43.69</v>
      </c>
      <c r="AD9" s="336">
        <v>-13.732491073880801</v>
      </c>
      <c r="AE9" s="80">
        <v>600</v>
      </c>
      <c r="AF9" s="80">
        <v>682.88</v>
      </c>
      <c r="AG9" s="80">
        <v>764.95</v>
      </c>
      <c r="AH9" s="80">
        <v>846.23</v>
      </c>
      <c r="AI9" s="80">
        <v>926.72</v>
      </c>
      <c r="AJ9" s="80">
        <v>1006.43</v>
      </c>
      <c r="AK9" s="80">
        <v>1085.3599999999999</v>
      </c>
      <c r="AL9" s="80">
        <v>1163.53</v>
      </c>
      <c r="AM9" s="80">
        <v>1240.94</v>
      </c>
      <c r="AN9" s="80">
        <v>1317.59</v>
      </c>
      <c r="AO9" s="80">
        <v>1393.51</v>
      </c>
      <c r="AP9" s="80">
        <v>1468.68</v>
      </c>
      <c r="AQ9" s="80">
        <v>1543.13</v>
      </c>
      <c r="AR9" s="80">
        <v>1616.85</v>
      </c>
      <c r="AS9" s="80">
        <v>1689.86</v>
      </c>
      <c r="AT9" s="80">
        <v>1762.16</v>
      </c>
      <c r="AU9" s="80">
        <v>1833.75</v>
      </c>
      <c r="AV9" s="80">
        <v>1904.65</v>
      </c>
      <c r="AW9" s="80">
        <v>1974.87</v>
      </c>
      <c r="AX9" s="80">
        <v>2044.4</v>
      </c>
      <c r="AY9" s="80">
        <v>2113.25</v>
      </c>
      <c r="AZ9" s="499" t="s">
        <v>1676</v>
      </c>
      <c r="BA9" s="499" t="s">
        <v>3397</v>
      </c>
      <c r="BB9" s="499" t="s">
        <v>3397</v>
      </c>
      <c r="BC9" s="499" t="s">
        <v>3397</v>
      </c>
      <c r="BD9" s="499" t="s">
        <v>3397</v>
      </c>
      <c r="BE9" s="499" t="s">
        <v>3397</v>
      </c>
      <c r="BF9" s="499" t="s">
        <v>3397</v>
      </c>
      <c r="BG9" s="499" t="s">
        <v>3397</v>
      </c>
      <c r="BH9" s="499" t="s">
        <v>3397</v>
      </c>
      <c r="BI9" s="499" t="s">
        <v>3397</v>
      </c>
      <c r="BJ9" s="499" t="s">
        <v>3397</v>
      </c>
      <c r="BK9" s="499" t="s">
        <v>3397</v>
      </c>
      <c r="BL9" s="499" t="s">
        <v>3397</v>
      </c>
      <c r="BM9" s="499" t="s">
        <v>3397</v>
      </c>
      <c r="BN9" s="499" t="s">
        <v>3397</v>
      </c>
      <c r="BO9" s="499" t="s">
        <v>3397</v>
      </c>
      <c r="BP9" s="499" t="s">
        <v>3397</v>
      </c>
      <c r="BQ9" s="499" t="s">
        <v>3397</v>
      </c>
      <c r="BR9" s="499" t="s">
        <v>3397</v>
      </c>
      <c r="BS9" s="499" t="s">
        <v>3397</v>
      </c>
      <c r="BT9" s="86">
        <v>28.571428571428573</v>
      </c>
      <c r="BU9">
        <v>6</v>
      </c>
      <c r="BV9">
        <v>4</v>
      </c>
      <c r="BX9">
        <v>2</v>
      </c>
      <c r="BY9" t="s">
        <v>1184</v>
      </c>
      <c r="BZ9">
        <v>10</v>
      </c>
      <c r="CA9">
        <v>35</v>
      </c>
      <c r="CB9">
        <v>0</v>
      </c>
      <c r="CC9">
        <v>2</v>
      </c>
      <c r="CE9">
        <v>0.66</v>
      </c>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68" workbookViewId="0">
      <selection activeCell="A68" sqref="A68:B68"/>
    </sheetView>
  </sheetViews>
  <sheetFormatPr defaultRowHeight="15"/>
  <cols>
    <col min="1" max="1" width="69.85546875" style="294" customWidth="1"/>
    <col min="2" max="2" width="85" style="365" customWidth="1"/>
    <col min="3" max="16384" width="9.140625" style="294"/>
  </cols>
  <sheetData>
    <row r="1" spans="1:2">
      <c r="A1" s="294" t="s">
        <v>3361</v>
      </c>
      <c r="B1" s="365" t="s">
        <v>1787</v>
      </c>
    </row>
    <row r="2" spans="1:2">
      <c r="A2" s="294" t="s">
        <v>3360</v>
      </c>
      <c r="B2" s="365" t="s">
        <v>1788</v>
      </c>
    </row>
    <row r="14" spans="1:2" ht="15.75" thickBot="1">
      <c r="A14" s="352" t="str">
        <f>Translation!B101</f>
        <v>Type</v>
      </c>
    </row>
    <row r="15" spans="1:2" ht="208.5" customHeight="1" thickTop="1">
      <c r="A15" s="916"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16"/>
    </row>
    <row r="30" spans="1:2" ht="15.75" thickBot="1">
      <c r="A30" s="352" t="str">
        <f>Translation!B102</f>
        <v>Watts</v>
      </c>
    </row>
    <row r="31" spans="1:2" s="350" customFormat="1" ht="47.25" customHeight="1" thickTop="1">
      <c r="A31" s="916" t="str">
        <f>Translation!B100</f>
        <v xml:space="preserve">This is actual power consumption of the fixture, including the bulb and any ballast or other electronics. It is read in from the IES file when other fixture data is captured. </v>
      </c>
      <c r="B31" s="916"/>
    </row>
    <row r="33" spans="1:2" ht="151.5" customHeight="1">
      <c r="A33" s="916"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16"/>
    </row>
    <row r="52" spans="1:2" ht="15.75" thickBot="1">
      <c r="A52" s="353" t="str">
        <f>Translation!B95</f>
        <v>Total Light Loss Factor</v>
      </c>
    </row>
    <row r="53" spans="1:2" ht="258.75" customHeight="1" thickTop="1">
      <c r="A53" s="916"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16"/>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20"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20"/>
    </row>
    <row r="69" spans="1:2">
      <c r="A69" s="916"/>
      <c r="B69" s="916"/>
    </row>
    <row r="70" spans="1:2">
      <c r="A70" s="691"/>
      <c r="B70" s="691"/>
    </row>
    <row r="71" spans="1:2">
      <c r="A71" s="691"/>
      <c r="B71" s="691"/>
    </row>
    <row r="72" spans="1:2">
      <c r="A72" s="691"/>
      <c r="B72" s="691"/>
    </row>
    <row r="73" spans="1:2">
      <c r="A73" s="691"/>
      <c r="B73" s="691"/>
    </row>
    <row r="74" spans="1:2">
      <c r="A74" s="691"/>
      <c r="B74" s="691"/>
    </row>
    <row r="75" spans="1:2" ht="15.75" thickBot="1">
      <c r="A75" s="352" t="str">
        <f>Translation!B324</f>
        <v>Installation Cost ($/fixture)</v>
      </c>
      <c r="B75" s="691"/>
    </row>
    <row r="76" spans="1:2" ht="290.25" customHeight="1" thickTop="1">
      <c r="A76" s="917" t="str">
        <f>Translation!B325</f>
        <v>The installation cost should be the all-in cost for installing the fixture, including street closure costs, labor costs, etc. as relevant. If this is your baseline fixture (i.e. already installed), this cost should be zero</v>
      </c>
      <c r="B76" s="917"/>
    </row>
    <row r="77" spans="1:2" ht="104.25" customHeight="1">
      <c r="A77" s="692"/>
      <c r="B77" s="692"/>
    </row>
    <row r="78" spans="1:2">
      <c r="A78" s="692"/>
      <c r="B78" s="692"/>
    </row>
    <row r="79" spans="1:2">
      <c r="A79" s="692"/>
      <c r="B79" s="692"/>
    </row>
    <row r="80" spans="1:2" ht="15.75" thickBot="1">
      <c r="A80" s="352" t="str">
        <f>Translation!B326</f>
        <v>Energy Cost</v>
      </c>
    </row>
    <row r="81" spans="1:3" ht="182.25" customHeight="1" thickTop="1">
      <c r="A81" s="917"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17"/>
      <c r="C81" s="594"/>
    </row>
    <row r="82" spans="1:3">
      <c r="A82" s="692"/>
      <c r="B82" s="692"/>
      <c r="C82" s="594"/>
    </row>
    <row r="83" spans="1:3">
      <c r="A83" s="692"/>
      <c r="B83" s="692"/>
      <c r="C83" s="594"/>
    </row>
    <row r="84" spans="1:3">
      <c r="A84" s="692"/>
      <c r="B84" s="692"/>
      <c r="C84" s="594"/>
    </row>
    <row r="85" spans="1:3">
      <c r="A85" s="692"/>
      <c r="B85" s="692"/>
      <c r="C85" s="594"/>
    </row>
    <row r="86" spans="1:3">
      <c r="A86" s="692"/>
      <c r="B86" s="692"/>
      <c r="C86" s="594"/>
    </row>
    <row r="87" spans="1:3" ht="15.75" thickBot="1">
      <c r="A87" s="352" t="str">
        <f>Translation!B328</f>
        <v>Discount Rate</v>
      </c>
    </row>
    <row r="88" spans="1:3" ht="145.5" customHeight="1" thickTop="1">
      <c r="A88" s="918" t="str">
        <f>Translation!B329</f>
        <v xml:space="preserve">Enter the assumed discount rate for calculating the net present value of future energy and maintenance cost savings
</v>
      </c>
      <c r="B88" s="918"/>
    </row>
    <row r="89" spans="1:3">
      <c r="A89" s="693"/>
      <c r="B89" s="693"/>
    </row>
    <row r="90" spans="1:3">
      <c r="A90" s="693"/>
      <c r="B90" s="693"/>
    </row>
    <row r="91" spans="1:3">
      <c r="A91" s="693"/>
      <c r="B91" s="693"/>
    </row>
    <row r="92" spans="1:3" ht="75.75" customHeight="1">
      <c r="A92" s="693"/>
      <c r="B92" s="693"/>
    </row>
    <row r="93" spans="1:3" ht="15.75" thickBot="1">
      <c r="A93" s="352" t="str">
        <f>Translation!B330</f>
        <v>Analysis Period</v>
      </c>
    </row>
    <row r="94" spans="1:3" ht="172.5" customHeight="1" thickTop="1">
      <c r="A94" s="917" t="str">
        <f>Translation!B331</f>
        <v xml:space="preserve">Enter the time period over which you'd like to evaluate the differences in maintenance, bulb replacement, and energy costs between the scenarios
</v>
      </c>
      <c r="B94" s="917"/>
    </row>
    <row r="95" spans="1:3">
      <c r="A95" s="692"/>
      <c r="B95" s="692"/>
    </row>
    <row r="96" spans="1:3">
      <c r="A96" s="692"/>
      <c r="B96" s="692"/>
    </row>
    <row r="97" spans="1:2">
      <c r="A97" s="692"/>
      <c r="B97" s="692"/>
    </row>
    <row r="98" spans="1:2">
      <c r="A98" s="692"/>
      <c r="B98" s="692"/>
    </row>
    <row r="99" spans="1:2">
      <c r="A99" s="692"/>
      <c r="B99" s="692"/>
    </row>
    <row r="100" spans="1:2">
      <c r="A100" s="692"/>
      <c r="B100" s="692"/>
    </row>
    <row r="101" spans="1:2">
      <c r="A101" s="692"/>
      <c r="B101" s="692"/>
    </row>
    <row r="102" spans="1:2" ht="78.75" customHeight="1">
      <c r="A102" s="692"/>
      <c r="B102" s="692"/>
    </row>
    <row r="103" spans="1:2" ht="15.75" thickBot="1">
      <c r="A103" s="352" t="str">
        <f>Translation!B89</f>
        <v>Fixture Cost</v>
      </c>
    </row>
    <row r="104" spans="1:2" ht="119.25" customHeight="1" thickTop="1">
      <c r="A104" s="916"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16"/>
    </row>
    <row r="105" spans="1:2">
      <c r="A105" s="691"/>
      <c r="B105" s="691"/>
    </row>
    <row r="106" spans="1:2">
      <c r="A106" s="691"/>
      <c r="B106" s="691"/>
    </row>
    <row r="107" spans="1:2">
      <c r="A107" s="691"/>
      <c r="B107" s="691"/>
    </row>
    <row r="108" spans="1:2">
      <c r="A108" s="691"/>
      <c r="B108" s="691"/>
    </row>
    <row r="109" spans="1:2">
      <c r="A109" s="691"/>
      <c r="B109" s="691"/>
    </row>
    <row r="110" spans="1:2">
      <c r="A110" s="691"/>
      <c r="B110" s="691"/>
    </row>
    <row r="111" spans="1:2">
      <c r="A111" s="691"/>
      <c r="B111" s="691"/>
    </row>
    <row r="112" spans="1:2">
      <c r="A112" s="691"/>
      <c r="B112" s="691"/>
    </row>
    <row r="113" spans="1:2">
      <c r="A113" s="691"/>
      <c r="B113" s="691"/>
    </row>
    <row r="114" spans="1:2">
      <c r="A114" s="691"/>
      <c r="B114" s="691"/>
    </row>
    <row r="115" spans="1:2">
      <c r="A115" s="691"/>
      <c r="B115" s="691"/>
    </row>
    <row r="116" spans="1:2">
      <c r="A116" s="691"/>
      <c r="B116" s="691"/>
    </row>
    <row r="117" spans="1:2">
      <c r="A117" s="691"/>
      <c r="B117" s="691"/>
    </row>
    <row r="118" spans="1:2">
      <c r="A118" s="691"/>
      <c r="B118" s="691"/>
    </row>
    <row r="119" spans="1:2">
      <c r="A119" s="691"/>
      <c r="B119" s="691"/>
    </row>
    <row r="120" spans="1:2">
      <c r="A120" s="691"/>
      <c r="B120" s="691"/>
    </row>
    <row r="121" spans="1:2" ht="15.75" thickBot="1">
      <c r="A121" s="352" t="str">
        <f>Translation!B90</f>
        <v>Fixture Life (hours)</v>
      </c>
    </row>
    <row r="122" spans="1:2" ht="15.75" thickTop="1"/>
    <row r="123" spans="1:2">
      <c r="A123" s="917"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17"/>
    </row>
    <row r="124" spans="1:2">
      <c r="A124" s="917" t="str">
        <f>Translation!B93</f>
        <v>For LED fixtures , fixture life can be very long - but a poorly designed fixture may have a much shorter life than typical. It's very important to assess manufacturer claims about typical life. To assess these claims, here are some tips:</v>
      </c>
      <c r="B124" s="917"/>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91"/>
    </row>
    <row r="154" spans="1:2" ht="213.75" customHeight="1">
      <c r="A154" s="691"/>
      <c r="B154" s="691"/>
    </row>
    <row r="155" spans="1:2">
      <c r="A155" s="691"/>
      <c r="B155" s="691"/>
    </row>
    <row r="156" spans="1:2">
      <c r="A156" s="691"/>
      <c r="B156" s="691"/>
    </row>
    <row r="157" spans="1:2">
      <c r="A157" s="691"/>
      <c r="B157" s="691"/>
    </row>
    <row r="158" spans="1:2" ht="15.75" thickBot="1">
      <c r="A158" s="352" t="str">
        <f>Translation!B332</f>
        <v>Number of Lanes</v>
      </c>
      <c r="B158" s="691"/>
    </row>
    <row r="159" spans="1:2" ht="30.75" thickTop="1">
      <c r="A159" s="692" t="str">
        <f>Translation!B333</f>
        <v xml:space="preserve">Indicate the total number of lanes (both travel directions)
</v>
      </c>
    </row>
    <row r="160" spans="1:2" ht="351" customHeight="1" thickBot="1">
      <c r="A160" s="352" t="str">
        <f>Translation!B334</f>
        <v>Lane Width</v>
      </c>
      <c r="B160" s="692"/>
    </row>
    <row r="161" spans="1:2" ht="45.75" thickTop="1">
      <c r="A161" s="692" t="str">
        <f>Translation!B335</f>
        <v xml:space="preserve">Indicate the width of each lane, in meters. All lanes are assumed to be the same width.
</v>
      </c>
    </row>
    <row r="162" spans="1:2" s="350" customFormat="1" ht="177.75" customHeight="1">
      <c r="A162" s="692"/>
      <c r="B162" s="692"/>
    </row>
    <row r="163" spans="1:2" s="350" customFormat="1">
      <c r="A163" s="692"/>
      <c r="B163" s="692"/>
    </row>
    <row r="164" spans="1:2" s="350" customFormat="1">
      <c r="A164" s="692"/>
      <c r="B164" s="692"/>
    </row>
    <row r="165" spans="1:2" s="350" customFormat="1">
      <c r="A165" s="692"/>
      <c r="B165" s="692"/>
    </row>
    <row r="166" spans="1:2" s="350" customFormat="1">
      <c r="A166" s="692"/>
      <c r="B166" s="692"/>
    </row>
    <row r="167" spans="1:2" s="350" customFormat="1">
      <c r="A167" s="692"/>
      <c r="B167" s="692"/>
    </row>
    <row r="168" spans="1:2" s="350" customFormat="1">
      <c r="A168" s="692"/>
      <c r="B168" s="692"/>
    </row>
    <row r="169" spans="1:2" s="350" customFormat="1">
      <c r="A169" s="692"/>
      <c r="B169" s="692"/>
    </row>
    <row r="170" spans="1:2" s="350" customFormat="1">
      <c r="A170" s="692"/>
      <c r="B170" s="692"/>
    </row>
    <row r="171" spans="1:2" s="350" customFormat="1">
      <c r="A171" s="692"/>
      <c r="B171" s="692"/>
    </row>
    <row r="172" spans="1:2" s="350" customFormat="1">
      <c r="A172" s="692"/>
      <c r="B172" s="692"/>
    </row>
    <row r="173" spans="1:2" s="350" customFormat="1">
      <c r="A173" s="692"/>
      <c r="B173" s="692"/>
    </row>
    <row r="174" spans="1:2" s="350" customFormat="1">
      <c r="A174" s="692"/>
      <c r="B174" s="692"/>
    </row>
    <row r="175" spans="1:2" s="350" customFormat="1">
      <c r="A175" s="692"/>
      <c r="B175" s="692"/>
    </row>
    <row r="176" spans="1:2" s="350" customFormat="1">
      <c r="A176" s="692"/>
      <c r="B176" s="692"/>
    </row>
    <row r="177" spans="1:2" s="350" customFormat="1">
      <c r="A177" s="692"/>
      <c r="B177" s="692"/>
    </row>
    <row r="178" spans="1:2" s="350" customFormat="1" ht="15.75" thickBot="1">
      <c r="A178" s="352" t="str">
        <f>Translation!B336</f>
        <v>Median Width</v>
      </c>
      <c r="B178" s="692"/>
    </row>
    <row r="179" spans="1:2" ht="30.75" thickTop="1">
      <c r="A179" s="691" t="str">
        <f>Translation!B337</f>
        <v xml:space="preserve">Indicate the width of the median. If there is no median, use zero. 
</v>
      </c>
    </row>
    <row r="180" spans="1:2" ht="160.5" customHeight="1">
      <c r="A180" s="691"/>
    </row>
    <row r="181" spans="1:2">
      <c r="A181" s="691"/>
    </row>
    <row r="182" spans="1:2">
      <c r="A182" s="691"/>
    </row>
    <row r="183" spans="1:2">
      <c r="A183" s="691"/>
    </row>
    <row r="184" spans="1:2">
      <c r="A184" s="691"/>
    </row>
    <row r="185" spans="1:2">
      <c r="A185" s="691"/>
    </row>
    <row r="186" spans="1:2">
      <c r="A186" s="691"/>
    </row>
    <row r="187" spans="1:2">
      <c r="A187" s="691"/>
    </row>
    <row r="188" spans="1:2">
      <c r="A188" s="691"/>
    </row>
    <row r="189" spans="1:2">
      <c r="A189" s="691"/>
    </row>
    <row r="190" spans="1:2">
      <c r="A190" s="691"/>
    </row>
    <row r="191" spans="1:2">
      <c r="A191" s="691"/>
    </row>
    <row r="192" spans="1:2">
      <c r="A192" s="691"/>
    </row>
    <row r="193" spans="1:2">
      <c r="A193" s="691"/>
    </row>
    <row r="194" spans="1:2">
      <c r="A194" s="691"/>
    </row>
    <row r="195" spans="1:2">
      <c r="A195" s="691"/>
    </row>
    <row r="196" spans="1:2">
      <c r="A196" s="691"/>
    </row>
    <row r="197" spans="1:2">
      <c r="A197" s="691"/>
    </row>
    <row r="198" spans="1:2">
      <c r="A198" s="691"/>
    </row>
    <row r="199" spans="1:2">
      <c r="A199" s="691"/>
    </row>
    <row r="200" spans="1:2" ht="15.75" thickBot="1">
      <c r="A200" s="352" t="str">
        <f>Translation!B338</f>
        <v>Pole Placement</v>
      </c>
    </row>
    <row r="201" spans="1:2" ht="180.75" thickTop="1">
      <c r="A201" s="692"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92"/>
      <c r="B202" s="692"/>
    </row>
    <row r="203" spans="1:2">
      <c r="A203" s="692"/>
      <c r="B203" s="692"/>
    </row>
    <row r="204" spans="1:2">
      <c r="A204" s="692"/>
      <c r="B204" s="692"/>
    </row>
    <row r="205" spans="1:2">
      <c r="A205" s="692"/>
      <c r="B205" s="692"/>
    </row>
    <row r="206" spans="1:2">
      <c r="A206" s="692"/>
      <c r="B206" s="692"/>
    </row>
    <row r="207" spans="1:2">
      <c r="A207" s="692"/>
      <c r="B207" s="692"/>
    </row>
    <row r="208" spans="1:2">
      <c r="A208" s="692"/>
      <c r="B208" s="692"/>
    </row>
    <row r="209" spans="1:2">
      <c r="A209" s="692"/>
      <c r="B209" s="692"/>
    </row>
    <row r="210" spans="1:2">
      <c r="A210" s="692"/>
      <c r="B210" s="692"/>
    </row>
    <row r="211" spans="1:2">
      <c r="A211" s="692"/>
      <c r="B211" s="692"/>
    </row>
    <row r="212" spans="1:2">
      <c r="A212" s="692"/>
      <c r="B212" s="692"/>
    </row>
    <row r="213" spans="1:2">
      <c r="A213" s="692"/>
      <c r="B213" s="692"/>
    </row>
    <row r="214" spans="1:2">
      <c r="A214" s="692"/>
      <c r="B214" s="692"/>
    </row>
    <row r="215" spans="1:2">
      <c r="A215" s="692"/>
      <c r="B215" s="692"/>
    </row>
    <row r="216" spans="1:2">
      <c r="A216" s="692"/>
      <c r="B216" s="692"/>
    </row>
    <row r="217" spans="1:2">
      <c r="A217" s="692"/>
      <c r="B217" s="692"/>
    </row>
    <row r="218" spans="1:2">
      <c r="A218" s="692"/>
      <c r="B218" s="692"/>
    </row>
    <row r="219" spans="1:2">
      <c r="A219" s="692"/>
      <c r="B219" s="692"/>
    </row>
    <row r="220" spans="1:2">
      <c r="A220" s="692"/>
      <c r="B220" s="692"/>
    </row>
    <row r="221" spans="1:2">
      <c r="A221" s="692"/>
      <c r="B221" s="692"/>
    </row>
    <row r="222" spans="1:2" ht="15.75" thickBot="1">
      <c r="A222" s="352" t="str">
        <f>Translation!B131</f>
        <v>Luminaire Mounting Height</v>
      </c>
      <c r="B222" s="692"/>
    </row>
    <row r="223" spans="1:2" ht="180.75" thickTop="1">
      <c r="A223" s="692"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92"/>
      <c r="B224" s="692"/>
    </row>
    <row r="225" spans="1:2">
      <c r="A225" s="692"/>
      <c r="B225" s="692"/>
    </row>
    <row r="226" spans="1:2">
      <c r="A226" s="692"/>
      <c r="B226" s="692"/>
    </row>
    <row r="227" spans="1:2">
      <c r="A227" s="692"/>
      <c r="B227" s="692"/>
    </row>
    <row r="228" spans="1:2">
      <c r="A228" s="692"/>
      <c r="B228" s="692"/>
    </row>
    <row r="229" spans="1:2">
      <c r="A229" s="692"/>
      <c r="B229" s="692"/>
    </row>
    <row r="230" spans="1:2">
      <c r="A230" s="692"/>
      <c r="B230" s="692"/>
    </row>
    <row r="231" spans="1:2">
      <c r="A231" s="692"/>
      <c r="B231" s="692"/>
    </row>
    <row r="232" spans="1:2">
      <c r="A232" s="692"/>
      <c r="B232" s="692"/>
    </row>
    <row r="233" spans="1:2">
      <c r="A233" s="692"/>
      <c r="B233" s="692"/>
    </row>
    <row r="234" spans="1:2">
      <c r="A234" s="692"/>
      <c r="B234" s="692"/>
    </row>
    <row r="235" spans="1:2">
      <c r="A235" s="692"/>
      <c r="B235" s="692"/>
    </row>
    <row r="236" spans="1:2">
      <c r="A236" s="692"/>
      <c r="B236" s="692"/>
    </row>
    <row r="237" spans="1:2">
      <c r="A237" s="692"/>
      <c r="B237" s="692"/>
    </row>
    <row r="238" spans="1:2">
      <c r="A238" s="692"/>
      <c r="B238" s="692"/>
    </row>
    <row r="239" spans="1:2">
      <c r="A239" s="692"/>
      <c r="B239" s="692"/>
    </row>
    <row r="240" spans="1:2">
      <c r="A240" s="692"/>
      <c r="B240" s="692"/>
    </row>
    <row r="241" spans="1:2">
      <c r="A241" s="692"/>
      <c r="B241" s="692"/>
    </row>
    <row r="242" spans="1:2">
      <c r="A242" s="692"/>
      <c r="B242" s="692"/>
    </row>
    <row r="243" spans="1:2">
      <c r="A243" s="692"/>
      <c r="B243" s="692"/>
    </row>
    <row r="244" spans="1:2" ht="15.75" thickBot="1">
      <c r="A244" s="352" t="str">
        <f>Translation!B341</f>
        <v>Pole Spacing</v>
      </c>
      <c r="B244" s="692"/>
    </row>
    <row r="245" spans="1:2" ht="135.75" thickTop="1">
      <c r="A245" s="692"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91"/>
    </row>
    <row r="246" spans="1:2" ht="269.25" customHeight="1">
      <c r="A246" s="692"/>
      <c r="B246" s="692"/>
    </row>
    <row r="247" spans="1:2">
      <c r="A247" s="692"/>
      <c r="B247" s="692"/>
    </row>
    <row r="248" spans="1:2">
      <c r="A248" s="692"/>
      <c r="B248" s="692"/>
    </row>
    <row r="249" spans="1:2">
      <c r="A249" s="692"/>
      <c r="B249" s="692"/>
    </row>
    <row r="250" spans="1:2">
      <c r="A250" s="692"/>
      <c r="B250" s="692"/>
    </row>
    <row r="251" spans="1:2">
      <c r="A251" s="692"/>
      <c r="B251" s="692"/>
    </row>
    <row r="252" spans="1:2">
      <c r="A252" s="692"/>
      <c r="B252" s="692"/>
    </row>
    <row r="253" spans="1:2">
      <c r="A253" s="692"/>
      <c r="B253" s="692"/>
    </row>
    <row r="254" spans="1:2">
      <c r="A254" s="692"/>
      <c r="B254" s="692"/>
    </row>
    <row r="255" spans="1:2">
      <c r="A255" s="692"/>
      <c r="B255" s="692"/>
    </row>
    <row r="256" spans="1:2">
      <c r="A256" s="692"/>
      <c r="B256" s="692"/>
    </row>
    <row r="257" spans="1:2">
      <c r="A257" s="692"/>
      <c r="B257" s="692"/>
    </row>
    <row r="258" spans="1:2">
      <c r="A258" s="692"/>
      <c r="B258" s="692"/>
    </row>
    <row r="259" spans="1:2">
      <c r="A259" s="692"/>
      <c r="B259" s="692"/>
    </row>
    <row r="260" spans="1:2">
      <c r="A260" s="692"/>
      <c r="B260" s="692"/>
    </row>
    <row r="261" spans="1:2">
      <c r="A261" s="692"/>
      <c r="B261" s="692"/>
    </row>
    <row r="262" spans="1:2">
      <c r="A262" s="692"/>
      <c r="B262" s="692"/>
    </row>
    <row r="263" spans="1:2">
      <c r="A263" s="692"/>
      <c r="B263" s="692"/>
    </row>
    <row r="264" spans="1:2">
      <c r="A264" s="692"/>
      <c r="B264" s="692"/>
    </row>
    <row r="265" spans="1:2" ht="15.75" thickBot="1">
      <c r="A265" s="352" t="str">
        <f>Translation!B343</f>
        <v>Pole Setback</v>
      </c>
      <c r="B265" s="692"/>
    </row>
    <row r="266" spans="1:2" ht="45.75" thickTop="1">
      <c r="A266" s="692" t="str">
        <f>Translation!B344</f>
        <v xml:space="preserve">Distance from the pole mounting to the edge of the road. Only applies to single-side and staggered configurations. 
</v>
      </c>
      <c r="B266" s="691"/>
    </row>
    <row r="267" spans="1:2" ht="37.5" customHeight="1">
      <c r="A267" s="543"/>
      <c r="B267" s="692"/>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92" t="str">
        <f>Translation!B557</f>
        <v xml:space="preserve">Indicates the horizontal distance from the center of the pole mounting to the fixture centerline. This should include  half of the length of the fixture.
</v>
      </c>
      <c r="B286" s="691"/>
    </row>
    <row r="287" spans="1:2" ht="38.25" customHeight="1">
      <c r="A287" s="692"/>
      <c r="B287" s="692"/>
    </row>
    <row r="288" spans="1:2">
      <c r="A288" s="692"/>
      <c r="B288" s="692"/>
    </row>
    <row r="289" spans="1:2">
      <c r="A289" s="692"/>
      <c r="B289" s="692"/>
    </row>
    <row r="290" spans="1:2">
      <c r="A290" s="692"/>
      <c r="B290" s="692"/>
    </row>
    <row r="291" spans="1:2">
      <c r="A291" s="692"/>
      <c r="B291" s="692"/>
    </row>
    <row r="292" spans="1:2">
      <c r="A292" s="692"/>
      <c r="B292" s="692"/>
    </row>
    <row r="293" spans="1:2">
      <c r="A293" s="692"/>
      <c r="B293" s="692"/>
    </row>
    <row r="294" spans="1:2">
      <c r="A294" s="692"/>
      <c r="B294" s="692"/>
    </row>
    <row r="295" spans="1:2">
      <c r="A295" s="692"/>
      <c r="B295" s="692"/>
    </row>
    <row r="296" spans="1:2">
      <c r="A296" s="692"/>
      <c r="B296" s="692"/>
    </row>
    <row r="297" spans="1:2">
      <c r="A297" s="692"/>
      <c r="B297" s="692"/>
    </row>
    <row r="298" spans="1:2">
      <c r="A298" s="692"/>
      <c r="B298" s="692"/>
    </row>
    <row r="299" spans="1:2">
      <c r="A299" s="692"/>
      <c r="B299" s="692"/>
    </row>
    <row r="300" spans="1:2">
      <c r="A300" s="692"/>
      <c r="B300" s="692"/>
    </row>
    <row r="301" spans="1:2">
      <c r="A301" s="692"/>
      <c r="B301" s="692"/>
    </row>
    <row r="302" spans="1:2">
      <c r="A302" s="692"/>
      <c r="B302" s="692"/>
    </row>
    <row r="303" spans="1:2">
      <c r="A303" s="692"/>
      <c r="B303" s="692"/>
    </row>
    <row r="304" spans="1:2">
      <c r="A304" s="692"/>
      <c r="B304" s="692"/>
    </row>
    <row r="305" spans="1:2">
      <c r="A305" s="692"/>
      <c r="B305" s="692"/>
    </row>
    <row r="306" spans="1:2">
      <c r="A306" s="692"/>
      <c r="B306" s="692"/>
    </row>
    <row r="307" spans="1:2">
      <c r="A307" s="692"/>
      <c r="B307" s="692"/>
    </row>
    <row r="308" spans="1:2" ht="15.75" thickBot="1">
      <c r="A308" s="354" t="str">
        <f>Translation!B346</f>
        <v>Number of Points in Grid</v>
      </c>
      <c r="B308" s="692"/>
    </row>
    <row r="309" spans="1:2" ht="135.75" thickTop="1">
      <c r="A309" s="692"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91"/>
    </row>
    <row r="310" spans="1:2" ht="24.75" customHeight="1">
      <c r="A310" s="692"/>
      <c r="B310" s="692"/>
    </row>
    <row r="311" spans="1:2">
      <c r="A311" s="692"/>
      <c r="B311" s="692"/>
    </row>
    <row r="312" spans="1:2">
      <c r="A312" s="692"/>
      <c r="B312" s="692"/>
    </row>
    <row r="313" spans="1:2">
      <c r="A313" s="692"/>
      <c r="B313" s="692"/>
    </row>
    <row r="314" spans="1:2">
      <c r="A314" s="692"/>
      <c r="B314" s="692"/>
    </row>
    <row r="315" spans="1:2">
      <c r="A315" s="692"/>
      <c r="B315" s="692"/>
    </row>
    <row r="316" spans="1:2">
      <c r="A316" s="692"/>
      <c r="B316" s="692"/>
    </row>
    <row r="317" spans="1:2">
      <c r="A317" s="692"/>
      <c r="B317" s="692"/>
    </row>
    <row r="318" spans="1:2">
      <c r="A318" s="692"/>
      <c r="B318" s="692"/>
    </row>
    <row r="319" spans="1:2">
      <c r="A319" s="692"/>
      <c r="B319" s="692"/>
    </row>
    <row r="320" spans="1:2">
      <c r="A320" s="692"/>
      <c r="B320" s="692"/>
    </row>
    <row r="321" spans="1:2">
      <c r="A321" s="692"/>
      <c r="B321" s="692"/>
    </row>
    <row r="322" spans="1:2">
      <c r="A322" s="692"/>
      <c r="B322" s="692"/>
    </row>
    <row r="323" spans="1:2">
      <c r="A323" s="692"/>
      <c r="B323" s="692"/>
    </row>
    <row r="324" spans="1:2">
      <c r="A324" s="692"/>
      <c r="B324" s="692"/>
    </row>
    <row r="325" spans="1:2">
      <c r="A325" s="692"/>
      <c r="B325" s="692"/>
    </row>
    <row r="326" spans="1:2">
      <c r="A326" s="692"/>
      <c r="B326" s="692"/>
    </row>
    <row r="327" spans="1:2">
      <c r="A327" s="692"/>
      <c r="B327" s="692"/>
    </row>
    <row r="328" spans="1:2">
      <c r="A328" s="692"/>
      <c r="B328" s="692"/>
    </row>
    <row r="329" spans="1:2">
      <c r="A329" s="692"/>
      <c r="B329" s="692"/>
    </row>
    <row r="330" spans="1:2">
      <c r="A330" s="692"/>
      <c r="B330" s="692"/>
    </row>
    <row r="331" spans="1:2">
      <c r="A331" s="692"/>
      <c r="B331" s="692"/>
    </row>
    <row r="332" spans="1:2" ht="15.75" thickBot="1">
      <c r="A332" s="354" t="str">
        <f>Translation!B352</f>
        <v>Equipment Cost ($/fixture)</v>
      </c>
      <c r="B332" s="692"/>
    </row>
    <row r="333" spans="1:2" ht="60.75" thickTop="1">
      <c r="A333" s="692"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91"/>
    </row>
    <row r="334" spans="1:2" ht="10.5" customHeight="1">
      <c r="A334" s="692"/>
      <c r="B334" s="692"/>
    </row>
    <row r="335" spans="1:2">
      <c r="A335" s="692"/>
      <c r="B335" s="692"/>
    </row>
    <row r="336" spans="1:2">
      <c r="A336" s="692"/>
      <c r="B336" s="692"/>
    </row>
    <row r="337" spans="1:2">
      <c r="A337" s="692"/>
      <c r="B337" s="692"/>
    </row>
    <row r="338" spans="1:2">
      <c r="A338" s="692"/>
      <c r="B338" s="692"/>
    </row>
    <row r="339" spans="1:2">
      <c r="A339" s="692"/>
      <c r="B339" s="692"/>
    </row>
    <row r="340" spans="1:2">
      <c r="A340" s="692"/>
      <c r="B340" s="692"/>
    </row>
    <row r="341" spans="1:2">
      <c r="A341" s="692"/>
      <c r="B341" s="692"/>
    </row>
    <row r="342" spans="1:2">
      <c r="A342" s="692"/>
      <c r="B342" s="692"/>
    </row>
    <row r="343" spans="1:2">
      <c r="A343" s="692"/>
      <c r="B343" s="692"/>
    </row>
    <row r="344" spans="1:2">
      <c r="A344" s="692"/>
      <c r="B344" s="692"/>
    </row>
    <row r="345" spans="1:2">
      <c r="A345" s="692"/>
      <c r="B345" s="692"/>
    </row>
    <row r="346" spans="1:2">
      <c r="A346" s="692"/>
      <c r="B346" s="692"/>
    </row>
    <row r="347" spans="1:2">
      <c r="A347" s="692"/>
      <c r="B347" s="692"/>
    </row>
    <row r="348" spans="1:2">
      <c r="A348" s="692"/>
      <c r="B348" s="692"/>
    </row>
    <row r="349" spans="1:2">
      <c r="A349" s="692"/>
      <c r="B349" s="692"/>
    </row>
    <row r="350" spans="1:2">
      <c r="A350" s="692"/>
      <c r="B350" s="692"/>
    </row>
    <row r="351" spans="1:2">
      <c r="A351" s="692"/>
      <c r="B351" s="692"/>
    </row>
    <row r="352" spans="1:2">
      <c r="A352" s="692"/>
      <c r="B352" s="692"/>
    </row>
    <row r="353" spans="1:2">
      <c r="A353" s="692"/>
      <c r="B353" s="692"/>
    </row>
    <row r="354" spans="1:2">
      <c r="A354" s="692"/>
      <c r="B354" s="692"/>
    </row>
    <row r="355" spans="1:2" ht="15.75" thickBot="1">
      <c r="A355" s="354" t="str">
        <f>Translation!B354</f>
        <v>One-time Rebate or Subsidy ($/fixture)</v>
      </c>
      <c r="B355" s="692"/>
    </row>
    <row r="356" spans="1:2" ht="30.75" thickTop="1">
      <c r="A356" s="692" t="str">
        <f>Translation!B355</f>
        <v xml:space="preserve">Enter any rebates or subsidies to be removed from the overall equipment cost on a per fixture basis. </v>
      </c>
      <c r="B356" s="691"/>
    </row>
    <row r="357" spans="1:2" ht="43.5" customHeight="1">
      <c r="A357" s="692"/>
      <c r="B357" s="692"/>
    </row>
    <row r="358" spans="1:2">
      <c r="A358" s="692"/>
      <c r="B358" s="692"/>
    </row>
    <row r="359" spans="1:2">
      <c r="A359" s="692"/>
      <c r="B359" s="692"/>
    </row>
    <row r="360" spans="1:2">
      <c r="A360" s="692"/>
      <c r="B360" s="692"/>
    </row>
    <row r="361" spans="1:2">
      <c r="A361" s="692"/>
      <c r="B361" s="692"/>
    </row>
    <row r="362" spans="1:2">
      <c r="A362" s="692"/>
      <c r="B362" s="692"/>
    </row>
    <row r="363" spans="1:2">
      <c r="A363" s="692"/>
      <c r="B363" s="692"/>
    </row>
    <row r="364" spans="1:2">
      <c r="A364" s="692"/>
      <c r="B364" s="692"/>
    </row>
    <row r="365" spans="1:2">
      <c r="A365" s="692"/>
      <c r="B365" s="692"/>
    </row>
    <row r="366" spans="1:2">
      <c r="A366" s="692"/>
      <c r="B366" s="692"/>
    </row>
    <row r="367" spans="1:2">
      <c r="A367" s="692"/>
      <c r="B367" s="692"/>
    </row>
    <row r="368" spans="1:2">
      <c r="A368" s="692"/>
      <c r="B368" s="692"/>
    </row>
    <row r="369" spans="1:2">
      <c r="A369" s="692"/>
      <c r="B369" s="692"/>
    </row>
    <row r="370" spans="1:2">
      <c r="A370" s="692"/>
      <c r="B370" s="692"/>
    </row>
    <row r="371" spans="1:2">
      <c r="A371" s="692"/>
      <c r="B371" s="692"/>
    </row>
    <row r="372" spans="1:2">
      <c r="A372" s="692"/>
      <c r="B372" s="692"/>
    </row>
    <row r="373" spans="1:2">
      <c r="A373" s="692"/>
      <c r="B373" s="692"/>
    </row>
    <row r="374" spans="1:2">
      <c r="A374" s="692"/>
      <c r="B374" s="692"/>
    </row>
    <row r="375" spans="1:2">
      <c r="A375" s="692"/>
      <c r="B375" s="692"/>
    </row>
    <row r="376" spans="1:2">
      <c r="A376" s="692"/>
      <c r="B376" s="692"/>
    </row>
    <row r="377" spans="1:2" ht="15.75" thickBot="1">
      <c r="A377" s="354" t="str">
        <f>Translation!B356</f>
        <v>Annual Maintenance Cost ($/year)</v>
      </c>
      <c r="B377" s="692"/>
    </row>
    <row r="378" spans="1:2" ht="90.75" thickTop="1">
      <c r="A378" s="692"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91"/>
    </row>
    <row r="379" spans="1:2" ht="50.25" customHeight="1">
      <c r="A379" s="692"/>
      <c r="B379" s="692"/>
    </row>
    <row r="380" spans="1:2">
      <c r="A380" s="692"/>
      <c r="B380" s="692"/>
    </row>
    <row r="381" spans="1:2">
      <c r="A381" s="692"/>
      <c r="B381" s="692"/>
    </row>
    <row r="382" spans="1:2">
      <c r="A382" s="692"/>
      <c r="B382" s="692"/>
    </row>
    <row r="383" spans="1:2">
      <c r="A383" s="692"/>
      <c r="B383" s="692"/>
    </row>
    <row r="384" spans="1:2">
      <c r="A384" s="692"/>
      <c r="B384" s="692"/>
    </row>
    <row r="385" spans="1:2">
      <c r="A385" s="692"/>
      <c r="B385" s="692"/>
    </row>
    <row r="386" spans="1:2">
      <c r="A386" s="692"/>
      <c r="B386" s="692"/>
    </row>
    <row r="387" spans="1:2">
      <c r="A387" s="692"/>
      <c r="B387" s="692"/>
    </row>
    <row r="388" spans="1:2">
      <c r="A388" s="692"/>
      <c r="B388" s="692"/>
    </row>
    <row r="389" spans="1:2">
      <c r="A389" s="692"/>
      <c r="B389" s="692"/>
    </row>
    <row r="390" spans="1:2">
      <c r="A390" s="692"/>
      <c r="B390" s="692"/>
    </row>
    <row r="391" spans="1:2">
      <c r="A391" s="692"/>
      <c r="B391" s="692"/>
    </row>
    <row r="392" spans="1:2">
      <c r="A392" s="692"/>
      <c r="B392" s="692"/>
    </row>
    <row r="393" spans="1:2">
      <c r="A393" s="692"/>
      <c r="B393" s="692"/>
    </row>
    <row r="394" spans="1:2">
      <c r="A394" s="692"/>
      <c r="B394" s="692"/>
    </row>
    <row r="395" spans="1:2">
      <c r="A395" s="692"/>
      <c r="B395" s="692"/>
    </row>
    <row r="396" spans="1:2">
      <c r="A396" s="692"/>
      <c r="B396" s="692"/>
    </row>
    <row r="397" spans="1:2" ht="15.75" thickBot="1">
      <c r="A397" s="354" t="str">
        <f>Translation!B358</f>
        <v>Maintenance inflation rate (%/year)</v>
      </c>
      <c r="B397" s="692"/>
    </row>
    <row r="398" spans="1:2" ht="30.75" thickTop="1">
      <c r="A398" s="692" t="str">
        <f>Translation!B359</f>
        <v xml:space="preserve">Enter the estimated inflation rate of maintenance rates due to increased labor costs, etc. </v>
      </c>
      <c r="B398" s="691"/>
    </row>
    <row r="399" spans="1:2" ht="36" customHeight="1">
      <c r="A399" s="692"/>
      <c r="B399" s="692"/>
    </row>
    <row r="400" spans="1:2">
      <c r="A400" s="692"/>
      <c r="B400" s="692"/>
    </row>
    <row r="401" spans="1:2">
      <c r="A401" s="692"/>
      <c r="B401" s="692"/>
    </row>
    <row r="402" spans="1:2">
      <c r="A402" s="692"/>
      <c r="B402" s="692"/>
    </row>
    <row r="403" spans="1:2">
      <c r="A403" s="692"/>
      <c r="B403" s="692"/>
    </row>
    <row r="404" spans="1:2">
      <c r="A404" s="692"/>
      <c r="B404" s="692"/>
    </row>
    <row r="405" spans="1:2">
      <c r="A405" s="692"/>
      <c r="B405" s="692"/>
    </row>
    <row r="406" spans="1:2">
      <c r="A406" s="692"/>
      <c r="B406" s="692"/>
    </row>
    <row r="407" spans="1:2">
      <c r="A407" s="692"/>
      <c r="B407" s="692"/>
    </row>
    <row r="408" spans="1:2">
      <c r="A408" s="692"/>
      <c r="B408" s="692"/>
    </row>
    <row r="409" spans="1:2">
      <c r="A409" s="692"/>
      <c r="B409" s="692"/>
    </row>
    <row r="410" spans="1:2">
      <c r="A410" s="692"/>
      <c r="B410" s="692"/>
    </row>
    <row r="411" spans="1:2">
      <c r="A411" s="692"/>
      <c r="B411" s="692"/>
    </row>
    <row r="412" spans="1:2">
      <c r="A412" s="692"/>
      <c r="B412" s="692"/>
    </row>
    <row r="413" spans="1:2">
      <c r="A413" s="692"/>
      <c r="B413" s="692"/>
    </row>
    <row r="414" spans="1:2">
      <c r="A414" s="692"/>
      <c r="B414" s="692"/>
    </row>
    <row r="415" spans="1:2">
      <c r="A415" s="692"/>
      <c r="B415" s="692"/>
    </row>
    <row r="416" spans="1:2">
      <c r="A416" s="692"/>
      <c r="B416" s="692"/>
    </row>
    <row r="417" spans="1:2">
      <c r="A417" s="692"/>
      <c r="B417" s="692"/>
    </row>
    <row r="418" spans="1:2" ht="15.75" thickBot="1">
      <c r="A418" s="354" t="str">
        <f>Translation!B360</f>
        <v>Lamp Lumen Depreciation</v>
      </c>
      <c r="B418" s="692"/>
    </row>
    <row r="419" spans="1:2" ht="60.75" thickTop="1">
      <c r="A419" s="692"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91"/>
    </row>
    <row r="420" spans="1:2" ht="54.75" customHeight="1">
      <c r="A420" s="692"/>
      <c r="B420" s="692"/>
    </row>
    <row r="421" spans="1:2">
      <c r="A421" s="692"/>
      <c r="B421" s="692"/>
    </row>
    <row r="422" spans="1:2">
      <c r="A422" s="692"/>
      <c r="B422" s="692"/>
    </row>
    <row r="423" spans="1:2">
      <c r="A423" s="692"/>
      <c r="B423" s="692"/>
    </row>
    <row r="424" spans="1:2">
      <c r="A424" s="692"/>
      <c r="B424" s="692"/>
    </row>
    <row r="425" spans="1:2">
      <c r="A425" s="692"/>
      <c r="B425" s="692"/>
    </row>
    <row r="426" spans="1:2">
      <c r="A426" s="692"/>
      <c r="B426" s="692"/>
    </row>
    <row r="427" spans="1:2">
      <c r="A427" s="692"/>
      <c r="B427" s="692"/>
    </row>
    <row r="428" spans="1:2">
      <c r="A428" s="692"/>
      <c r="B428" s="692"/>
    </row>
    <row r="429" spans="1:2">
      <c r="A429" s="692"/>
      <c r="B429" s="692"/>
    </row>
    <row r="430" spans="1:2">
      <c r="A430" s="692"/>
      <c r="B430" s="692"/>
    </row>
    <row r="431" spans="1:2">
      <c r="A431" s="692"/>
      <c r="B431" s="692"/>
    </row>
    <row r="432" spans="1:2">
      <c r="A432" s="692"/>
      <c r="B432" s="692"/>
    </row>
    <row r="433" spans="1:2">
      <c r="A433" s="692"/>
      <c r="B433" s="692"/>
    </row>
    <row r="434" spans="1:2">
      <c r="A434" s="692"/>
      <c r="B434" s="692"/>
    </row>
    <row r="435" spans="1:2">
      <c r="A435" s="692"/>
      <c r="B435" s="692"/>
    </row>
    <row r="436" spans="1:2">
      <c r="A436" s="692"/>
      <c r="B436" s="692"/>
    </row>
    <row r="437" spans="1:2">
      <c r="A437" s="692"/>
      <c r="B437" s="692"/>
    </row>
    <row r="438" spans="1:2">
      <c r="A438" s="692"/>
      <c r="B438" s="692"/>
    </row>
    <row r="439" spans="1:2" ht="15.75" thickBot="1">
      <c r="A439" s="354" t="str">
        <f>Translation!B362</f>
        <v>Luminaire Dirt Depreciation (design year)</v>
      </c>
      <c r="B439" s="692"/>
    </row>
    <row r="440" spans="1:2" ht="60.75" thickTop="1">
      <c r="A440" s="692"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91"/>
    </row>
    <row r="441" spans="1:2" ht="33" customHeight="1">
      <c r="A441" s="692"/>
      <c r="B441" s="692"/>
    </row>
    <row r="442" spans="1:2">
      <c r="A442" s="692"/>
      <c r="B442" s="692"/>
    </row>
    <row r="443" spans="1:2">
      <c r="A443" s="692"/>
      <c r="B443" s="692"/>
    </row>
    <row r="444" spans="1:2">
      <c r="A444" s="692"/>
      <c r="B444" s="692"/>
    </row>
    <row r="445" spans="1:2">
      <c r="A445" s="692"/>
      <c r="B445" s="692"/>
    </row>
    <row r="446" spans="1:2">
      <c r="A446" s="692"/>
      <c r="B446" s="692"/>
    </row>
    <row r="447" spans="1:2">
      <c r="A447" s="692"/>
      <c r="B447" s="692"/>
    </row>
    <row r="448" spans="1:2">
      <c r="A448" s="692"/>
      <c r="B448" s="692"/>
    </row>
    <row r="449" spans="1:2">
      <c r="A449" s="692"/>
      <c r="B449" s="692"/>
    </row>
    <row r="450" spans="1:2">
      <c r="A450" s="692"/>
      <c r="B450" s="692"/>
    </row>
    <row r="451" spans="1:2">
      <c r="A451" s="692"/>
      <c r="B451" s="692"/>
    </row>
    <row r="452" spans="1:2">
      <c r="A452" s="692"/>
      <c r="B452" s="692"/>
    </row>
    <row r="453" spans="1:2">
      <c r="A453" s="692"/>
      <c r="B453" s="692"/>
    </row>
    <row r="454" spans="1:2">
      <c r="A454" s="692"/>
      <c r="B454" s="692"/>
    </row>
    <row r="455" spans="1:2">
      <c r="A455" s="692"/>
      <c r="B455" s="692"/>
    </row>
    <row r="456" spans="1:2">
      <c r="A456" s="692"/>
      <c r="B456" s="692"/>
    </row>
    <row r="457" spans="1:2">
      <c r="A457" s="692"/>
      <c r="B457" s="692"/>
    </row>
    <row r="458" spans="1:2">
      <c r="A458" s="692"/>
      <c r="B458" s="692"/>
    </row>
    <row r="459" spans="1:2" ht="15.75" thickBot="1">
      <c r="A459" s="354" t="str">
        <f>Translation!B364</f>
        <v>Desired fixture not available in the table below?</v>
      </c>
      <c r="B459" s="692"/>
    </row>
    <row r="460" spans="1:2" ht="30.75" thickTop="1">
      <c r="A460" s="692" t="str">
        <f>Translation!B365</f>
        <v>IES files describe the light output of a fixture. You can obtain them from fixture manufacturers</v>
      </c>
      <c r="B460" s="691"/>
    </row>
    <row r="461" spans="1:2" ht="30" customHeight="1">
      <c r="A461" s="691"/>
      <c r="B461" s="692"/>
    </row>
    <row r="462" spans="1:2">
      <c r="A462" s="365"/>
    </row>
    <row r="463" spans="1:2">
      <c r="A463" s="365"/>
    </row>
    <row r="464" spans="1:2">
      <c r="A464" s="365"/>
    </row>
    <row r="465" spans="1:1">
      <c r="A465" s="365"/>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0.1</v>
      </c>
    </row>
    <row r="4" spans="2:3" ht="30">
      <c r="B4" s="175" t="str">
        <f>Costs!B10</f>
        <v>Energy Inflation Rate (%/year)</v>
      </c>
      <c r="C4" s="315">
        <f>Costs!C10</f>
        <v>0.02</v>
      </c>
    </row>
    <row r="5" spans="2:3">
      <c r="B5" s="175" t="str">
        <f>Costs!B11</f>
        <v>Discount Rate</v>
      </c>
      <c r="C5" s="315">
        <f>Costs!C11</f>
        <v>0.03</v>
      </c>
    </row>
    <row r="6" spans="2:3">
      <c r="B6" s="2"/>
    </row>
    <row r="8" spans="2:3">
      <c r="B8" s="2" t="s">
        <v>1098</v>
      </c>
    </row>
    <row r="9" spans="2:3">
      <c r="B9" s="175" t="str">
        <f>FixtureData!G$5</f>
        <v>Watts</v>
      </c>
      <c r="C9" s="259">
        <f ca="1">FixtureData!G$6</f>
        <v>134</v>
      </c>
    </row>
    <row r="10" spans="2:3">
      <c r="B10" s="175" t="str">
        <f>FixtureData!H$5</f>
        <v>Total Light Loss Factor</v>
      </c>
      <c r="C10" s="259">
        <f ca="1">FixtureData!H$6</f>
        <v>0.66</v>
      </c>
    </row>
    <row r="11" spans="2:3">
      <c r="B11" s="175" t="str">
        <f>FixtureData!I$5</f>
        <v>kWh/fixture</v>
      </c>
      <c r="C11" s="320">
        <f ca="1">FixtureData!I$6</f>
        <v>586.92000000000007</v>
      </c>
    </row>
    <row r="12" spans="2:3">
      <c r="B12" s="175" t="str">
        <f>FixtureData!J$5</f>
        <v>kWh/kilometer/yr</v>
      </c>
      <c r="C12" s="321">
        <f ca="1">FixtureData!J$6</f>
        <v>16769.142857142859</v>
      </c>
    </row>
    <row r="13" spans="2:3">
      <c r="B13" s="175" t="str">
        <f>FixtureData!K$5</f>
        <v>Equipment Cost ($/fixture)</v>
      </c>
      <c r="C13" s="322">
        <f ca="1">FixtureData!K$6</f>
        <v>500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25</v>
      </c>
    </row>
    <row r="17" spans="1:23" ht="30">
      <c r="B17" s="175" t="str">
        <f>FixtureData!O$5</f>
        <v>Maintenance inflation rate (%/year)</v>
      </c>
      <c r="C17" s="323">
        <f ca="1">FixtureData!O$6</f>
        <v>0.02</v>
      </c>
    </row>
    <row r="18" spans="1:23">
      <c r="B18" s="175" t="str">
        <f>'Road Geometry'!B51</f>
        <v>Fixtures/km</v>
      </c>
      <c r="C18" s="321">
        <f>IF(FixtureData!A6="Baseline",'Road Geometry'!C51,'Road Geometry'!C77)</f>
        <v>28.571428571428573</v>
      </c>
    </row>
    <row r="20" spans="1:23">
      <c r="B20" s="175" t="s">
        <v>1107</v>
      </c>
      <c r="C20" s="324">
        <f ca="1">C13+C14-C15</f>
        <v>600</v>
      </c>
    </row>
    <row r="21" spans="1:23" ht="30">
      <c r="A21" s="1"/>
      <c r="B21" s="1"/>
      <c r="C21" s="1" t="s">
        <v>1099</v>
      </c>
      <c r="D21" s="1"/>
      <c r="E21" s="479"/>
      <c r="F21" s="1"/>
      <c r="G21" s="1"/>
      <c r="H21" s="1"/>
      <c r="I21" s="1"/>
      <c r="J21" s="1" t="s">
        <v>1100</v>
      </c>
      <c r="K21" s="1"/>
      <c r="L21" s="479"/>
      <c r="M21" s="1"/>
      <c r="N21" s="1"/>
      <c r="O21" s="1"/>
      <c r="P21" s="1"/>
      <c r="R21" t="s">
        <v>1671</v>
      </c>
    </row>
    <row r="22" spans="1:23" ht="89.25" customHeight="1">
      <c r="A22" s="1"/>
      <c r="B22" s="1"/>
      <c r="C22" s="338" t="s">
        <v>1101</v>
      </c>
      <c r="D22" s="339" t="s">
        <v>1102</v>
      </c>
      <c r="E22" s="339" t="s">
        <v>1669</v>
      </c>
      <c r="F22" s="339" t="s">
        <v>1103</v>
      </c>
      <c r="G22" s="339" t="s">
        <v>1104</v>
      </c>
      <c r="H22" s="339" t="s">
        <v>1105</v>
      </c>
      <c r="I22" s="340" t="str">
        <f>Translation!B377</f>
        <v>Net Present Value - Total Cost of Ownership</v>
      </c>
      <c r="J22" s="339" t="s">
        <v>1101</v>
      </c>
      <c r="K22" s="339" t="s">
        <v>1102</v>
      </c>
      <c r="L22" s="339"/>
      <c r="M22" s="339" t="s">
        <v>1103</v>
      </c>
      <c r="N22" s="339" t="s">
        <v>1104</v>
      </c>
      <c r="O22" s="339"/>
      <c r="P22" s="339" t="s">
        <v>1106</v>
      </c>
      <c r="R22" s="338" t="s">
        <v>1672</v>
      </c>
      <c r="S22" s="338" t="s">
        <v>1673</v>
      </c>
      <c r="T22" s="338" t="s">
        <v>1674</v>
      </c>
      <c r="U22" s="338" t="str">
        <f>Translation!B508</f>
        <v>Return on Investment (after 'x' years)</v>
      </c>
    </row>
    <row r="23" spans="1:23">
      <c r="B23">
        <v>0</v>
      </c>
      <c r="C23" s="31"/>
      <c r="D23" s="325"/>
      <c r="E23" s="325"/>
      <c r="F23" s="324"/>
      <c r="G23" s="324"/>
      <c r="H23" s="324"/>
      <c r="I23" s="324">
        <f ca="1">C20</f>
        <v>600</v>
      </c>
      <c r="J23" s="326">
        <f ca="1">$C$18*C20</f>
        <v>17142.857142857145</v>
      </c>
      <c r="K23" s="326">
        <f t="shared" ref="K23:K43" si="0">$C$18*D23</f>
        <v>0</v>
      </c>
      <c r="L23" s="326"/>
      <c r="M23" s="326">
        <f t="shared" ref="M23:M38" si="1">$C$18*F23</f>
        <v>0</v>
      </c>
      <c r="N23" s="326">
        <f t="shared" ref="N23:N38" si="2">$C$18*G23</f>
        <v>0</v>
      </c>
      <c r="O23" s="326">
        <f t="shared" ref="O23:O38" si="3">$C$18*H23</f>
        <v>0</v>
      </c>
      <c r="P23" s="326">
        <f t="shared" ref="P23:P38" ca="1" si="4">$C$18*I23</f>
        <v>17142.857142857145</v>
      </c>
      <c r="R23" s="333">
        <v>0</v>
      </c>
      <c r="S23" s="324">
        <f ca="1">I23</f>
        <v>600</v>
      </c>
      <c r="T23" s="333">
        <f ca="1">R23-S23</f>
        <v>-600</v>
      </c>
      <c r="U23" s="259" t="str">
        <f ca="1">IF(T23&gt;0,Translation!$B$509,IF(AVERAGE($T$24:$T$43)&lt;0,Translation!$B$510,""))</f>
        <v>Upgrade is more costly to operate!</v>
      </c>
      <c r="V23" s="494"/>
    </row>
    <row r="24" spans="1:23">
      <c r="A24" t="s">
        <v>1108</v>
      </c>
      <c r="B24" s="327">
        <v>1</v>
      </c>
      <c r="C24" s="328">
        <f t="shared" ref="C24:C43" ca="1" si="5">$C$16*(1+$C$17)^$B24</f>
        <v>25.5</v>
      </c>
      <c r="D24" s="328">
        <f t="shared" ref="D24:D43" ca="1" si="6">$C$11*$C$3*(1+$C$4)^B24</f>
        <v>59.865840000000006</v>
      </c>
      <c r="E24" s="328">
        <f ca="1">D24+C24</f>
        <v>85.365840000000006</v>
      </c>
      <c r="F24" s="329">
        <f t="shared" ref="F24:F43" ca="1" si="7">(C24)/(1+$C$5)^$B24</f>
        <v>24.757281553398059</v>
      </c>
      <c r="G24" s="329">
        <f t="shared" ref="G24:G43" ca="1" si="8">(D24)/(1+$C$5)^$B24</f>
        <v>58.122174757281556</v>
      </c>
      <c r="H24" s="329">
        <f ca="1">F24+G24</f>
        <v>82.879456310679615</v>
      </c>
      <c r="I24" s="328">
        <f t="shared" ref="I24:I43" ca="1" si="9">I23+G24+F24</f>
        <v>682.87945631067964</v>
      </c>
      <c r="J24" s="326">
        <f t="shared" ref="J24:J43" ca="1" si="10">$C$18*C24</f>
        <v>728.57142857142856</v>
      </c>
      <c r="K24" s="326">
        <f t="shared" ca="1" si="0"/>
        <v>1710.4525714285717</v>
      </c>
      <c r="L24" s="326"/>
      <c r="M24" s="326">
        <f t="shared" ca="1" si="1"/>
        <v>707.35090152565886</v>
      </c>
      <c r="N24" s="326">
        <f t="shared" ca="1" si="2"/>
        <v>1660.6335644937587</v>
      </c>
      <c r="O24" s="326">
        <f t="shared" ca="1" si="3"/>
        <v>2367.9844660194176</v>
      </c>
      <c r="P24" s="326">
        <f t="shared" ca="1" si="4"/>
        <v>19510.841608876563</v>
      </c>
      <c r="R24" s="333">
        <v>40.689840000000004</v>
      </c>
      <c r="S24" s="501">
        <f ca="1">E24</f>
        <v>85.365840000000006</v>
      </c>
      <c r="T24" s="333">
        <f t="shared" ref="T24:T43" ca="1" si="11">R24-S24</f>
        <v>-44.676000000000002</v>
      </c>
      <c r="U24" s="502" t="str">
        <f ca="1">IF(U$23&lt;&gt;"",$U$23,IRR(T$23:T24))</f>
        <v>Upgrade is more costly to operate!</v>
      </c>
      <c r="V24" s="494"/>
      <c r="W24" s="500"/>
    </row>
    <row r="25" spans="1:23">
      <c r="B25" s="327">
        <v>2</v>
      </c>
      <c r="C25" s="328">
        <f t="shared" ca="1" si="5"/>
        <v>26.009999999999998</v>
      </c>
      <c r="D25" s="328">
        <f t="shared" ca="1" si="6"/>
        <v>61.063156800000009</v>
      </c>
      <c r="E25" s="328">
        <f t="shared" ref="E25:E43" ca="1" si="12">D25+C25</f>
        <v>87.073156800000007</v>
      </c>
      <c r="F25" s="329">
        <f t="shared" ca="1" si="7"/>
        <v>24.51691959656895</v>
      </c>
      <c r="G25" s="329">
        <f t="shared" ca="1" si="8"/>
        <v>57.557881798473005</v>
      </c>
      <c r="H25" s="329">
        <f t="shared" ref="H25:H43" ca="1" si="13">F25+G25</f>
        <v>82.074801395041959</v>
      </c>
      <c r="I25" s="328">
        <f t="shared" ca="1" si="9"/>
        <v>764.9542577057216</v>
      </c>
      <c r="J25" s="326">
        <f t="shared" ca="1" si="10"/>
        <v>743.14285714285711</v>
      </c>
      <c r="K25" s="326">
        <f t="shared" ca="1" si="0"/>
        <v>1744.6616228571431</v>
      </c>
      <c r="L25" s="326"/>
      <c r="M25" s="326">
        <f t="shared" ca="1" si="1"/>
        <v>700.48341704482721</v>
      </c>
      <c r="N25" s="326">
        <f t="shared" ca="1" si="2"/>
        <v>1644.5109085278002</v>
      </c>
      <c r="O25" s="326">
        <f t="shared" ca="1" si="3"/>
        <v>2344.9943255726275</v>
      </c>
      <c r="P25" s="326">
        <f t="shared" ca="1" si="4"/>
        <v>21855.835934449191</v>
      </c>
      <c r="R25" s="333">
        <v>41.503636800000002</v>
      </c>
      <c r="S25" s="501">
        <f t="shared" ref="S25:S43" ca="1" si="14">E25</f>
        <v>87.073156800000007</v>
      </c>
      <c r="T25" s="333">
        <f t="shared" ca="1" si="11"/>
        <v>-45.569520000000004</v>
      </c>
      <c r="U25" s="502" t="str">
        <f ca="1">IF(U$23&lt;&gt;"","-",IRR(T$23:T25))</f>
        <v>-</v>
      </c>
      <c r="V25" s="494"/>
      <c r="W25" s="500"/>
    </row>
    <row r="26" spans="1:23">
      <c r="B26" s="327">
        <v>3</v>
      </c>
      <c r="C26" s="328">
        <f t="shared" ca="1" si="5"/>
        <v>26.530199999999997</v>
      </c>
      <c r="D26" s="328">
        <f t="shared" ca="1" si="6"/>
        <v>62.284419936000006</v>
      </c>
      <c r="E26" s="328">
        <f t="shared" ca="1" si="12"/>
        <v>88.814619936</v>
      </c>
      <c r="F26" s="329">
        <f t="shared" ca="1" si="7"/>
        <v>24.278891250971192</v>
      </c>
      <c r="G26" s="329">
        <f t="shared" ca="1" si="8"/>
        <v>56.999067412080059</v>
      </c>
      <c r="H26" s="329">
        <f t="shared" ca="1" si="13"/>
        <v>81.277958663051251</v>
      </c>
      <c r="I26" s="328">
        <f t="shared" ca="1" si="9"/>
        <v>846.23221636877292</v>
      </c>
      <c r="J26" s="326">
        <f t="shared" ca="1" si="10"/>
        <v>758.00571428571425</v>
      </c>
      <c r="K26" s="326">
        <f t="shared" ca="1" si="0"/>
        <v>1779.554855314286</v>
      </c>
      <c r="L26" s="326"/>
      <c r="M26" s="326">
        <f t="shared" ca="1" si="1"/>
        <v>693.68260717060548</v>
      </c>
      <c r="N26" s="326">
        <f t="shared" ca="1" si="2"/>
        <v>1628.5447832022876</v>
      </c>
      <c r="O26" s="326">
        <f t="shared" ca="1" si="3"/>
        <v>2322.2273903728928</v>
      </c>
      <c r="P26" s="326">
        <f t="shared" ca="1" si="4"/>
        <v>24178.063324822084</v>
      </c>
      <c r="R26" s="333">
        <v>42.333709536000001</v>
      </c>
      <c r="S26" s="501">
        <f t="shared" ca="1" si="14"/>
        <v>88.814619936</v>
      </c>
      <c r="T26" s="333">
        <f t="shared" ca="1" si="11"/>
        <v>-46.480910399999999</v>
      </c>
      <c r="U26" s="502" t="str">
        <f ca="1">IF(U$23&lt;&gt;"","-",IRR(T$23:T26))</f>
        <v>-</v>
      </c>
      <c r="V26" s="494"/>
      <c r="W26" s="500"/>
    </row>
    <row r="27" spans="1:23">
      <c r="B27" s="327">
        <v>4</v>
      </c>
      <c r="C27" s="328">
        <f t="shared" ca="1" si="5"/>
        <v>27.060804000000001</v>
      </c>
      <c r="D27" s="328">
        <f t="shared" ca="1" si="6"/>
        <v>63.530108334720005</v>
      </c>
      <c r="E27" s="328">
        <f t="shared" ca="1" si="12"/>
        <v>90.590912334720002</v>
      </c>
      <c r="F27" s="329">
        <f t="shared" ca="1" si="7"/>
        <v>24.043173860185068</v>
      </c>
      <c r="G27" s="329">
        <f t="shared" ca="1" si="8"/>
        <v>56.445678408079281</v>
      </c>
      <c r="H27" s="329">
        <f t="shared" ca="1" si="13"/>
        <v>80.488852268264353</v>
      </c>
      <c r="I27" s="328">
        <f t="shared" ca="1" si="9"/>
        <v>926.72106863703732</v>
      </c>
      <c r="J27" s="326">
        <f t="shared" ca="1" si="10"/>
        <v>773.16582857142862</v>
      </c>
      <c r="K27" s="326">
        <f t="shared" ca="1" si="0"/>
        <v>1815.1459524205716</v>
      </c>
      <c r="L27" s="326"/>
      <c r="M27" s="326">
        <f t="shared" ca="1" si="1"/>
        <v>686.94782457671624</v>
      </c>
      <c r="N27" s="326">
        <f t="shared" ca="1" si="2"/>
        <v>1612.7336688022654</v>
      </c>
      <c r="O27" s="326">
        <f t="shared" ca="1" si="3"/>
        <v>2299.6814933789815</v>
      </c>
      <c r="P27" s="326">
        <f t="shared" ca="1" si="4"/>
        <v>26477.744818201067</v>
      </c>
      <c r="R27" s="333">
        <v>43.180383726720002</v>
      </c>
      <c r="S27" s="501">
        <f t="shared" ca="1" si="14"/>
        <v>90.590912334720002</v>
      </c>
      <c r="T27" s="333">
        <f t="shared" ca="1" si="11"/>
        <v>-47.410528608</v>
      </c>
      <c r="U27" s="502" t="str">
        <f ca="1">IF(U$23&lt;&gt;"","-",IRR(T$23:T27))</f>
        <v>-</v>
      </c>
      <c r="V27" s="494"/>
      <c r="W27" s="500"/>
    </row>
    <row r="28" spans="1:23">
      <c r="B28" s="327">
        <v>5</v>
      </c>
      <c r="C28" s="328">
        <f t="shared" ca="1" si="5"/>
        <v>27.602020079999999</v>
      </c>
      <c r="D28" s="328">
        <f t="shared" ca="1" si="6"/>
        <v>64.800710501414414</v>
      </c>
      <c r="E28" s="328">
        <f t="shared" ca="1" si="12"/>
        <v>92.402730581414417</v>
      </c>
      <c r="F28" s="329">
        <f t="shared" ca="1" si="7"/>
        <v>23.809744987756087</v>
      </c>
      <c r="G28" s="329">
        <f t="shared" ca="1" si="8"/>
        <v>55.897662112855222</v>
      </c>
      <c r="H28" s="329">
        <f t="shared" ca="1" si="13"/>
        <v>79.707407100611306</v>
      </c>
      <c r="I28" s="328">
        <f t="shared" ca="1" si="9"/>
        <v>1006.4284757376486</v>
      </c>
      <c r="J28" s="326">
        <f t="shared" ca="1" si="10"/>
        <v>788.62914514285717</v>
      </c>
      <c r="K28" s="326">
        <f t="shared" ca="1" si="0"/>
        <v>1851.4488714689833</v>
      </c>
      <c r="L28" s="326"/>
      <c r="M28" s="326">
        <f t="shared" ca="1" si="1"/>
        <v>680.27842822160255</v>
      </c>
      <c r="N28" s="326">
        <f t="shared" ca="1" si="2"/>
        <v>1597.0760603672923</v>
      </c>
      <c r="O28" s="326">
        <f t="shared" ca="1" si="3"/>
        <v>2277.3544885888946</v>
      </c>
      <c r="P28" s="326">
        <f t="shared" ca="1" si="4"/>
        <v>28755.099306789962</v>
      </c>
      <c r="R28" s="333">
        <v>44.043991401254402</v>
      </c>
      <c r="S28" s="501">
        <f t="shared" ca="1" si="14"/>
        <v>92.402730581414417</v>
      </c>
      <c r="T28" s="333">
        <f t="shared" ca="1" si="11"/>
        <v>-48.358739180160015</v>
      </c>
      <c r="U28" s="502" t="str">
        <f ca="1">IF(U$23&lt;&gt;"","-",IRR(T$23:T28))</f>
        <v>-</v>
      </c>
      <c r="V28" s="494"/>
      <c r="W28" s="500"/>
    </row>
    <row r="29" spans="1:23">
      <c r="B29" s="327">
        <v>6</v>
      </c>
      <c r="C29" s="328">
        <f t="shared" ca="1" si="5"/>
        <v>28.154060481600002</v>
      </c>
      <c r="D29" s="328">
        <f t="shared" ca="1" si="6"/>
        <v>66.096724711442704</v>
      </c>
      <c r="E29" s="328">
        <f t="shared" ca="1" si="12"/>
        <v>94.250785193042702</v>
      </c>
      <c r="F29" s="329">
        <f t="shared" ca="1" si="7"/>
        <v>23.578582415059426</v>
      </c>
      <c r="G29" s="329">
        <f t="shared" ca="1" si="8"/>
        <v>55.354966364186723</v>
      </c>
      <c r="H29" s="329">
        <f t="shared" ca="1" si="13"/>
        <v>78.933548779246152</v>
      </c>
      <c r="I29" s="328">
        <f t="shared" ca="1" si="9"/>
        <v>1085.3620245168947</v>
      </c>
      <c r="J29" s="326">
        <f t="shared" ca="1" si="10"/>
        <v>804.40172804571444</v>
      </c>
      <c r="K29" s="326">
        <f t="shared" ca="1" si="0"/>
        <v>1888.4778488983632</v>
      </c>
      <c r="L29" s="326"/>
      <c r="M29" s="326">
        <f t="shared" ca="1" si="1"/>
        <v>673.67378328741222</v>
      </c>
      <c r="N29" s="326">
        <f t="shared" ca="1" si="2"/>
        <v>1581.5704675481923</v>
      </c>
      <c r="O29" s="326">
        <f t="shared" ca="1" si="3"/>
        <v>2255.2442508356044</v>
      </c>
      <c r="P29" s="326">
        <f t="shared" ca="1" si="4"/>
        <v>31010.343557625565</v>
      </c>
      <c r="R29" s="333">
        <v>44.924871229279489</v>
      </c>
      <c r="S29" s="501">
        <f t="shared" ca="1" si="14"/>
        <v>94.250785193042702</v>
      </c>
      <c r="T29" s="333">
        <f t="shared" ca="1" si="11"/>
        <v>-49.325913963763213</v>
      </c>
      <c r="U29" s="502" t="str">
        <f ca="1">IF(U$23&lt;&gt;"","-",IRR(T$23:T29))</f>
        <v>-</v>
      </c>
      <c r="V29" s="494"/>
      <c r="W29" s="500"/>
    </row>
    <row r="30" spans="1:23">
      <c r="B30" s="327">
        <v>7</v>
      </c>
      <c r="C30" s="328">
        <f t="shared" ca="1" si="5"/>
        <v>28.717141691231994</v>
      </c>
      <c r="D30" s="328">
        <f t="shared" ca="1" si="6"/>
        <v>67.418659205671545</v>
      </c>
      <c r="E30" s="328">
        <f t="shared" ca="1" si="12"/>
        <v>96.135800896903532</v>
      </c>
      <c r="F30" s="329">
        <f t="shared" ca="1" si="7"/>
        <v>23.349664139185055</v>
      </c>
      <c r="G30" s="329">
        <f t="shared" ca="1" si="8"/>
        <v>54.817539506281989</v>
      </c>
      <c r="H30" s="329">
        <f t="shared" ca="1" si="13"/>
        <v>78.16720364546704</v>
      </c>
      <c r="I30" s="328">
        <f t="shared" ca="1" si="9"/>
        <v>1163.5292281623617</v>
      </c>
      <c r="J30" s="326">
        <f t="shared" ca="1" si="10"/>
        <v>820.48976260662846</v>
      </c>
      <c r="K30" s="326">
        <f t="shared" ca="1" si="0"/>
        <v>1926.24740587633</v>
      </c>
      <c r="L30" s="326"/>
      <c r="M30" s="326">
        <f t="shared" ca="1" si="1"/>
        <v>667.13326111957304</v>
      </c>
      <c r="N30" s="326">
        <f t="shared" ca="1" si="2"/>
        <v>1566.2154144651997</v>
      </c>
      <c r="O30" s="326">
        <f t="shared" ca="1" si="3"/>
        <v>2233.3486755847725</v>
      </c>
      <c r="P30" s="326">
        <f t="shared" ca="1" si="4"/>
        <v>33243.692233210335</v>
      </c>
      <c r="R30" s="333">
        <v>45.823368653865074</v>
      </c>
      <c r="S30" s="501">
        <f t="shared" ca="1" si="14"/>
        <v>96.135800896903532</v>
      </c>
      <c r="T30" s="333">
        <f t="shared" ca="1" si="11"/>
        <v>-50.312432243038458</v>
      </c>
      <c r="U30" s="502" t="str">
        <f ca="1">IF(U$23&lt;&gt;"","-",IRR(T$23:T30))</f>
        <v>-</v>
      </c>
      <c r="V30" s="494"/>
      <c r="W30" s="500"/>
    </row>
    <row r="31" spans="1:23">
      <c r="B31" s="327">
        <v>8</v>
      </c>
      <c r="C31" s="328">
        <f t="shared" ca="1" si="5"/>
        <v>29.291484525056639</v>
      </c>
      <c r="D31" s="328">
        <f t="shared" ca="1" si="6"/>
        <v>68.767032389784973</v>
      </c>
      <c r="E31" s="328">
        <f t="shared" ca="1" si="12"/>
        <v>98.058516914841618</v>
      </c>
      <c r="F31" s="329">
        <f t="shared" ca="1" si="7"/>
        <v>23.122968370843459</v>
      </c>
      <c r="G31" s="329">
        <f t="shared" ca="1" si="8"/>
        <v>54.28533038486178</v>
      </c>
      <c r="H31" s="329">
        <f t="shared" ca="1" si="13"/>
        <v>77.408298755705232</v>
      </c>
      <c r="I31" s="328">
        <f t="shared" ca="1" si="9"/>
        <v>1240.9375269180669</v>
      </c>
      <c r="J31" s="326">
        <f t="shared" ca="1" si="10"/>
        <v>836.89955785876111</v>
      </c>
      <c r="K31" s="326">
        <f t="shared" ca="1" si="0"/>
        <v>1964.7723539938565</v>
      </c>
      <c r="L31" s="326"/>
      <c r="M31" s="326">
        <f t="shared" ca="1" si="1"/>
        <v>660.65623916695597</v>
      </c>
      <c r="N31" s="326">
        <f t="shared" ca="1" si="2"/>
        <v>1551.0094395674796</v>
      </c>
      <c r="O31" s="326">
        <f t="shared" ca="1" si="3"/>
        <v>2211.6656787344355</v>
      </c>
      <c r="P31" s="326">
        <f t="shared" ca="1" si="4"/>
        <v>35455.357911944768</v>
      </c>
      <c r="R31" s="333">
        <v>46.739836026942385</v>
      </c>
      <c r="S31" s="501">
        <f t="shared" ca="1" si="14"/>
        <v>98.058516914841618</v>
      </c>
      <c r="T31" s="333">
        <f t="shared" ca="1" si="11"/>
        <v>-51.318680887899234</v>
      </c>
      <c r="U31" s="502" t="str">
        <f ca="1">IF(U$23&lt;&gt;"","-",IRR(T$23:T31))</f>
        <v>-</v>
      </c>
      <c r="V31" s="494"/>
      <c r="W31" s="500"/>
    </row>
    <row r="32" spans="1:23">
      <c r="B32" s="327">
        <v>9</v>
      </c>
      <c r="C32" s="328">
        <f t="shared" ca="1" si="5"/>
        <v>29.877314215557771</v>
      </c>
      <c r="D32" s="328">
        <f t="shared" ca="1" si="6"/>
        <v>70.142373037580683</v>
      </c>
      <c r="E32" s="328">
        <f t="shared" ca="1" si="12"/>
        <v>100.01968725313846</v>
      </c>
      <c r="F32" s="329">
        <f t="shared" ca="1" si="7"/>
        <v>22.898473532291579</v>
      </c>
      <c r="G32" s="329">
        <f t="shared" ca="1" si="8"/>
        <v>53.758288342290307</v>
      </c>
      <c r="H32" s="329">
        <f t="shared" ca="1" si="13"/>
        <v>76.656761874581889</v>
      </c>
      <c r="I32" s="328">
        <f t="shared" ca="1" si="9"/>
        <v>1317.5942887926487</v>
      </c>
      <c r="J32" s="326">
        <f t="shared" ca="1" si="10"/>
        <v>853.63754901593632</v>
      </c>
      <c r="K32" s="326">
        <f t="shared" ca="1" si="0"/>
        <v>2004.0678010737338</v>
      </c>
      <c r="L32" s="326"/>
      <c r="M32" s="326">
        <f t="shared" ca="1" si="1"/>
        <v>654.2421009226166</v>
      </c>
      <c r="N32" s="326">
        <f t="shared" ca="1" si="2"/>
        <v>1535.9510954940088</v>
      </c>
      <c r="O32" s="326">
        <f t="shared" ca="1" si="3"/>
        <v>2190.1931964166256</v>
      </c>
      <c r="P32" s="326">
        <f t="shared" ca="1" si="4"/>
        <v>37645.551108361396</v>
      </c>
      <c r="R32" s="333">
        <v>47.674632747481226</v>
      </c>
      <c r="S32" s="501">
        <f t="shared" ca="1" si="14"/>
        <v>100.01968725313846</v>
      </c>
      <c r="T32" s="333">
        <f t="shared" ca="1" si="11"/>
        <v>-52.345054505657231</v>
      </c>
      <c r="U32" s="502" t="str">
        <f ca="1">IF(U$23&lt;&gt;"","-",IRR(T$23:T32))</f>
        <v>-</v>
      </c>
      <c r="V32" s="494"/>
      <c r="W32" s="500"/>
    </row>
    <row r="33" spans="2:23">
      <c r="B33" s="327">
        <v>10</v>
      </c>
      <c r="C33" s="328">
        <f t="shared" ca="1" si="5"/>
        <v>30.474860499868928</v>
      </c>
      <c r="D33" s="328">
        <f t="shared" ca="1" si="6"/>
        <v>71.545220498332299</v>
      </c>
      <c r="E33" s="328">
        <f t="shared" ca="1" si="12"/>
        <v>102.02008099820122</v>
      </c>
      <c r="F33" s="329">
        <f t="shared" ca="1" si="7"/>
        <v>22.676158255279041</v>
      </c>
      <c r="G33" s="329">
        <f t="shared" ca="1" si="8"/>
        <v>53.23636321275351</v>
      </c>
      <c r="H33" s="329">
        <f t="shared" ca="1" si="13"/>
        <v>75.912521468032551</v>
      </c>
      <c r="I33" s="328">
        <f t="shared" ca="1" si="9"/>
        <v>1393.5068102606813</v>
      </c>
      <c r="J33" s="326">
        <f t="shared" ca="1" si="10"/>
        <v>870.71029999625512</v>
      </c>
      <c r="K33" s="326">
        <f t="shared" ca="1" si="0"/>
        <v>2044.1491570952087</v>
      </c>
      <c r="L33" s="326"/>
      <c r="M33" s="326">
        <f t="shared" ca="1" si="1"/>
        <v>647.89023586511553</v>
      </c>
      <c r="N33" s="326">
        <f t="shared" ca="1" si="2"/>
        <v>1521.0389489358147</v>
      </c>
      <c r="O33" s="326">
        <f t="shared" ca="1" si="3"/>
        <v>2168.9291848009302</v>
      </c>
      <c r="P33" s="326">
        <f t="shared" ca="1" si="4"/>
        <v>39814.480293162327</v>
      </c>
      <c r="R33" s="333">
        <v>48.628125402430854</v>
      </c>
      <c r="S33" s="501">
        <f t="shared" ca="1" si="14"/>
        <v>102.02008099820122</v>
      </c>
      <c r="T33" s="333">
        <f t="shared" ca="1" si="11"/>
        <v>-53.391955595770369</v>
      </c>
      <c r="U33" s="502" t="str">
        <f ca="1">IF(U$23&lt;&gt;"","-",IRR(T$23:T33))</f>
        <v>-</v>
      </c>
      <c r="V33" s="494"/>
      <c r="W33" s="500"/>
    </row>
    <row r="34" spans="2:23">
      <c r="B34" s="327">
        <v>11</v>
      </c>
      <c r="C34" s="328">
        <f t="shared" ca="1" si="5"/>
        <v>31.0843577098663</v>
      </c>
      <c r="D34" s="328">
        <f t="shared" ca="1" si="6"/>
        <v>72.976124908298928</v>
      </c>
      <c r="E34" s="328">
        <f t="shared" ca="1" si="12"/>
        <v>104.06048261816522</v>
      </c>
      <c r="F34" s="329">
        <f t="shared" ca="1" si="7"/>
        <v>22.456001379014193</v>
      </c>
      <c r="G34" s="329">
        <f t="shared" ca="1" si="8"/>
        <v>52.71950531748405</v>
      </c>
      <c r="H34" s="329">
        <f t="shared" ca="1" si="13"/>
        <v>75.175506696498246</v>
      </c>
      <c r="I34" s="328">
        <f t="shared" ca="1" si="9"/>
        <v>1468.6823169571794</v>
      </c>
      <c r="J34" s="326">
        <f t="shared" ca="1" si="10"/>
        <v>888.12450599618001</v>
      </c>
      <c r="K34" s="326">
        <f t="shared" ca="1" si="0"/>
        <v>2085.0321402371123</v>
      </c>
      <c r="L34" s="326"/>
      <c r="M34" s="326">
        <f t="shared" ca="1" si="1"/>
        <v>641.60003940040554</v>
      </c>
      <c r="N34" s="326">
        <f t="shared" ca="1" si="2"/>
        <v>1506.2715804995444</v>
      </c>
      <c r="O34" s="326">
        <f t="shared" ca="1" si="3"/>
        <v>2147.87161989995</v>
      </c>
      <c r="P34" s="326">
        <f t="shared" ca="1" si="4"/>
        <v>41962.351913062274</v>
      </c>
      <c r="R34" s="333">
        <v>49.600687910479465</v>
      </c>
      <c r="S34" s="501">
        <f t="shared" ca="1" si="14"/>
        <v>104.06048261816522</v>
      </c>
      <c r="T34" s="333">
        <f t="shared" ca="1" si="11"/>
        <v>-54.459794707685759</v>
      </c>
      <c r="U34" s="502" t="str">
        <f ca="1">IF(U$23&lt;&gt;"","-",IRR(T$23:T34))</f>
        <v>-</v>
      </c>
      <c r="V34" s="494"/>
      <c r="W34" s="500"/>
    </row>
    <row r="35" spans="2:23">
      <c r="B35" s="327">
        <v>12</v>
      </c>
      <c r="C35" s="328">
        <f t="shared" ca="1" si="5"/>
        <v>31.706044864063632</v>
      </c>
      <c r="D35" s="328">
        <f t="shared" ca="1" si="6"/>
        <v>74.435647406464909</v>
      </c>
      <c r="E35" s="328">
        <f t="shared" ca="1" si="12"/>
        <v>106.14169227052854</v>
      </c>
      <c r="F35" s="329">
        <f t="shared" ca="1" si="7"/>
        <v>22.237981948149983</v>
      </c>
      <c r="G35" s="329">
        <f t="shared" ca="1" si="8"/>
        <v>52.207665460032757</v>
      </c>
      <c r="H35" s="329">
        <f t="shared" ca="1" si="13"/>
        <v>74.445647408182737</v>
      </c>
      <c r="I35" s="328">
        <f t="shared" ca="1" si="9"/>
        <v>1543.1279643653622</v>
      </c>
      <c r="J35" s="326">
        <f t="shared" ca="1" si="10"/>
        <v>905.88699611610377</v>
      </c>
      <c r="K35" s="326">
        <f t="shared" ca="1" si="0"/>
        <v>2126.7327830418549</v>
      </c>
      <c r="L35" s="326"/>
      <c r="M35" s="326">
        <f t="shared" ca="1" si="1"/>
        <v>635.37091280428524</v>
      </c>
      <c r="N35" s="326">
        <f t="shared" ca="1" si="2"/>
        <v>1491.6475845723646</v>
      </c>
      <c r="O35" s="326">
        <f t="shared" ca="1" si="3"/>
        <v>2127.0184973766495</v>
      </c>
      <c r="P35" s="326">
        <f t="shared" ca="1" si="4"/>
        <v>44089.370410438925</v>
      </c>
      <c r="R35" s="333">
        <v>50.59270166868906</v>
      </c>
      <c r="S35" s="501">
        <f t="shared" ca="1" si="14"/>
        <v>106.14169227052854</v>
      </c>
      <c r="T35" s="333">
        <f t="shared" ca="1" si="11"/>
        <v>-55.548990601839478</v>
      </c>
      <c r="U35" s="502" t="str">
        <f ca="1">IF(U$23&lt;&gt;"","-",IRR(T$23:T35))</f>
        <v>-</v>
      </c>
      <c r="V35" s="494"/>
      <c r="W35" s="500"/>
    </row>
    <row r="36" spans="2:23">
      <c r="B36" s="327">
        <v>13</v>
      </c>
      <c r="C36" s="328">
        <f t="shared" ca="1" si="5"/>
        <v>32.340165761344899</v>
      </c>
      <c r="D36" s="328">
        <f t="shared" ca="1" si="6"/>
        <v>75.924360354594214</v>
      </c>
      <c r="E36" s="328">
        <f t="shared" ca="1" si="12"/>
        <v>108.26452611593911</v>
      </c>
      <c r="F36" s="329">
        <f t="shared" ca="1" si="7"/>
        <v>22.0220792107893</v>
      </c>
      <c r="G36" s="329">
        <f t="shared" ca="1" si="8"/>
        <v>51.700794921585839</v>
      </c>
      <c r="H36" s="329">
        <f t="shared" ca="1" si="13"/>
        <v>73.722874132375139</v>
      </c>
      <c r="I36" s="328">
        <f t="shared" ca="1" si="9"/>
        <v>1616.8508384977374</v>
      </c>
      <c r="J36" s="326">
        <f t="shared" ca="1" si="10"/>
        <v>924.00473603842579</v>
      </c>
      <c r="K36" s="326">
        <f t="shared" ca="1" si="0"/>
        <v>2169.2674387026918</v>
      </c>
      <c r="L36" s="326"/>
      <c r="M36" s="326">
        <f t="shared" ca="1" si="1"/>
        <v>629.20226316540857</v>
      </c>
      <c r="N36" s="326">
        <f t="shared" ca="1" si="2"/>
        <v>1477.165569188167</v>
      </c>
      <c r="O36" s="326">
        <f t="shared" ca="1" si="3"/>
        <v>2106.3678323535755</v>
      </c>
      <c r="P36" s="326">
        <f t="shared" ca="1" si="4"/>
        <v>46195.738242792497</v>
      </c>
      <c r="R36" s="333">
        <v>51.604555702062839</v>
      </c>
      <c r="S36" s="501">
        <f t="shared" ca="1" si="14"/>
        <v>108.26452611593911</v>
      </c>
      <c r="T36" s="333">
        <f t="shared" ca="1" si="11"/>
        <v>-56.659970413876266</v>
      </c>
      <c r="U36" s="502" t="str">
        <f ca="1">IF(U$23&lt;&gt;"","-",IRR(T$23:T36))</f>
        <v>-</v>
      </c>
      <c r="V36" s="494"/>
      <c r="W36" s="500"/>
    </row>
    <row r="37" spans="2:23">
      <c r="B37" s="327">
        <v>14</v>
      </c>
      <c r="C37" s="328">
        <f t="shared" ca="1" si="5"/>
        <v>32.986969076571803</v>
      </c>
      <c r="D37" s="328">
        <f t="shared" ca="1" si="6"/>
        <v>77.442847561686108</v>
      </c>
      <c r="E37" s="328">
        <f t="shared" ca="1" si="12"/>
        <v>110.4298166382579</v>
      </c>
      <c r="F37" s="329">
        <f t="shared" ca="1" si="7"/>
        <v>21.808272616509797</v>
      </c>
      <c r="G37" s="329">
        <f t="shared" ca="1" si="8"/>
        <v>51.198845456327724</v>
      </c>
      <c r="H37" s="329">
        <f t="shared" ca="1" si="13"/>
        <v>73.007118072837528</v>
      </c>
      <c r="I37" s="328">
        <f t="shared" ca="1" si="9"/>
        <v>1689.857956570575</v>
      </c>
      <c r="J37" s="326">
        <f t="shared" ca="1" si="10"/>
        <v>942.48483075919444</v>
      </c>
      <c r="K37" s="326">
        <f t="shared" ca="1" si="0"/>
        <v>2212.6527874767462</v>
      </c>
      <c r="L37" s="326"/>
      <c r="M37" s="326">
        <f t="shared" ca="1" si="1"/>
        <v>623.0935033288514</v>
      </c>
      <c r="N37" s="326">
        <f t="shared" ca="1" si="2"/>
        <v>1462.8241558950779</v>
      </c>
      <c r="O37" s="326">
        <f t="shared" ca="1" si="3"/>
        <v>2085.9176592239296</v>
      </c>
      <c r="P37" s="326">
        <f t="shared" ca="1" si="4"/>
        <v>48281.655902016428</v>
      </c>
      <c r="R37" s="333">
        <v>52.636646816104104</v>
      </c>
      <c r="S37" s="501">
        <f t="shared" ca="1" si="14"/>
        <v>110.4298166382579</v>
      </c>
      <c r="T37" s="333">
        <f t="shared" ca="1" si="11"/>
        <v>-57.7931698221538</v>
      </c>
      <c r="U37" s="502" t="str">
        <f ca="1">IF(U$23&lt;&gt;"","-",IRR(T$23:T37))</f>
        <v>-</v>
      </c>
      <c r="V37" s="494"/>
      <c r="W37" s="500"/>
    </row>
    <row r="38" spans="2:23">
      <c r="B38" s="327">
        <v>15</v>
      </c>
      <c r="C38" s="328">
        <f t="shared" ca="1" si="5"/>
        <v>33.646708458103234</v>
      </c>
      <c r="D38" s="328">
        <f t="shared" ca="1" si="6"/>
        <v>78.991704512919796</v>
      </c>
      <c r="E38" s="328">
        <f t="shared" ca="1" si="12"/>
        <v>112.63841297102303</v>
      </c>
      <c r="F38" s="329">
        <f t="shared" ca="1" si="7"/>
        <v>21.596541814407754</v>
      </c>
      <c r="G38" s="329">
        <f t="shared" ca="1" si="8"/>
        <v>50.701769286848794</v>
      </c>
      <c r="H38" s="329">
        <f t="shared" ca="1" si="13"/>
        <v>72.298311101256544</v>
      </c>
      <c r="I38" s="328">
        <f t="shared" ca="1" si="9"/>
        <v>1762.1562676718315</v>
      </c>
      <c r="J38" s="326">
        <f t="shared" ca="1" si="10"/>
        <v>961.33452737437813</v>
      </c>
      <c r="K38" s="326">
        <f t="shared" ca="1" si="0"/>
        <v>2256.90584322628</v>
      </c>
      <c r="L38" s="326"/>
      <c r="M38" s="326">
        <f t="shared" ca="1" si="1"/>
        <v>617.04405184022153</v>
      </c>
      <c r="N38" s="326">
        <f t="shared" ca="1" si="2"/>
        <v>1448.6219796242513</v>
      </c>
      <c r="O38" s="326">
        <f t="shared" ca="1" si="3"/>
        <v>2065.6660314644728</v>
      </c>
      <c r="P38" s="326">
        <f t="shared" ca="1" si="4"/>
        <v>50347.321933480904</v>
      </c>
      <c r="R38" s="333">
        <v>53.68937975242617</v>
      </c>
      <c r="S38" s="501">
        <f t="shared" ca="1" si="14"/>
        <v>112.63841297102303</v>
      </c>
      <c r="T38" s="333">
        <f t="shared" ca="1" si="11"/>
        <v>-58.94903321859686</v>
      </c>
      <c r="U38" s="502" t="str">
        <f ca="1">IF(U$23&lt;&gt;"","-",IRR(T$23:T38))</f>
        <v>-</v>
      </c>
      <c r="V38" s="494"/>
      <c r="W38" s="500"/>
    </row>
    <row r="39" spans="2:23">
      <c r="B39" s="327">
        <v>16</v>
      </c>
      <c r="C39" s="328">
        <f t="shared" ca="1" si="5"/>
        <v>34.319642627265303</v>
      </c>
      <c r="D39" s="328">
        <f t="shared" ca="1" si="6"/>
        <v>80.571538603178212</v>
      </c>
      <c r="E39" s="328">
        <f t="shared" ca="1" si="12"/>
        <v>114.89118123044352</v>
      </c>
      <c r="F39" s="329">
        <f t="shared" ca="1" si="7"/>
        <v>21.386866651161082</v>
      </c>
      <c r="G39" s="329">
        <f t="shared" ca="1" si="8"/>
        <v>50.209519099597856</v>
      </c>
      <c r="H39" s="329">
        <f t="shared" ca="1" si="13"/>
        <v>71.596385750758941</v>
      </c>
      <c r="I39" s="328">
        <f t="shared" ca="1" si="9"/>
        <v>1833.7526534225904</v>
      </c>
      <c r="J39" s="326">
        <f t="shared" ca="1" si="10"/>
        <v>980.56121792186582</v>
      </c>
      <c r="K39" s="326">
        <f t="shared" ca="1" si="0"/>
        <v>2302.0439600908062</v>
      </c>
      <c r="L39" s="326"/>
      <c r="M39" s="326">
        <f t="shared" ref="M39:N43" ca="1" si="15">$C$18*F39</f>
        <v>611.05333289031671</v>
      </c>
      <c r="N39" s="326">
        <f t="shared" ca="1" si="15"/>
        <v>1434.5576885599387</v>
      </c>
      <c r="O39" s="326">
        <f t="shared" ref="O39:P43" ca="1" si="16">$C$18*H39</f>
        <v>2045.6110214502555</v>
      </c>
      <c r="P39" s="326">
        <f t="shared" ca="1" si="16"/>
        <v>52392.932954931159</v>
      </c>
      <c r="R39" s="333">
        <v>54.763167347474706</v>
      </c>
      <c r="S39" s="501">
        <f t="shared" ca="1" si="14"/>
        <v>114.89118123044352</v>
      </c>
      <c r="T39" s="333">
        <f t="shared" ca="1" si="11"/>
        <v>-60.128013882968816</v>
      </c>
      <c r="U39" s="502" t="str">
        <f ca="1">IF(U$23&lt;&gt;"","-",IRR(T$23:T39))</f>
        <v>-</v>
      </c>
      <c r="V39" s="494"/>
      <c r="W39" s="500"/>
    </row>
    <row r="40" spans="2:23">
      <c r="B40" s="327">
        <v>17</v>
      </c>
      <c r="C40" s="328">
        <f t="shared" ca="1" si="5"/>
        <v>35.006035479810613</v>
      </c>
      <c r="D40" s="328">
        <f t="shared" ca="1" si="6"/>
        <v>82.182969375241782</v>
      </c>
      <c r="E40" s="328">
        <f t="shared" ca="1" si="12"/>
        <v>117.18900485505239</v>
      </c>
      <c r="F40" s="329">
        <f t="shared" ca="1" si="7"/>
        <v>21.179227169110977</v>
      </c>
      <c r="G40" s="329">
        <f t="shared" ca="1" si="8"/>
        <v>49.722048040378461</v>
      </c>
      <c r="H40" s="329">
        <f t="shared" ca="1" si="13"/>
        <v>70.901275209489441</v>
      </c>
      <c r="I40" s="328">
        <f t="shared" ca="1" si="9"/>
        <v>1904.6539286320799</v>
      </c>
      <c r="J40" s="326">
        <f t="shared" ca="1" si="10"/>
        <v>1000.1724422803032</v>
      </c>
      <c r="K40" s="326">
        <f t="shared" ca="1" si="0"/>
        <v>2348.0848392926223</v>
      </c>
      <c r="L40" s="326"/>
      <c r="M40" s="326">
        <f t="shared" ca="1" si="15"/>
        <v>605.12077626031362</v>
      </c>
      <c r="N40" s="326">
        <f t="shared" ca="1" si="15"/>
        <v>1420.6299440108132</v>
      </c>
      <c r="O40" s="326">
        <f t="shared" ca="1" si="16"/>
        <v>2025.750720271127</v>
      </c>
      <c r="P40" s="326">
        <f t="shared" ca="1" si="16"/>
        <v>54418.683675202286</v>
      </c>
      <c r="R40" s="333">
        <v>55.8584306944242</v>
      </c>
      <c r="S40" s="501">
        <f t="shared" ca="1" si="14"/>
        <v>117.18900485505239</v>
      </c>
      <c r="T40" s="333">
        <f t="shared" ca="1" si="11"/>
        <v>-61.330574160628188</v>
      </c>
      <c r="U40" s="502" t="str">
        <f ca="1">IF(U$23&lt;&gt;"","-",IRR(T$23:T40))</f>
        <v>-</v>
      </c>
      <c r="V40" s="494"/>
      <c r="W40" s="500"/>
    </row>
    <row r="41" spans="2:23">
      <c r="B41" s="327">
        <v>18</v>
      </c>
      <c r="C41" s="328">
        <f t="shared" ca="1" si="5"/>
        <v>35.706156189406819</v>
      </c>
      <c r="D41" s="328">
        <f t="shared" ca="1" si="6"/>
        <v>83.826628762746608</v>
      </c>
      <c r="E41" s="328">
        <f t="shared" ca="1" si="12"/>
        <v>119.53278495215343</v>
      </c>
      <c r="F41" s="329">
        <f t="shared" ca="1" si="7"/>
        <v>20.973603604362324</v>
      </c>
      <c r="G41" s="329">
        <f t="shared" ca="1" si="8"/>
        <v>49.239309709889348</v>
      </c>
      <c r="H41" s="329">
        <f t="shared" ca="1" si="13"/>
        <v>70.212913314251665</v>
      </c>
      <c r="I41" s="328">
        <f t="shared" ca="1" si="9"/>
        <v>1974.8668419463315</v>
      </c>
      <c r="J41" s="326">
        <f t="shared" ca="1" si="10"/>
        <v>1020.1758911259092</v>
      </c>
      <c r="K41" s="326">
        <f t="shared" ca="1" si="0"/>
        <v>2395.0465360784747</v>
      </c>
      <c r="L41" s="326"/>
      <c r="M41" s="326">
        <f t="shared" ca="1" si="15"/>
        <v>599.245817267495</v>
      </c>
      <c r="N41" s="326">
        <f t="shared" ca="1" si="15"/>
        <v>1406.8374202825528</v>
      </c>
      <c r="O41" s="326">
        <f t="shared" ca="1" si="16"/>
        <v>2006.0832375500477</v>
      </c>
      <c r="P41" s="326">
        <f t="shared" ca="1" si="16"/>
        <v>56424.766912752333</v>
      </c>
      <c r="R41" s="333">
        <v>56.975599308312681</v>
      </c>
      <c r="S41" s="501">
        <f t="shared" ca="1" si="14"/>
        <v>119.53278495215343</v>
      </c>
      <c r="T41" s="333">
        <f t="shared" ca="1" si="11"/>
        <v>-62.557185643840754</v>
      </c>
      <c r="U41" s="502" t="str">
        <f ca="1">IF(U$23&lt;&gt;"","-",IRR(T$23:T41))</f>
        <v>-</v>
      </c>
      <c r="V41" s="494"/>
      <c r="W41" s="500"/>
    </row>
    <row r="42" spans="2:23">
      <c r="B42" s="327">
        <v>19</v>
      </c>
      <c r="C42" s="328">
        <f t="shared" ca="1" si="5"/>
        <v>36.420279313194953</v>
      </c>
      <c r="D42" s="328">
        <f t="shared" ca="1" si="6"/>
        <v>85.503161338001533</v>
      </c>
      <c r="E42" s="328">
        <f t="shared" ca="1" si="12"/>
        <v>121.92344065119649</v>
      </c>
      <c r="F42" s="329">
        <f t="shared" ca="1" si="7"/>
        <v>20.769976384902495</v>
      </c>
      <c r="G42" s="329">
        <f t="shared" ca="1" si="8"/>
        <v>48.761258159307893</v>
      </c>
      <c r="H42" s="329">
        <f t="shared" ca="1" si="13"/>
        <v>69.531234544210392</v>
      </c>
      <c r="I42" s="328">
        <f t="shared" ca="1" si="9"/>
        <v>2044.3980764905421</v>
      </c>
      <c r="J42" s="326">
        <f t="shared" ca="1" si="10"/>
        <v>1040.5794089484273</v>
      </c>
      <c r="K42" s="326">
        <f t="shared" ca="1" si="0"/>
        <v>2442.9474668000439</v>
      </c>
      <c r="L42" s="326"/>
      <c r="M42" s="326">
        <f t="shared" ca="1" si="15"/>
        <v>593.4278967114999</v>
      </c>
      <c r="N42" s="326">
        <f t="shared" ca="1" si="15"/>
        <v>1393.1788045516541</v>
      </c>
      <c r="O42" s="326">
        <f t="shared" ca="1" si="16"/>
        <v>1986.6067012631543</v>
      </c>
      <c r="P42" s="326">
        <f t="shared" ca="1" si="16"/>
        <v>58411.373614015487</v>
      </c>
      <c r="R42" s="333">
        <v>58.115111294478929</v>
      </c>
      <c r="S42" s="501">
        <f t="shared" ca="1" si="14"/>
        <v>121.92344065119649</v>
      </c>
      <c r="T42" s="333">
        <f t="shared" ca="1" si="11"/>
        <v>-63.808329356717557</v>
      </c>
      <c r="U42" s="502" t="str">
        <f ca="1">IF(U$23&lt;&gt;"","-",IRR(T$23:T42))</f>
        <v>-</v>
      </c>
      <c r="V42" s="494"/>
      <c r="W42" s="500"/>
    </row>
    <row r="43" spans="2:23">
      <c r="B43" s="327">
        <v>20</v>
      </c>
      <c r="C43" s="328">
        <f t="shared" ca="1" si="5"/>
        <v>37.148684899458857</v>
      </c>
      <c r="D43" s="328">
        <f t="shared" ca="1" si="6"/>
        <v>87.213224564761575</v>
      </c>
      <c r="E43" s="328">
        <f t="shared" ca="1" si="12"/>
        <v>124.36190946422043</v>
      </c>
      <c r="F43" s="329">
        <f t="shared" ca="1" si="7"/>
        <v>20.568326128738395</v>
      </c>
      <c r="G43" s="329">
        <f t="shared" ca="1" si="8"/>
        <v>48.287847885916563</v>
      </c>
      <c r="H43" s="329">
        <f t="shared" ca="1" si="13"/>
        <v>68.856174014654954</v>
      </c>
      <c r="I43" s="328">
        <f t="shared" ca="1" si="9"/>
        <v>2113.254250505197</v>
      </c>
      <c r="J43" s="326">
        <f t="shared" ca="1" si="10"/>
        <v>1061.3909971273961</v>
      </c>
      <c r="K43" s="326">
        <f t="shared" ca="1" si="0"/>
        <v>2491.8064161360453</v>
      </c>
      <c r="L43" s="326"/>
      <c r="M43" s="326">
        <f t="shared" ca="1" si="15"/>
        <v>587.66646082109708</v>
      </c>
      <c r="N43" s="326">
        <f t="shared" ca="1" si="15"/>
        <v>1379.6527967404734</v>
      </c>
      <c r="O43" s="326">
        <f t="shared" ca="1" si="16"/>
        <v>1967.3192575615701</v>
      </c>
      <c r="P43" s="326">
        <f t="shared" ca="1" si="16"/>
        <v>60378.692871577063</v>
      </c>
      <c r="R43" s="333">
        <v>59.277413520368512</v>
      </c>
      <c r="S43" s="501">
        <f t="shared" ca="1" si="14"/>
        <v>124.36190946422043</v>
      </c>
      <c r="T43" s="333">
        <f t="shared" ca="1" si="11"/>
        <v>-65.08449594385192</v>
      </c>
      <c r="U43" s="502" t="str">
        <f ca="1">IF(U$23&lt;&gt;"","-",IRR(T$23:T43))</f>
        <v>-</v>
      </c>
      <c r="V43" s="494"/>
      <c r="W43" s="500"/>
    </row>
    <row r="44" spans="2:23">
      <c r="E44" s="481"/>
      <c r="L44" s="481"/>
    </row>
    <row r="45" spans="2:23">
      <c r="B45" s="2" t="s">
        <v>1125</v>
      </c>
    </row>
    <row r="46" spans="2:23">
      <c r="B46" s="175" t="str">
        <f>Translation!C373</f>
        <v>Total Installation Cost</v>
      </c>
      <c r="C46" s="333">
        <f ca="1">C20</f>
        <v>600</v>
      </c>
    </row>
    <row r="47" spans="2:23">
      <c r="B47" s="175" t="str">
        <f>Translation!C374</f>
        <v>Total Annual Cost</v>
      </c>
      <c r="C47" s="333">
        <f ca="1">C3*C11+C16</f>
        <v>83.692000000000007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16" workbookViewId="0">
      <selection activeCell="K27" sqref="K27"/>
    </sheetView>
  </sheetViews>
  <sheetFormatPr defaultRowHeight="15"/>
  <cols>
    <col min="1" max="1" width="9.140625" style="20"/>
    <col min="2" max="2" width="37.5703125" style="32" customWidth="1"/>
    <col min="3" max="8" width="9.140625" style="20"/>
    <col min="9" max="11" width="19.7109375" style="20" customWidth="1"/>
    <col min="12" max="16384" width="9.140625" style="20"/>
  </cols>
  <sheetData>
    <row r="2" spans="1:4" ht="42" customHeight="1">
      <c r="A2" s="919" t="str">
        <f>Translation!$B$350</f>
        <v>The assumptions below are the default costs used when adding a new IES file. They can be overwritten for each individual fixture on the 'Fixtures' tab</v>
      </c>
      <c r="B2" s="919"/>
      <c r="C2" s="919"/>
    </row>
    <row r="5" spans="1:4">
      <c r="A5" s="284" t="s">
        <v>66</v>
      </c>
      <c r="B5" s="285" t="str">
        <f>Fixtures!K36</f>
        <v>Equipment Cost ($/fixture)</v>
      </c>
      <c r="C5" s="114">
        <v>500</v>
      </c>
    </row>
    <row r="6" spans="1:4">
      <c r="B6" s="286" t="str">
        <f>Fixtures!L36</f>
        <v>Installation Cost ($/fixture)</v>
      </c>
      <c r="C6" s="115">
        <v>100</v>
      </c>
      <c r="D6" s="20" t="s">
        <v>1665</v>
      </c>
    </row>
    <row r="7" spans="1:4">
      <c r="B7" s="287" t="str">
        <f>Fixtures!N36</f>
        <v>Annual Maintenance Cost ($/year)</v>
      </c>
      <c r="C7" s="115">
        <v>25</v>
      </c>
      <c r="D7" s="20" t="s">
        <v>1666</v>
      </c>
    </row>
    <row r="8" spans="1:4">
      <c r="B8" s="288" t="str">
        <f>Fixtures!O36</f>
        <v>Maintenance inflation rate (%/year)</v>
      </c>
      <c r="C8" s="289">
        <v>0.02</v>
      </c>
      <c r="D8" s="294" t="s">
        <v>1667</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331</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96</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95</v>
      </c>
      <c r="I23" s="32"/>
      <c r="J23" s="32"/>
    </row>
    <row r="24" spans="2:10">
      <c r="B24" s="291" t="s">
        <v>1070</v>
      </c>
      <c r="C24" s="18">
        <v>0.88</v>
      </c>
      <c r="D24" s="20" t="s">
        <v>1207</v>
      </c>
      <c r="I24" s="32"/>
      <c r="J24" s="32"/>
    </row>
    <row r="25" spans="2:10">
      <c r="B25" s="293" t="s">
        <v>1071</v>
      </c>
      <c r="C25" s="18">
        <v>0.88</v>
      </c>
      <c r="D25" s="20" t="s">
        <v>1207</v>
      </c>
      <c r="I25" s="32"/>
      <c r="J25" s="32"/>
    </row>
    <row r="26" spans="2:10">
      <c r="B26" s="293" t="s">
        <v>1072</v>
      </c>
      <c r="C26" s="18">
        <v>0.88</v>
      </c>
      <c r="D26" s="20" t="s">
        <v>1207</v>
      </c>
      <c r="I26" s="32"/>
    </row>
    <row r="27" spans="2:10">
      <c r="I27" s="32"/>
      <c r="J27" s="284"/>
    </row>
    <row r="28" spans="2:10">
      <c r="B28" s="290" t="s">
        <v>288</v>
      </c>
      <c r="I28" s="32"/>
    </row>
    <row r="29" spans="2:10">
      <c r="B29" s="291" t="s">
        <v>1073</v>
      </c>
      <c r="C29" s="18">
        <v>1</v>
      </c>
      <c r="I29" s="32"/>
    </row>
    <row r="30" spans="2:10">
      <c r="B30" s="293" t="s">
        <v>1074</v>
      </c>
      <c r="C30" s="116">
        <v>1</v>
      </c>
      <c r="I30" s="32"/>
    </row>
    <row r="31" spans="2:10">
      <c r="B31" s="293" t="s">
        <v>1075</v>
      </c>
      <c r="C31" s="116">
        <v>1</v>
      </c>
      <c r="I31" s="32"/>
    </row>
    <row r="34" spans="2:5">
      <c r="B34" s="21"/>
      <c r="C34" s="35"/>
      <c r="D34" s="19"/>
    </row>
    <row r="35" spans="2:5">
      <c r="B35" s="110"/>
      <c r="C35" s="112"/>
    </row>
    <row r="36" spans="2:5">
      <c r="B36" s="117"/>
      <c r="C36" s="118"/>
    </row>
    <row r="37" spans="2:5">
      <c r="B37" s="111"/>
      <c r="C37" s="113"/>
    </row>
    <row r="40" spans="2:5">
      <c r="B40" s="32" t="s">
        <v>1983</v>
      </c>
    </row>
    <row r="42" spans="2:5">
      <c r="B42" s="632" t="str">
        <f>Translation!B11</f>
        <v>English</v>
      </c>
      <c r="C42" s="32" t="s">
        <v>344</v>
      </c>
      <c r="D42" s="20" t="s">
        <v>1965</v>
      </c>
      <c r="E42" s="20" t="s">
        <v>1966</v>
      </c>
    </row>
    <row r="43" spans="2:5">
      <c r="B43" s="632" t="str">
        <f>INDEX($C43:$E43,MATCH($B$42,$C$42:$E$42,0))</f>
        <v>HPS</v>
      </c>
      <c r="C43" s="32" t="s">
        <v>0</v>
      </c>
      <c r="D43" s="32" t="s">
        <v>1986</v>
      </c>
      <c r="E43" s="20" t="s">
        <v>1984</v>
      </c>
    </row>
    <row r="44" spans="2:5">
      <c r="B44" s="632" t="str">
        <f>INDEX($C44:$E44,MATCH($B$42,$C$42:$E$42,0))</f>
        <v>MH</v>
      </c>
      <c r="C44" s="32" t="s">
        <v>331</v>
      </c>
      <c r="D44" s="32" t="s">
        <v>331</v>
      </c>
      <c r="E44" s="20" t="s">
        <v>1985</v>
      </c>
    </row>
    <row r="45" spans="2:5">
      <c r="B45" s="632" t="str">
        <f>INDEX($C45:$E45,MATCH($B$42,$C$42:$E$42,0))</f>
        <v>LED</v>
      </c>
      <c r="C45" s="32" t="s">
        <v>66</v>
      </c>
      <c r="D45" s="32" t="s">
        <v>66</v>
      </c>
      <c r="E45" s="20" t="s">
        <v>66</v>
      </c>
    </row>
  </sheetData>
  <mergeCells count="1">
    <mergeCell ref="A2:C2"/>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3116"/>
  <sheetViews>
    <sheetView topLeftCell="I1" zoomScaleNormal="100" workbookViewId="0">
      <selection activeCell="R15" sqref="R15"/>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6" width="13.28515625" style="256" customWidth="1"/>
    <col min="17" max="17" width="7" style="256" customWidth="1"/>
    <col min="18" max="18" width="34.28515625" style="256" customWidth="1"/>
    <col min="19" max="52" width="7" style="256" customWidth="1"/>
    <col min="53" max="16384" width="9.140625" style="256"/>
  </cols>
  <sheetData>
    <row r="1" spans="1:16" s="22" customFormat="1"/>
    <row r="2" spans="1:16" s="22" customFormat="1">
      <c r="A2" s="24" t="s">
        <v>44</v>
      </c>
      <c r="B2" s="16">
        <v>9</v>
      </c>
    </row>
    <row r="3" spans="1:16" s="22" customFormat="1" ht="30">
      <c r="A3" s="24" t="s">
        <v>45</v>
      </c>
      <c r="B3" s="16">
        <v>10</v>
      </c>
    </row>
    <row r="4" spans="1:16" s="22" customFormat="1">
      <c r="A4" s="24" t="s">
        <v>48</v>
      </c>
      <c r="B4" s="17">
        <f t="array" ref="B4">MAX(IF(LEN(B41:B38105)&gt;0,ROW(B41:B38105),0))-ROW(FxLib_start)+1</f>
        <v>3076</v>
      </c>
    </row>
    <row r="5" spans="1:16"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c r="P5" s="223" t="str">
        <f t="shared" ref="P5" si="1">P17</f>
        <v>Tilt (degrees)</v>
      </c>
    </row>
    <row r="6" spans="1:16" s="22" customFormat="1" ht="15.75" thickBot="1">
      <c r="A6" s="659" t="s">
        <v>19</v>
      </c>
      <c r="B6" s="61" t="str">
        <f ca="1">INDEX(B$18:B$20,MATCH($A$6,$A$18:$A$20,0))</f>
        <v>60B-45deg</v>
      </c>
      <c r="G6" s="55">
        <f t="shared" ref="G6:P6" ca="1" si="2">INDEX(G$18:G$20,MATCH($A$6,$A$18:$A$20,0))</f>
        <v>134</v>
      </c>
      <c r="H6" s="55">
        <f t="shared" ca="1" si="2"/>
        <v>0.66</v>
      </c>
      <c r="I6" s="55">
        <f t="shared" ca="1" si="2"/>
        <v>586.92000000000007</v>
      </c>
      <c r="J6" s="55">
        <f t="shared" ca="1" si="2"/>
        <v>16769.142857142859</v>
      </c>
      <c r="K6" s="318">
        <f t="shared" ca="1" si="2"/>
        <v>500</v>
      </c>
      <c r="L6" s="318">
        <f t="shared" ca="1" si="2"/>
        <v>100</v>
      </c>
      <c r="M6" s="318">
        <f t="shared" ca="1" si="2"/>
        <v>0</v>
      </c>
      <c r="N6" s="318">
        <f t="shared" ca="1" si="2"/>
        <v>25</v>
      </c>
      <c r="O6" s="319">
        <f t="shared" ca="1" si="2"/>
        <v>0.02</v>
      </c>
      <c r="P6" s="698">
        <f t="shared" ca="1" si="2"/>
        <v>45</v>
      </c>
    </row>
    <row r="7" spans="1:16" s="22" customFormat="1">
      <c r="A7" s="60" t="s">
        <v>9</v>
      </c>
      <c r="B7" s="57">
        <f ca="1">MATCH(B6,FxLib_names,0)-1</f>
        <v>2993</v>
      </c>
    </row>
    <row r="8" spans="1:16" s="22" customFormat="1">
      <c r="A8" s="56" t="s">
        <v>68</v>
      </c>
      <c r="B8" s="57" t="str">
        <f ca="1">OFFSET($A$41,B7+1,1)</f>
        <v>American Electric Lighting</v>
      </c>
    </row>
    <row r="9" spans="1:16" s="22" customFormat="1">
      <c r="A9" s="56" t="s">
        <v>1</v>
      </c>
      <c r="B9" s="57" t="str">
        <f ca="1">OFFSET($A$41,B7+2,1)</f>
        <v>LED</v>
      </c>
    </row>
    <row r="10" spans="1:16" s="22" customFormat="1">
      <c r="A10" s="56" t="s">
        <v>69</v>
      </c>
      <c r="B10" s="57" t="str">
        <f ca="1">OFFSET($A$41,B7+3,1)</f>
        <v>ATB2 60B LED E70 XXXXX R2</v>
      </c>
    </row>
    <row r="11" spans="1:16" s="22" customFormat="1">
      <c r="A11" s="56" t="s">
        <v>41</v>
      </c>
      <c r="B11" s="57">
        <f ca="1">OFFSET($A$41,B7+4,1)</f>
        <v>134</v>
      </c>
    </row>
    <row r="12" spans="1:16" s="22" customFormat="1">
      <c r="A12" s="56" t="s">
        <v>71</v>
      </c>
      <c r="B12" s="57" t="str">
        <f ca="1">OFFSET($A$41,B7+5,1)</f>
        <v>TYPE II, MEDIUM, BUG RATING: B2 - U0 - G3</v>
      </c>
    </row>
    <row r="13" spans="1:16" s="22" customFormat="1">
      <c r="A13" s="56" t="s">
        <v>46</v>
      </c>
      <c r="B13" s="57">
        <f ca="1">OFFSET($A$41,B7+6,1)</f>
        <v>0</v>
      </c>
    </row>
    <row r="14" spans="1:16" s="22" customFormat="1" ht="33" customHeight="1">
      <c r="A14" s="56" t="s">
        <v>42</v>
      </c>
      <c r="B14" s="57">
        <f ca="1">OFFSET($A$41,B7+7,1)</f>
        <v>73</v>
      </c>
    </row>
    <row r="15" spans="1:16" s="22" customFormat="1" ht="15.75" thickBot="1">
      <c r="A15" s="58" t="s">
        <v>43</v>
      </c>
      <c r="B15" s="59">
        <f ca="1">OFFSET($A$41,B7+8,1)</f>
        <v>73</v>
      </c>
    </row>
    <row r="16" spans="1:16" s="22" customFormat="1">
      <c r="A16" s="261" t="s">
        <v>576</v>
      </c>
      <c r="B16" s="262">
        <f ca="1">ROW(FxLib_start)+offset</f>
        <v>3034</v>
      </c>
    </row>
    <row r="17" spans="1:16" s="22" customFormat="1" ht="72.75" customHeight="1" thickBot="1">
      <c r="A17" s="261" t="s">
        <v>577</v>
      </c>
      <c r="B17" s="262">
        <f ca="1">ROW(FxLib_start)+offset+Hrow+numhoriz-1</f>
        <v>3116</v>
      </c>
      <c r="G17" s="223" t="s">
        <v>49</v>
      </c>
      <c r="H17" s="223" t="s">
        <v>548</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c r="P17" s="223" t="str">
        <f>Fixtures!T36</f>
        <v>Tilt (degrees)</v>
      </c>
    </row>
    <row r="18" spans="1:16" s="22" customFormat="1">
      <c r="A18" s="264" t="s">
        <v>22</v>
      </c>
      <c r="B18" s="267" t="str">
        <f ca="1">INDEX(FixtureChoices,Bfixturechoice)</f>
        <v>ATB0_20B_LED_E53_XXXXX_R2.ies</v>
      </c>
      <c r="C18" s="300">
        <v>39</v>
      </c>
      <c r="D18" s="22" t="s">
        <v>1081</v>
      </c>
      <c r="G18" s="303">
        <f ca="1">INDEX(FixtureWatts,FixtureData!C18)</f>
        <v>34</v>
      </c>
      <c r="H18" s="304">
        <f ca="1">INDEX(FixtureLOM,FixtureData!C18)</f>
        <v>0.61599999999999999</v>
      </c>
      <c r="I18" s="305">
        <f ca="1">(FixtureData!G18/1000)*Costs!$C$8</f>
        <v>148.92000000000002</v>
      </c>
      <c r="J18" s="305">
        <f ca="1">I18*'Road Geometry'!C51</f>
        <v>4254.8571428571431</v>
      </c>
      <c r="K18" s="317">
        <f>IF(Fixtures!$B$23="x",0,INDEX(FixtureEqCosts,FixtureData!$C18))</f>
        <v>0</v>
      </c>
      <c r="L18" s="317">
        <f>IF(Fixtures!$B$23="x",0,INDEX(FixtureInstCosts,FixtureData!$C18))</f>
        <v>0</v>
      </c>
      <c r="M18" s="317">
        <f>IF(Fixtures!$B$23="x",0,INDEX(FixtureRebCosts,FixtureData!$C18))</f>
        <v>0</v>
      </c>
      <c r="N18" s="317">
        <f ca="1">INDEX(FixtureMaintCosts,FixtureData!$C18)</f>
        <v>25</v>
      </c>
      <c r="O18" s="316">
        <f ca="1">INDEX(FixtureMaintInf,FixtureData!$C18)</f>
        <v>0.02</v>
      </c>
      <c r="P18" s="697">
        <f ca="1">INDEX(FixtureTilt,FixtureData!$C18)</f>
        <v>0</v>
      </c>
    </row>
    <row r="19" spans="1:16" s="22" customFormat="1">
      <c r="A19" s="265" t="s">
        <v>19</v>
      </c>
      <c r="B19" s="268" t="str">
        <f ca="1">INDEX(FixtureChoices,Ufixturechoice)</f>
        <v>60B-45deg</v>
      </c>
      <c r="C19" s="300">
        <v>58</v>
      </c>
      <c r="D19" s="22" t="s">
        <v>1082</v>
      </c>
      <c r="G19" s="303">
        <f ca="1">INDEX(FixtureWatts,FixtureData!C19)</f>
        <v>134</v>
      </c>
      <c r="H19" s="304">
        <f ca="1">INDEX(FixtureLOM,FixtureData!C19)</f>
        <v>0.66</v>
      </c>
      <c r="I19" s="305">
        <f ca="1">(FixtureData!G19/1000)*Costs!$C$8</f>
        <v>586.92000000000007</v>
      </c>
      <c r="J19" s="305">
        <f ca="1">I19*'Road Geometry'!C77</f>
        <v>16769.142857142859</v>
      </c>
      <c r="K19" s="317">
        <f ca="1">INDEX(FixtureEqCosts,FixtureData!$C19)</f>
        <v>500</v>
      </c>
      <c r="L19" s="317">
        <f ca="1">INDEX(FixtureInstCosts,FixtureData!$C19)</f>
        <v>100</v>
      </c>
      <c r="M19" s="317">
        <f ca="1">INDEX(FixtureRebCosts,FixtureData!$C19)</f>
        <v>0</v>
      </c>
      <c r="N19" s="317">
        <f ca="1">INDEX(FixtureMaintCosts,FixtureData!$C19)</f>
        <v>25</v>
      </c>
      <c r="O19" s="316">
        <f ca="1">INDEX(FixtureMaintInf,FixtureData!$C19)</f>
        <v>0.02</v>
      </c>
      <c r="P19" s="697">
        <f ca="1">INDEX(FixtureTilt,FixtureData!$C19)</f>
        <v>45</v>
      </c>
    </row>
    <row r="20" spans="1:16" s="22" customFormat="1">
      <c r="A20" s="266" t="s">
        <v>580</v>
      </c>
      <c r="B20" s="269" t="str">
        <f ca="1">'Delete IES'!$C$20</f>
        <v>T - MH 150W Type IV Very Short</v>
      </c>
    </row>
    <row r="21" spans="1:16" s="22" customFormat="1"/>
    <row r="22" spans="1:16" s="22" customFormat="1"/>
    <row r="23" spans="1:16" s="22" customFormat="1">
      <c r="A23" s="168" t="s">
        <v>1258</v>
      </c>
      <c r="B23" s="36" t="s">
        <v>1250</v>
      </c>
    </row>
    <row r="24" spans="1:16" s="22" customFormat="1"/>
    <row r="25" spans="1:16" s="22" customFormat="1"/>
    <row r="26" spans="1:16" s="22" customFormat="1"/>
    <row r="27" spans="1:16" s="22" customFormat="1"/>
    <row r="28" spans="1:16" s="22" customFormat="1"/>
    <row r="29" spans="1:16" s="22" customFormat="1"/>
    <row r="30" spans="1:16" s="22" customFormat="1" ht="15" customHeight="1"/>
    <row r="31" spans="1:16" s="22" customFormat="1" ht="15" customHeight="1"/>
    <row r="32" spans="1:16"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47</v>
      </c>
    </row>
    <row r="42" spans="1:2">
      <c r="B42" s="22" t="s">
        <v>550</v>
      </c>
    </row>
    <row r="43" spans="1:2">
      <c r="B43" s="256" t="s">
        <v>525</v>
      </c>
    </row>
    <row r="44" spans="1:2">
      <c r="B44" s="256" t="s">
        <v>0</v>
      </c>
    </row>
    <row r="45" spans="1:2">
      <c r="B45" s="256" t="s">
        <v>316</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551</v>
      </c>
    </row>
    <row r="77" spans="1:52">
      <c r="A77" s="253"/>
      <c r="B77" s="256" t="s">
        <v>525</v>
      </c>
    </row>
    <row r="78" spans="1:52">
      <c r="A78" s="253"/>
      <c r="B78" s="256" t="s">
        <v>0</v>
      </c>
    </row>
    <row r="79" spans="1:52">
      <c r="A79" s="253"/>
      <c r="B79" s="256" t="s">
        <v>316</v>
      </c>
    </row>
    <row r="80" spans="1:52">
      <c r="A80" s="253"/>
      <c r="B80" s="256">
        <v>115</v>
      </c>
    </row>
    <row r="81" spans="1:38">
      <c r="A81" s="253"/>
      <c r="B81" s="256" t="s">
        <v>114</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552</v>
      </c>
    </row>
    <row r="160" spans="1:38">
      <c r="A160" s="253"/>
      <c r="B160" s="256" t="s">
        <v>525</v>
      </c>
    </row>
    <row r="161" spans="1:74">
      <c r="A161" s="253"/>
      <c r="B161" s="256" t="s">
        <v>0</v>
      </c>
    </row>
    <row r="162" spans="1:74">
      <c r="A162" s="253"/>
      <c r="B162" s="256" t="s">
        <v>316</v>
      </c>
    </row>
    <row r="163" spans="1:74">
      <c r="A163" s="253"/>
      <c r="B163" s="256">
        <v>130</v>
      </c>
    </row>
    <row r="164" spans="1:74">
      <c r="A164" s="253"/>
      <c r="B164" s="256" t="s">
        <v>115</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553</v>
      </c>
    </row>
    <row r="243" spans="1:74" ht="14.25" customHeight="1">
      <c r="A243" s="253"/>
      <c r="B243" s="256" t="s">
        <v>525</v>
      </c>
    </row>
    <row r="244" spans="1:74" ht="14.25" customHeight="1">
      <c r="A244" s="253"/>
      <c r="B244" s="256" t="s">
        <v>0</v>
      </c>
    </row>
    <row r="245" spans="1:74">
      <c r="A245" s="253"/>
      <c r="B245" s="256" t="s">
        <v>316</v>
      </c>
    </row>
    <row r="246" spans="1:74">
      <c r="A246" s="253"/>
      <c r="B246" s="256">
        <v>189</v>
      </c>
    </row>
    <row r="247" spans="1:74">
      <c r="A247" s="253"/>
      <c r="B247" s="256" t="s">
        <v>335</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554</v>
      </c>
    </row>
    <row r="326" spans="1:39">
      <c r="B326" s="256" t="s">
        <v>525</v>
      </c>
    </row>
    <row r="327" spans="1:39">
      <c r="B327" s="256" t="s">
        <v>0</v>
      </c>
    </row>
    <row r="328" spans="1:39">
      <c r="B328" s="256" t="s">
        <v>316</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555</v>
      </c>
    </row>
    <row r="358" spans="1:39">
      <c r="B358" s="256" t="s">
        <v>525</v>
      </c>
    </row>
    <row r="359" spans="1:39">
      <c r="B359" s="256" t="s">
        <v>0</v>
      </c>
    </row>
    <row r="360" spans="1:39">
      <c r="B360" s="256" t="s">
        <v>316</v>
      </c>
    </row>
    <row r="361" spans="1:39">
      <c r="B361" s="256">
        <v>183</v>
      </c>
    </row>
    <row r="362" spans="1:39">
      <c r="B362" s="256" t="s">
        <v>337</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556</v>
      </c>
    </row>
    <row r="404" spans="1:74">
      <c r="B404" s="256" t="s">
        <v>525</v>
      </c>
    </row>
    <row r="405" spans="1:74">
      <c r="B405" s="256" t="s">
        <v>0</v>
      </c>
    </row>
    <row r="406" spans="1:74">
      <c r="B406" s="256" t="s">
        <v>316</v>
      </c>
    </row>
    <row r="407" spans="1:74">
      <c r="B407" s="256">
        <v>188</v>
      </c>
    </row>
    <row r="408" spans="1:74">
      <c r="B408" s="256" t="s">
        <v>338</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557</v>
      </c>
    </row>
    <row r="444" spans="1:74">
      <c r="B444" s="256" t="s">
        <v>525</v>
      </c>
    </row>
    <row r="445" spans="1:74">
      <c r="B445" s="256" t="s">
        <v>0</v>
      </c>
    </row>
    <row r="446" spans="1:74">
      <c r="B446" s="256" t="s">
        <v>316</v>
      </c>
    </row>
    <row r="447" spans="1:74">
      <c r="B447" s="256">
        <v>310</v>
      </c>
    </row>
    <row r="448" spans="1:74">
      <c r="B448" s="256" t="s">
        <v>339</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558</v>
      </c>
    </row>
    <row r="527" spans="1:38">
      <c r="B527" s="256" t="s">
        <v>525</v>
      </c>
    </row>
    <row r="528" spans="1:38">
      <c r="B528" s="256" t="s">
        <v>0</v>
      </c>
    </row>
    <row r="529" spans="1:74">
      <c r="B529" s="256" t="s">
        <v>316</v>
      </c>
    </row>
    <row r="530" spans="1:74">
      <c r="B530" s="256">
        <v>289</v>
      </c>
    </row>
    <row r="531" spans="1:74">
      <c r="B531" s="256" t="s">
        <v>339</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559</v>
      </c>
    </row>
    <row r="567" spans="1:74">
      <c r="B567" s="256" t="s">
        <v>525</v>
      </c>
    </row>
    <row r="568" spans="1:74">
      <c r="B568" s="256" t="s">
        <v>0</v>
      </c>
    </row>
    <row r="569" spans="1:74">
      <c r="B569" s="256" t="s">
        <v>316</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560</v>
      </c>
    </row>
    <row r="601" spans="1:52">
      <c r="B601" s="256" t="s">
        <v>525</v>
      </c>
    </row>
    <row r="602" spans="1:52">
      <c r="B602" s="256" t="s">
        <v>0</v>
      </c>
    </row>
    <row r="603" spans="1:52">
      <c r="B603" s="256" t="s">
        <v>316</v>
      </c>
    </row>
    <row r="604" spans="1:52">
      <c r="B604" s="256">
        <v>297</v>
      </c>
    </row>
    <row r="605" spans="1:52">
      <c r="B605" s="256" t="s">
        <v>116</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561</v>
      </c>
    </row>
    <row r="633" spans="1:39">
      <c r="B633" s="256" t="s">
        <v>525</v>
      </c>
    </row>
    <row r="634" spans="1:39">
      <c r="B634" s="256" t="s">
        <v>0</v>
      </c>
    </row>
    <row r="635" spans="1:39">
      <c r="B635" s="256" t="s">
        <v>316</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562</v>
      </c>
    </row>
    <row r="665" spans="1:39">
      <c r="B665" s="256" t="s">
        <v>525</v>
      </c>
    </row>
    <row r="666" spans="1:39">
      <c r="B666" s="256" t="s">
        <v>0</v>
      </c>
    </row>
    <row r="667" spans="1:39">
      <c r="B667" s="256" t="s">
        <v>316</v>
      </c>
    </row>
    <row r="668" spans="1:39">
      <c r="B668" s="256">
        <v>465</v>
      </c>
    </row>
    <row r="669" spans="1:39">
      <c r="B669" s="256" t="s">
        <v>115</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563</v>
      </c>
    </row>
    <row r="748" spans="1:74">
      <c r="B748" s="256" t="s">
        <v>525</v>
      </c>
    </row>
    <row r="749" spans="1:74">
      <c r="B749" s="256" t="s">
        <v>331</v>
      </c>
    </row>
    <row r="750" spans="1:74">
      <c r="B750" s="256" t="s">
        <v>316</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564</v>
      </c>
    </row>
    <row r="777" spans="1:20">
      <c r="B777" s="256" t="s">
        <v>525</v>
      </c>
    </row>
    <row r="778" spans="1:20">
      <c r="B778" s="256" t="s">
        <v>331</v>
      </c>
    </row>
    <row r="779" spans="1:20">
      <c r="B779" s="256" t="s">
        <v>316</v>
      </c>
    </row>
    <row r="780" spans="1:20">
      <c r="B780" s="256">
        <v>98</v>
      </c>
    </row>
    <row r="781" spans="1:20">
      <c r="B781" s="256" t="s">
        <v>114</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565</v>
      </c>
    </row>
    <row r="817" spans="1:74">
      <c r="B817" s="256" t="s">
        <v>525</v>
      </c>
    </row>
    <row r="818" spans="1:74">
      <c r="B818" s="256" t="s">
        <v>331</v>
      </c>
    </row>
    <row r="819" spans="1:74">
      <c r="B819" s="256" t="s">
        <v>316</v>
      </c>
    </row>
    <row r="820" spans="1:74">
      <c r="B820" s="256">
        <v>154</v>
      </c>
    </row>
    <row r="821" spans="1:74">
      <c r="B821" s="256" t="s">
        <v>336</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566</v>
      </c>
    </row>
    <row r="857" spans="1:74">
      <c r="B857" s="256" t="s">
        <v>525</v>
      </c>
    </row>
    <row r="858" spans="1:74">
      <c r="B858" s="256" t="s">
        <v>331</v>
      </c>
    </row>
    <row r="859" spans="1:74">
      <c r="B859" s="256" t="s">
        <v>316</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567</v>
      </c>
    </row>
    <row r="886" spans="1:38">
      <c r="B886" s="256" t="s">
        <v>525</v>
      </c>
    </row>
    <row r="887" spans="1:38">
      <c r="B887" s="256" t="s">
        <v>331</v>
      </c>
    </row>
    <row r="888" spans="1:38">
      <c r="B888" s="256" t="s">
        <v>316</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568</v>
      </c>
    </row>
    <row r="918" spans="1:38">
      <c r="B918" s="256" t="s">
        <v>525</v>
      </c>
    </row>
    <row r="919" spans="1:38">
      <c r="B919" s="256" t="s">
        <v>331</v>
      </c>
    </row>
    <row r="920" spans="1:38">
      <c r="B920" s="256" t="s">
        <v>316</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569</v>
      </c>
    </row>
    <row r="950" spans="1:38">
      <c r="B950" s="256" t="s">
        <v>525</v>
      </c>
    </row>
    <row r="951" spans="1:38">
      <c r="B951" s="256" t="s">
        <v>331</v>
      </c>
    </row>
    <row r="952" spans="1:38">
      <c r="B952" s="256" t="s">
        <v>316</v>
      </c>
    </row>
    <row r="953" spans="1:38">
      <c r="B953" s="256">
        <v>282</v>
      </c>
    </row>
    <row r="954" spans="1:38">
      <c r="B954" s="256" t="s">
        <v>339</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570</v>
      </c>
    </row>
    <row r="990" spans="1:38">
      <c r="B990" s="256" t="s">
        <v>525</v>
      </c>
    </row>
    <row r="991" spans="1:38">
      <c r="B991" s="256" t="s">
        <v>331</v>
      </c>
    </row>
    <row r="992" spans="1:38">
      <c r="B992" s="256" t="s">
        <v>316</v>
      </c>
    </row>
    <row r="993" spans="1:74">
      <c r="B993" s="256">
        <v>214</v>
      </c>
    </row>
    <row r="994" spans="1:74">
      <c r="B994" s="256" t="s">
        <v>334</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571</v>
      </c>
    </row>
    <row r="1073" spans="1:38">
      <c r="B1073" s="256" t="s">
        <v>525</v>
      </c>
    </row>
    <row r="1074" spans="1:38">
      <c r="B1074" s="256" t="s">
        <v>331</v>
      </c>
    </row>
    <row r="1075" spans="1:38">
      <c r="B1075" s="256" t="s">
        <v>316</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572</v>
      </c>
    </row>
    <row r="1105" spans="1:39">
      <c r="B1105" s="256" t="s">
        <v>525</v>
      </c>
    </row>
    <row r="1106" spans="1:39">
      <c r="B1106" s="256" t="s">
        <v>331</v>
      </c>
    </row>
    <row r="1107" spans="1:39">
      <c r="B1107" s="256" t="s">
        <v>316</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573</v>
      </c>
    </row>
    <row r="1137" spans="1:38">
      <c r="B1137" s="256" t="s">
        <v>525</v>
      </c>
    </row>
    <row r="1138" spans="1:38">
      <c r="B1138" s="256" t="s">
        <v>331</v>
      </c>
    </row>
    <row r="1139" spans="1:38">
      <c r="B1139" s="256" t="s">
        <v>316</v>
      </c>
    </row>
    <row r="1140" spans="1:38">
      <c r="B1140" s="256">
        <v>442</v>
      </c>
    </row>
    <row r="1141" spans="1:38">
      <c r="B1141" s="256" t="s">
        <v>113</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574</v>
      </c>
    </row>
    <row r="1177" spans="1:38">
      <c r="B1177" s="256" t="s">
        <v>525</v>
      </c>
    </row>
    <row r="1178" spans="1:38">
      <c r="B1178" s="256" t="s">
        <v>331</v>
      </c>
    </row>
    <row r="1179" spans="1:38">
      <c r="B1179" s="256" t="s">
        <v>316</v>
      </c>
    </row>
    <row r="1180" spans="1:38">
      <c r="B1180" s="256">
        <v>462</v>
      </c>
    </row>
    <row r="1181" spans="1:38">
      <c r="B1181" s="256" t="s">
        <v>339</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575</v>
      </c>
    </row>
    <row r="1260" spans="1:38">
      <c r="B1260" s="256" t="s">
        <v>525</v>
      </c>
    </row>
    <row r="1261" spans="1:38">
      <c r="B1261" s="256" t="s">
        <v>331</v>
      </c>
    </row>
    <row r="1262" spans="1:38">
      <c r="B1262" s="256" t="s">
        <v>316</v>
      </c>
    </row>
    <row r="1263" spans="1:38">
      <c r="B1263" s="256">
        <v>462</v>
      </c>
    </row>
    <row r="1264" spans="1:38">
      <c r="B1264" s="256" t="s">
        <v>339</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513</v>
      </c>
    </row>
    <row r="1343" spans="1:38">
      <c r="B1343" s="256" t="s">
        <v>525</v>
      </c>
    </row>
    <row r="1344" spans="1:38">
      <c r="B1344" s="256" t="s">
        <v>66</v>
      </c>
    </row>
    <row r="1345" spans="1:38">
      <c r="B1345" s="256" t="s">
        <v>316</v>
      </c>
    </row>
    <row r="1346" spans="1:38">
      <c r="B1346" s="256">
        <v>41</v>
      </c>
    </row>
    <row r="1347" spans="1:38">
      <c r="B1347" s="256" t="s">
        <v>341</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514</v>
      </c>
    </row>
    <row r="1390" spans="1:38">
      <c r="B1390" s="256" t="s">
        <v>525</v>
      </c>
    </row>
    <row r="1391" spans="1:38">
      <c r="B1391" s="256" t="s">
        <v>66</v>
      </c>
    </row>
    <row r="1392" spans="1:38">
      <c r="B1392" s="256" t="s">
        <v>316</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515</v>
      </c>
    </row>
    <row r="1421" spans="1:39">
      <c r="B1421" s="256" t="s">
        <v>525</v>
      </c>
    </row>
    <row r="1422" spans="1:39">
      <c r="B1422" s="256" t="s">
        <v>66</v>
      </c>
    </row>
    <row r="1423" spans="1:39">
      <c r="B1423" s="256" t="s">
        <v>316</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516</v>
      </c>
    </row>
    <row r="1452" spans="1:39">
      <c r="B1452" s="256" t="s">
        <v>525</v>
      </c>
    </row>
    <row r="1453" spans="1:39">
      <c r="B1453" s="256" t="s">
        <v>66</v>
      </c>
    </row>
    <row r="1454" spans="1:39">
      <c r="B1454" s="256" t="s">
        <v>316</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517</v>
      </c>
    </row>
    <row r="1484" spans="1:39">
      <c r="B1484" s="256" t="s">
        <v>525</v>
      </c>
    </row>
    <row r="1485" spans="1:39">
      <c r="B1485" s="256" t="s">
        <v>66</v>
      </c>
    </row>
    <row r="1486" spans="1:39">
      <c r="B1486" s="256" t="s">
        <v>316</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519</v>
      </c>
    </row>
    <row r="1515" spans="1:39">
      <c r="B1515" s="256" t="s">
        <v>525</v>
      </c>
    </row>
    <row r="1516" spans="1:39">
      <c r="B1516" s="256" t="s">
        <v>66</v>
      </c>
    </row>
    <row r="1517" spans="1:39">
      <c r="B1517" s="256" t="s">
        <v>316</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520</v>
      </c>
    </row>
    <row r="1547" spans="1:39">
      <c r="B1547" s="256" t="s">
        <v>525</v>
      </c>
    </row>
    <row r="1548" spans="1:39">
      <c r="B1548" s="256" t="s">
        <v>66</v>
      </c>
    </row>
    <row r="1549" spans="1:39">
      <c r="B1549" s="256" t="s">
        <v>316</v>
      </c>
    </row>
    <row r="1550" spans="1:39">
      <c r="B1550" s="256">
        <v>191</v>
      </c>
    </row>
    <row r="1551" spans="1:39">
      <c r="B1551" s="256" t="s">
        <v>340</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521</v>
      </c>
    </row>
    <row r="1594" spans="1:74">
      <c r="B1594" s="256" t="s">
        <v>525</v>
      </c>
    </row>
    <row r="1595" spans="1:74">
      <c r="B1595" s="256" t="s">
        <v>66</v>
      </c>
    </row>
    <row r="1596" spans="1:74">
      <c r="B1596" s="256" t="s">
        <v>316</v>
      </c>
    </row>
    <row r="1597" spans="1:74">
      <c r="B1597" s="256">
        <v>196</v>
      </c>
    </row>
    <row r="1598" spans="1:74">
      <c r="B1598" s="256" t="s">
        <v>340</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522</v>
      </c>
    </row>
    <row r="1749" spans="1:74">
      <c r="B1749" s="256" t="s">
        <v>525</v>
      </c>
    </row>
    <row r="1750" spans="1:74">
      <c r="B1750" s="256" t="s">
        <v>66</v>
      </c>
    </row>
    <row r="1751" spans="1:74">
      <c r="B1751" s="256" t="s">
        <v>316</v>
      </c>
    </row>
    <row r="1752" spans="1:74">
      <c r="B1752" s="256">
        <v>216</v>
      </c>
    </row>
    <row r="1753" spans="1:74">
      <c r="B1753" s="256" t="s">
        <v>343</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523</v>
      </c>
    </row>
    <row r="1796" spans="1:74">
      <c r="B1796" s="256" t="s">
        <v>525</v>
      </c>
    </row>
    <row r="1797" spans="1:74">
      <c r="B1797" s="256" t="s">
        <v>66</v>
      </c>
    </row>
    <row r="1798" spans="1:74">
      <c r="B1798" s="256" t="s">
        <v>316</v>
      </c>
    </row>
    <row r="1799" spans="1:74">
      <c r="B1799" s="256">
        <v>217</v>
      </c>
    </row>
    <row r="1800" spans="1:74">
      <c r="B1800" s="256" t="s">
        <v>343</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524</v>
      </c>
    </row>
    <row r="1843" spans="1:74">
      <c r="B1843" s="256" t="s">
        <v>525</v>
      </c>
    </row>
    <row r="1844" spans="1:74">
      <c r="B1844" s="256" t="s">
        <v>66</v>
      </c>
    </row>
    <row r="1845" spans="1:74">
      <c r="B1845" s="256" t="s">
        <v>316</v>
      </c>
    </row>
    <row r="1846" spans="1:74">
      <c r="B1846" s="256">
        <v>238</v>
      </c>
    </row>
    <row r="1847" spans="1:74">
      <c r="B1847" s="256" t="s">
        <v>342</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row r="1997" spans="1:74">
      <c r="B1997" s="256" t="s">
        <v>2778</v>
      </c>
    </row>
    <row r="1998" spans="1:74">
      <c r="B1998" s="256" t="s">
        <v>3348</v>
      </c>
    </row>
    <row r="1999" spans="1:74">
      <c r="B1999" s="256" t="s">
        <v>66</v>
      </c>
    </row>
    <row r="2000" spans="1:74">
      <c r="B2000" s="256" t="s">
        <v>3349</v>
      </c>
    </row>
    <row r="2001" spans="1:74">
      <c r="B2001" s="256">
        <v>34</v>
      </c>
    </row>
    <row r="2002" spans="1:74">
      <c r="B2002" s="256" t="s">
        <v>3350</v>
      </c>
    </row>
    <row r="2004" spans="1:74">
      <c r="B2004" s="256">
        <v>73</v>
      </c>
    </row>
    <row r="2005" spans="1:74">
      <c r="B2005" s="256">
        <v>37</v>
      </c>
    </row>
    <row r="2006" spans="1:74">
      <c r="B2006" s="256">
        <v>0</v>
      </c>
      <c r="C2006" s="256">
        <v>2.5</v>
      </c>
      <c r="D2006" s="256">
        <v>5</v>
      </c>
      <c r="E2006" s="256">
        <v>7.5</v>
      </c>
      <c r="F2006" s="256">
        <v>10</v>
      </c>
      <c r="G2006" s="256">
        <v>12.5</v>
      </c>
      <c r="H2006" s="256">
        <v>15</v>
      </c>
      <c r="I2006" s="256">
        <v>17.5</v>
      </c>
      <c r="J2006" s="256">
        <v>20</v>
      </c>
      <c r="K2006" s="256">
        <v>22.5</v>
      </c>
      <c r="L2006" s="256">
        <v>25</v>
      </c>
      <c r="M2006" s="256">
        <v>27.5</v>
      </c>
      <c r="N2006" s="256">
        <v>30</v>
      </c>
      <c r="O2006" s="256">
        <v>32.5</v>
      </c>
      <c r="P2006" s="256">
        <v>35</v>
      </c>
      <c r="Q2006" s="256">
        <v>37.5</v>
      </c>
      <c r="R2006" s="256">
        <v>40</v>
      </c>
      <c r="S2006" s="256">
        <v>42.5</v>
      </c>
      <c r="T2006" s="256">
        <v>45</v>
      </c>
      <c r="U2006" s="256">
        <v>47.5</v>
      </c>
      <c r="V2006" s="256">
        <v>50</v>
      </c>
      <c r="W2006" s="256">
        <v>52.5</v>
      </c>
      <c r="X2006" s="256">
        <v>55</v>
      </c>
      <c r="Y2006" s="256">
        <v>57.5</v>
      </c>
      <c r="Z2006" s="256">
        <v>60</v>
      </c>
      <c r="AA2006" s="256">
        <v>62.5</v>
      </c>
      <c r="AB2006" s="256">
        <v>65</v>
      </c>
      <c r="AC2006" s="256">
        <v>67.5</v>
      </c>
      <c r="AD2006" s="256">
        <v>70</v>
      </c>
      <c r="AE2006" s="256">
        <v>72.5</v>
      </c>
      <c r="AF2006" s="256">
        <v>75</v>
      </c>
      <c r="AG2006" s="256">
        <v>77.5</v>
      </c>
      <c r="AH2006" s="256">
        <v>80</v>
      </c>
      <c r="AI2006" s="256">
        <v>82.5</v>
      </c>
      <c r="AJ2006" s="256">
        <v>85</v>
      </c>
      <c r="AK2006" s="256">
        <v>87.5</v>
      </c>
      <c r="AL2006" s="256">
        <v>90</v>
      </c>
      <c r="AM2006" s="256">
        <v>92.5</v>
      </c>
      <c r="AN2006" s="256">
        <v>95</v>
      </c>
      <c r="AO2006" s="256">
        <v>97.5</v>
      </c>
      <c r="AP2006" s="256">
        <v>100</v>
      </c>
      <c r="AQ2006" s="256">
        <v>102.5</v>
      </c>
      <c r="AR2006" s="256">
        <v>105</v>
      </c>
      <c r="AS2006" s="256">
        <v>107.5</v>
      </c>
      <c r="AT2006" s="256">
        <v>110</v>
      </c>
      <c r="AU2006" s="256">
        <v>112.5</v>
      </c>
      <c r="AV2006" s="256">
        <v>115</v>
      </c>
      <c r="AW2006" s="256">
        <v>117.5</v>
      </c>
      <c r="AX2006" s="256">
        <v>120</v>
      </c>
      <c r="AY2006" s="256">
        <v>122.5</v>
      </c>
      <c r="AZ2006" s="256">
        <v>125</v>
      </c>
      <c r="BA2006" s="256">
        <v>127.5</v>
      </c>
      <c r="BB2006" s="256">
        <v>130</v>
      </c>
      <c r="BC2006" s="256">
        <v>132.5</v>
      </c>
      <c r="BD2006" s="256">
        <v>135</v>
      </c>
      <c r="BE2006" s="256">
        <v>137.5</v>
      </c>
      <c r="BF2006" s="256">
        <v>140</v>
      </c>
      <c r="BG2006" s="256">
        <v>142.5</v>
      </c>
      <c r="BH2006" s="256">
        <v>145</v>
      </c>
      <c r="BI2006" s="256">
        <v>147.5</v>
      </c>
      <c r="BJ2006" s="256">
        <v>150</v>
      </c>
      <c r="BK2006" s="256">
        <v>152.5</v>
      </c>
      <c r="BL2006" s="256">
        <v>155</v>
      </c>
      <c r="BM2006" s="256">
        <v>157.5</v>
      </c>
      <c r="BN2006" s="256">
        <v>160</v>
      </c>
      <c r="BO2006" s="256">
        <v>162.5</v>
      </c>
      <c r="BP2006" s="256">
        <v>165</v>
      </c>
      <c r="BQ2006" s="256">
        <v>167.5</v>
      </c>
      <c r="BR2006" s="256">
        <v>170</v>
      </c>
      <c r="BS2006" s="256">
        <v>172.5</v>
      </c>
      <c r="BT2006" s="256">
        <v>175</v>
      </c>
      <c r="BU2006" s="256">
        <v>177.5</v>
      </c>
      <c r="BV2006" s="256">
        <v>180</v>
      </c>
    </row>
    <row r="2007" spans="1:74">
      <c r="A2007" s="256">
        <v>0</v>
      </c>
      <c r="B2007" s="256">
        <v>627.4283740211888</v>
      </c>
      <c r="C2007" s="256">
        <v>618.26531552280096</v>
      </c>
      <c r="D2007" s="256">
        <v>630.80423767848959</v>
      </c>
      <c r="E2007" s="256">
        <v>647.6835559649935</v>
      </c>
      <c r="F2007" s="256">
        <v>644.30769230769272</v>
      </c>
      <c r="G2007" s="256">
        <v>636.10916628281939</v>
      </c>
      <c r="H2007" s="256">
        <v>620.19438046982998</v>
      </c>
      <c r="I2007" s="256">
        <v>604.27959465684046</v>
      </c>
      <c r="J2007" s="256">
        <v>613.4426531552283</v>
      </c>
      <c r="K2007" s="256">
        <v>643.34315983417821</v>
      </c>
      <c r="L2007" s="256">
        <v>679.99539382772957</v>
      </c>
      <c r="M2007" s="256">
        <v>723.3993551358825</v>
      </c>
      <c r="N2007" s="256">
        <v>774.03730999539425</v>
      </c>
      <c r="O2007" s="256">
        <v>816.95900506678993</v>
      </c>
      <c r="P2007" s="256">
        <v>837.21418701059463</v>
      </c>
      <c r="Q2007" s="256">
        <v>859.8807001381856</v>
      </c>
      <c r="R2007" s="256">
        <v>889.78120681713551</v>
      </c>
      <c r="S2007" s="256">
        <v>908.10732381391119</v>
      </c>
      <c r="T2007" s="256">
        <v>917.75264854905629</v>
      </c>
      <c r="U2007" s="256">
        <v>915.82358360202727</v>
      </c>
      <c r="V2007" s="256">
        <v>909.55412252418296</v>
      </c>
      <c r="W2007" s="256">
        <v>911.48318747121198</v>
      </c>
      <c r="X2007" s="256">
        <v>896.53293413173708</v>
      </c>
      <c r="Y2007" s="256">
        <v>822.74619990787698</v>
      </c>
      <c r="Z2007" s="256">
        <v>649.61262091202252</v>
      </c>
      <c r="AA2007" s="256">
        <v>391.11791801013379</v>
      </c>
      <c r="AB2007" s="256">
        <v>203.03408567480434</v>
      </c>
      <c r="AC2007" s="256">
        <v>136.96361123906041</v>
      </c>
      <c r="AD2007" s="256">
        <v>108.99216950713964</v>
      </c>
      <c r="AE2007" s="256">
        <v>86.807922616305902</v>
      </c>
      <c r="AF2007" s="256">
        <v>72.822201750345499</v>
      </c>
      <c r="AG2007" s="256">
        <v>63.176877015200404</v>
      </c>
      <c r="AH2007" s="256">
        <v>54.013818516812563</v>
      </c>
      <c r="AI2007" s="256">
        <v>43.886227544910206</v>
      </c>
      <c r="AJ2007" s="256">
        <v>33.758636573007848</v>
      </c>
      <c r="AK2007" s="256">
        <v>14.46798710271765</v>
      </c>
      <c r="AL2007" s="256">
        <v>0</v>
      </c>
      <c r="AM2007" s="256">
        <v>0</v>
      </c>
      <c r="AN2007" s="256">
        <v>0</v>
      </c>
      <c r="AO2007" s="256">
        <v>0</v>
      </c>
      <c r="AP2007" s="256">
        <v>0</v>
      </c>
      <c r="AQ2007" s="256">
        <v>0</v>
      </c>
      <c r="AR2007" s="256">
        <v>0</v>
      </c>
      <c r="AS2007" s="256">
        <v>0</v>
      </c>
      <c r="AT2007" s="256">
        <v>0</v>
      </c>
      <c r="AU2007" s="256">
        <v>0</v>
      </c>
      <c r="AV2007" s="256">
        <v>0</v>
      </c>
      <c r="AW2007" s="256">
        <v>0</v>
      </c>
      <c r="AX2007" s="256">
        <v>0</v>
      </c>
      <c r="AY2007" s="256">
        <v>0</v>
      </c>
      <c r="AZ2007" s="256">
        <v>0</v>
      </c>
      <c r="BA2007" s="256">
        <v>0</v>
      </c>
      <c r="BB2007" s="256">
        <v>0</v>
      </c>
      <c r="BC2007" s="256">
        <v>0</v>
      </c>
      <c r="BD2007" s="256">
        <v>0</v>
      </c>
      <c r="BE2007" s="256">
        <v>0</v>
      </c>
      <c r="BF2007" s="256">
        <v>0</v>
      </c>
      <c r="BG2007" s="256">
        <v>0</v>
      </c>
      <c r="BH2007" s="256">
        <v>0</v>
      </c>
      <c r="BI2007" s="256">
        <v>0</v>
      </c>
      <c r="BJ2007" s="256">
        <v>0</v>
      </c>
      <c r="BK2007" s="256">
        <v>0</v>
      </c>
      <c r="BL2007" s="256">
        <v>0</v>
      </c>
      <c r="BM2007" s="256">
        <v>0</v>
      </c>
      <c r="BN2007" s="256">
        <v>0</v>
      </c>
      <c r="BO2007" s="256">
        <v>0</v>
      </c>
      <c r="BP2007" s="256">
        <v>0</v>
      </c>
      <c r="BQ2007" s="256">
        <v>0</v>
      </c>
      <c r="BR2007" s="256">
        <v>0</v>
      </c>
      <c r="BS2007" s="256">
        <v>0</v>
      </c>
      <c r="BT2007" s="256">
        <v>0</v>
      </c>
      <c r="BU2007" s="256">
        <v>0</v>
      </c>
      <c r="BV2007" s="256">
        <v>0</v>
      </c>
    </row>
    <row r="2008" spans="1:74">
      <c r="A2008" s="256">
        <v>5</v>
      </c>
      <c r="B2008" s="256">
        <v>627.4283740211888</v>
      </c>
      <c r="C2008" s="256">
        <v>617.78304928604371</v>
      </c>
      <c r="D2008" s="256">
        <v>630.32197144173233</v>
      </c>
      <c r="E2008" s="256">
        <v>647.6835559649935</v>
      </c>
      <c r="F2008" s="256">
        <v>644.30769230769272</v>
      </c>
      <c r="G2008" s="256">
        <v>635.14463380930488</v>
      </c>
      <c r="H2008" s="256">
        <v>618.74758175955822</v>
      </c>
      <c r="I2008" s="256">
        <v>602.83279594656869</v>
      </c>
      <c r="J2008" s="256">
        <v>612.47812068171379</v>
      </c>
      <c r="K2008" s="256">
        <v>640.93182865039194</v>
      </c>
      <c r="L2008" s="256">
        <v>676.13726393367153</v>
      </c>
      <c r="M2008" s="256">
        <v>718.0944265315527</v>
      </c>
      <c r="N2008" s="256">
        <v>769.21464762782171</v>
      </c>
      <c r="O2008" s="256">
        <v>812.13634269921738</v>
      </c>
      <c r="P2008" s="256">
        <v>833.35605711653659</v>
      </c>
      <c r="Q2008" s="256">
        <v>855.05803777061305</v>
      </c>
      <c r="R2008" s="256">
        <v>883.99401197604845</v>
      </c>
      <c r="S2008" s="256">
        <v>904.73146015661041</v>
      </c>
      <c r="T2008" s="256">
        <v>913.412252418241</v>
      </c>
      <c r="U2008" s="256">
        <v>910.51865499769747</v>
      </c>
      <c r="V2008" s="256">
        <v>900.87333026255237</v>
      </c>
      <c r="W2008" s="256">
        <v>899.42653155228061</v>
      </c>
      <c r="X2008" s="256">
        <v>885.44081068632022</v>
      </c>
      <c r="Y2008" s="256">
        <v>816.95900506678993</v>
      </c>
      <c r="Z2008" s="256">
        <v>652.50621833256605</v>
      </c>
      <c r="AA2008" s="256">
        <v>402.21004145555065</v>
      </c>
      <c r="AB2008" s="256">
        <v>205.92768309534787</v>
      </c>
      <c r="AC2008" s="256">
        <v>135.51681252878865</v>
      </c>
      <c r="AD2008" s="256">
        <v>107.0631045601106</v>
      </c>
      <c r="AE2008" s="256">
        <v>87.772455089820411</v>
      </c>
      <c r="AF2008" s="256">
        <v>74.269000460617264</v>
      </c>
      <c r="AG2008" s="256">
        <v>65.588208198986678</v>
      </c>
      <c r="AH2008" s="256">
        <v>55.460617227084327</v>
      </c>
      <c r="AI2008" s="256">
        <v>45.815292491939225</v>
      </c>
      <c r="AJ2008" s="256">
        <v>36.169967756794122</v>
      </c>
      <c r="AK2008" s="256">
        <v>15.914785812989415</v>
      </c>
      <c r="AL2008" s="256">
        <v>0</v>
      </c>
      <c r="AM2008" s="256">
        <v>0</v>
      </c>
      <c r="AN2008" s="256">
        <v>0</v>
      </c>
      <c r="AO2008" s="256">
        <v>0</v>
      </c>
      <c r="AP2008" s="256">
        <v>0</v>
      </c>
      <c r="AQ2008" s="256">
        <v>0</v>
      </c>
      <c r="AR2008" s="256">
        <v>0</v>
      </c>
      <c r="AS2008" s="256">
        <v>0</v>
      </c>
      <c r="AT2008" s="256">
        <v>0</v>
      </c>
      <c r="AU2008" s="256">
        <v>0</v>
      </c>
      <c r="AV2008" s="256">
        <v>0</v>
      </c>
      <c r="AW2008" s="256">
        <v>0</v>
      </c>
      <c r="AX2008" s="256">
        <v>0</v>
      </c>
      <c r="AY2008" s="256">
        <v>0</v>
      </c>
      <c r="AZ2008" s="256">
        <v>0</v>
      </c>
      <c r="BA2008" s="256">
        <v>0</v>
      </c>
      <c r="BB2008" s="256">
        <v>0</v>
      </c>
      <c r="BC2008" s="256">
        <v>0</v>
      </c>
      <c r="BD2008" s="256">
        <v>0</v>
      </c>
      <c r="BE2008" s="256">
        <v>0</v>
      </c>
      <c r="BF2008" s="256">
        <v>0</v>
      </c>
      <c r="BG2008" s="256">
        <v>0</v>
      </c>
      <c r="BH2008" s="256">
        <v>0</v>
      </c>
      <c r="BI2008" s="256">
        <v>0</v>
      </c>
      <c r="BJ2008" s="256">
        <v>0</v>
      </c>
      <c r="BK2008" s="256">
        <v>0</v>
      </c>
      <c r="BL2008" s="256">
        <v>0</v>
      </c>
      <c r="BM2008" s="256">
        <v>0</v>
      </c>
      <c r="BN2008" s="256">
        <v>0</v>
      </c>
      <c r="BO2008" s="256">
        <v>0</v>
      </c>
      <c r="BP2008" s="256">
        <v>0</v>
      </c>
      <c r="BQ2008" s="256">
        <v>0</v>
      </c>
      <c r="BR2008" s="256">
        <v>0</v>
      </c>
      <c r="BS2008" s="256">
        <v>0</v>
      </c>
      <c r="BT2008" s="256">
        <v>0</v>
      </c>
      <c r="BU2008" s="256">
        <v>0</v>
      </c>
      <c r="BV2008" s="256">
        <v>0</v>
      </c>
    </row>
    <row r="2009" spans="1:74">
      <c r="A2009" s="256">
        <v>10</v>
      </c>
      <c r="B2009" s="256">
        <v>627.4283740211888</v>
      </c>
      <c r="C2009" s="256">
        <v>618.74758175955822</v>
      </c>
      <c r="D2009" s="256">
        <v>631.28650391524684</v>
      </c>
      <c r="E2009" s="256">
        <v>648.64808843850801</v>
      </c>
      <c r="F2009" s="256">
        <v>645.75449101796448</v>
      </c>
      <c r="G2009" s="256">
        <v>637.0736987563339</v>
      </c>
      <c r="H2009" s="256">
        <v>621.64117918010174</v>
      </c>
      <c r="I2009" s="256">
        <v>607.65545831414124</v>
      </c>
      <c r="J2009" s="256">
        <v>613.4426531552283</v>
      </c>
      <c r="K2009" s="256">
        <v>639.00276370336292</v>
      </c>
      <c r="L2009" s="256">
        <v>673.24366651312801</v>
      </c>
      <c r="M2009" s="256">
        <v>713.27176416398015</v>
      </c>
      <c r="N2009" s="256">
        <v>759.08705665591935</v>
      </c>
      <c r="O2009" s="256">
        <v>802.97328420082954</v>
      </c>
      <c r="P2009" s="256">
        <v>824.675264854906</v>
      </c>
      <c r="Q2009" s="256">
        <v>844.44818056195345</v>
      </c>
      <c r="R2009" s="256">
        <v>871.93735605711709</v>
      </c>
      <c r="S2009" s="256">
        <v>893.63933671119355</v>
      </c>
      <c r="T2009" s="256">
        <v>901.83786273606688</v>
      </c>
      <c r="U2009" s="256">
        <v>897.97973284200884</v>
      </c>
      <c r="V2009" s="256">
        <v>890.26347305389277</v>
      </c>
      <c r="W2009" s="256">
        <v>881.10041455550493</v>
      </c>
      <c r="X2009" s="256">
        <v>866.63242745278728</v>
      </c>
      <c r="Y2009" s="256">
        <v>804.90234914785856</v>
      </c>
      <c r="Z2009" s="256">
        <v>653.95301704283781</v>
      </c>
      <c r="AA2009" s="256">
        <v>412.337632427453</v>
      </c>
      <c r="AB2009" s="256">
        <v>210.75034546292042</v>
      </c>
      <c r="AC2009" s="256">
        <v>135.9990787655459</v>
      </c>
      <c r="AD2009" s="256">
        <v>109.47443574389689</v>
      </c>
      <c r="AE2009" s="256">
        <v>92.112851220635704</v>
      </c>
      <c r="AF2009" s="256">
        <v>80.056195301704335</v>
      </c>
      <c r="AG2009" s="256">
        <v>70.89313680331648</v>
      </c>
      <c r="AH2009" s="256">
        <v>60.76554583141413</v>
      </c>
      <c r="AI2009" s="256">
        <v>51.120221096269027</v>
      </c>
      <c r="AJ2009" s="256">
        <v>40.028097650852168</v>
      </c>
      <c r="AK2009" s="256">
        <v>15.914785812989415</v>
      </c>
      <c r="AL2009" s="256">
        <v>0</v>
      </c>
      <c r="AM2009" s="256">
        <v>0</v>
      </c>
      <c r="AN2009" s="256">
        <v>0</v>
      </c>
      <c r="AO2009" s="256">
        <v>0</v>
      </c>
      <c r="AP2009" s="256">
        <v>0</v>
      </c>
      <c r="AQ2009" s="256">
        <v>0</v>
      </c>
      <c r="AR2009" s="256">
        <v>0</v>
      </c>
      <c r="AS2009" s="256">
        <v>0</v>
      </c>
      <c r="AT2009" s="256">
        <v>0</v>
      </c>
      <c r="AU2009" s="256">
        <v>0</v>
      </c>
      <c r="AV2009" s="256">
        <v>0</v>
      </c>
      <c r="AW2009" s="256">
        <v>0</v>
      </c>
      <c r="AX2009" s="256">
        <v>0</v>
      </c>
      <c r="AY2009" s="256">
        <v>0</v>
      </c>
      <c r="AZ2009" s="256">
        <v>0</v>
      </c>
      <c r="BA2009" s="256">
        <v>0</v>
      </c>
      <c r="BB2009" s="256">
        <v>0</v>
      </c>
      <c r="BC2009" s="256">
        <v>0</v>
      </c>
      <c r="BD2009" s="256">
        <v>0</v>
      </c>
      <c r="BE2009" s="256">
        <v>0</v>
      </c>
      <c r="BF2009" s="256">
        <v>0</v>
      </c>
      <c r="BG2009" s="256">
        <v>0</v>
      </c>
      <c r="BH2009" s="256">
        <v>0</v>
      </c>
      <c r="BI2009" s="256">
        <v>0</v>
      </c>
      <c r="BJ2009" s="256">
        <v>0</v>
      </c>
      <c r="BK2009" s="256">
        <v>0</v>
      </c>
      <c r="BL2009" s="256">
        <v>0</v>
      </c>
      <c r="BM2009" s="256">
        <v>0</v>
      </c>
      <c r="BN2009" s="256">
        <v>0</v>
      </c>
      <c r="BO2009" s="256">
        <v>0</v>
      </c>
      <c r="BP2009" s="256">
        <v>0</v>
      </c>
      <c r="BQ2009" s="256">
        <v>0</v>
      </c>
      <c r="BR2009" s="256">
        <v>0</v>
      </c>
      <c r="BS2009" s="256">
        <v>0</v>
      </c>
      <c r="BT2009" s="256">
        <v>0</v>
      </c>
      <c r="BU2009" s="256">
        <v>0</v>
      </c>
      <c r="BV2009" s="256">
        <v>0</v>
      </c>
    </row>
    <row r="2010" spans="1:74">
      <c r="A2010" s="256">
        <v>15</v>
      </c>
      <c r="B2010" s="256">
        <v>627.4283740211888</v>
      </c>
      <c r="C2010" s="256">
        <v>619.71211423307273</v>
      </c>
      <c r="D2010" s="256">
        <v>631.28650391524684</v>
      </c>
      <c r="E2010" s="256">
        <v>649.61262091202252</v>
      </c>
      <c r="F2010" s="256">
        <v>647.6835559649935</v>
      </c>
      <c r="G2010" s="256">
        <v>640.93182865039194</v>
      </c>
      <c r="H2010" s="256">
        <v>627.91064025794606</v>
      </c>
      <c r="I2010" s="256">
        <v>612.96038691847104</v>
      </c>
      <c r="J2010" s="256">
        <v>613.92491939198555</v>
      </c>
      <c r="K2010" s="256">
        <v>635.62690004606213</v>
      </c>
      <c r="L2010" s="256">
        <v>668.90327038231271</v>
      </c>
      <c r="M2010" s="256">
        <v>706.52003684937858</v>
      </c>
      <c r="N2010" s="256">
        <v>747.03040073698799</v>
      </c>
      <c r="O2010" s="256">
        <v>789.95209580838366</v>
      </c>
      <c r="P2010" s="256">
        <v>813.58314140948914</v>
      </c>
      <c r="Q2010" s="256">
        <v>833.83832335329384</v>
      </c>
      <c r="R2010" s="256">
        <v>858.43390142791384</v>
      </c>
      <c r="S2010" s="256">
        <v>879.65361584523316</v>
      </c>
      <c r="T2010" s="256">
        <v>890.26347305389277</v>
      </c>
      <c r="U2010" s="256">
        <v>892.19253800092179</v>
      </c>
      <c r="V2010" s="256">
        <v>884.95854444956296</v>
      </c>
      <c r="W2010" s="256">
        <v>869.52602487333081</v>
      </c>
      <c r="X2010" s="256">
        <v>854.09350529709855</v>
      </c>
      <c r="Y2010" s="256">
        <v>798.63288807001425</v>
      </c>
      <c r="Z2010" s="256">
        <v>662.15154306771115</v>
      </c>
      <c r="AA2010" s="256">
        <v>435.48641179180129</v>
      </c>
      <c r="AB2010" s="256">
        <v>225.70059880239535</v>
      </c>
      <c r="AC2010" s="256">
        <v>142.75080608014747</v>
      </c>
      <c r="AD2010" s="256">
        <v>115.26163058498395</v>
      </c>
      <c r="AE2010" s="256">
        <v>100.79364348226629</v>
      </c>
      <c r="AF2010" s="256">
        <v>90.66605251036394</v>
      </c>
      <c r="AG2010" s="256">
        <v>81.020727775218845</v>
      </c>
      <c r="AH2010" s="256">
        <v>70.410870566559225</v>
      </c>
      <c r="AI2010" s="256">
        <v>60.283279594656875</v>
      </c>
      <c r="AJ2010" s="256">
        <v>48.708889912482753</v>
      </c>
      <c r="AK2010" s="256">
        <v>28.453707968678046</v>
      </c>
      <c r="AL2010" s="256">
        <v>0</v>
      </c>
      <c r="AM2010" s="256">
        <v>0</v>
      </c>
      <c r="AN2010" s="256">
        <v>0</v>
      </c>
      <c r="AO2010" s="256">
        <v>0</v>
      </c>
      <c r="AP2010" s="256">
        <v>0</v>
      </c>
      <c r="AQ2010" s="256">
        <v>0</v>
      </c>
      <c r="AR2010" s="256">
        <v>0</v>
      </c>
      <c r="AS2010" s="256">
        <v>0</v>
      </c>
      <c r="AT2010" s="256">
        <v>0</v>
      </c>
      <c r="AU2010" s="256">
        <v>0</v>
      </c>
      <c r="AV2010" s="256">
        <v>0</v>
      </c>
      <c r="AW2010" s="256">
        <v>0</v>
      </c>
      <c r="AX2010" s="256">
        <v>0</v>
      </c>
      <c r="AY2010" s="256">
        <v>0</v>
      </c>
      <c r="AZ2010" s="256">
        <v>0</v>
      </c>
      <c r="BA2010" s="256">
        <v>0</v>
      </c>
      <c r="BB2010" s="256">
        <v>0</v>
      </c>
      <c r="BC2010" s="256">
        <v>0</v>
      </c>
      <c r="BD2010" s="256">
        <v>0</v>
      </c>
      <c r="BE2010" s="256">
        <v>0</v>
      </c>
      <c r="BF2010" s="256">
        <v>0</v>
      </c>
      <c r="BG2010" s="256">
        <v>0</v>
      </c>
      <c r="BH2010" s="256">
        <v>0</v>
      </c>
      <c r="BI2010" s="256">
        <v>0</v>
      </c>
      <c r="BJ2010" s="256">
        <v>0</v>
      </c>
      <c r="BK2010" s="256">
        <v>0</v>
      </c>
      <c r="BL2010" s="256">
        <v>0</v>
      </c>
      <c r="BM2010" s="256">
        <v>0</v>
      </c>
      <c r="BN2010" s="256">
        <v>0</v>
      </c>
      <c r="BO2010" s="256">
        <v>0</v>
      </c>
      <c r="BP2010" s="256">
        <v>0</v>
      </c>
      <c r="BQ2010" s="256">
        <v>0</v>
      </c>
      <c r="BR2010" s="256">
        <v>0</v>
      </c>
      <c r="BS2010" s="256">
        <v>0</v>
      </c>
      <c r="BT2010" s="256">
        <v>0</v>
      </c>
      <c r="BU2010" s="256">
        <v>0</v>
      </c>
      <c r="BV2010" s="256">
        <v>0</v>
      </c>
    </row>
    <row r="2011" spans="1:74">
      <c r="A2011" s="256">
        <v>20</v>
      </c>
      <c r="B2011" s="256">
        <v>627.4283740211888</v>
      </c>
      <c r="C2011" s="256">
        <v>618.74758175955822</v>
      </c>
      <c r="D2011" s="256">
        <v>629.83970520497508</v>
      </c>
      <c r="E2011" s="256">
        <v>648.64808843850801</v>
      </c>
      <c r="F2011" s="256">
        <v>648.64808843850801</v>
      </c>
      <c r="G2011" s="256">
        <v>644.30769230769272</v>
      </c>
      <c r="H2011" s="256">
        <v>632.7333026255186</v>
      </c>
      <c r="I2011" s="256">
        <v>617.78304928604371</v>
      </c>
      <c r="J2011" s="256">
        <v>613.4426531552283</v>
      </c>
      <c r="K2011" s="256">
        <v>629.35743896821782</v>
      </c>
      <c r="L2011" s="256">
        <v>660.22247812068213</v>
      </c>
      <c r="M2011" s="256">
        <v>694.94564716720447</v>
      </c>
      <c r="N2011" s="256">
        <v>733.0446798710276</v>
      </c>
      <c r="O2011" s="256">
        <v>774.03730999539425</v>
      </c>
      <c r="P2011" s="256">
        <v>802.97328420082954</v>
      </c>
      <c r="Q2011" s="256">
        <v>821.78166743436248</v>
      </c>
      <c r="R2011" s="256">
        <v>843.00138185168169</v>
      </c>
      <c r="S2011" s="256">
        <v>865.18562874251552</v>
      </c>
      <c r="T2011" s="256">
        <v>879.65361584523316</v>
      </c>
      <c r="U2011" s="256">
        <v>883.02947950253395</v>
      </c>
      <c r="V2011" s="256">
        <v>877.72455089820414</v>
      </c>
      <c r="W2011" s="256">
        <v>860.36296637494286</v>
      </c>
      <c r="X2011" s="256">
        <v>838.17871948410914</v>
      </c>
      <c r="Y2011" s="256">
        <v>789.46982957162641</v>
      </c>
      <c r="Z2011" s="256">
        <v>675.17273146015702</v>
      </c>
      <c r="AA2011" s="256">
        <v>466.35145094426559</v>
      </c>
      <c r="AB2011" s="256">
        <v>252.70750806080162</v>
      </c>
      <c r="AC2011" s="256">
        <v>156.25426070935063</v>
      </c>
      <c r="AD2011" s="256">
        <v>126.83602026715806</v>
      </c>
      <c r="AE2011" s="256">
        <v>115.7438968217412</v>
      </c>
      <c r="AF2011" s="256">
        <v>108.02763703362513</v>
      </c>
      <c r="AG2011" s="256">
        <v>101.27590971902355</v>
      </c>
      <c r="AH2011" s="256">
        <v>90.183786273606685</v>
      </c>
      <c r="AI2011" s="256">
        <v>80.056195301704335</v>
      </c>
      <c r="AJ2011" s="256">
        <v>67.035006909258442</v>
      </c>
      <c r="AK2011" s="256">
        <v>32.311837862736084</v>
      </c>
      <c r="AL2011" s="256">
        <v>0</v>
      </c>
      <c r="AM2011" s="256">
        <v>0</v>
      </c>
      <c r="AN2011" s="256">
        <v>0</v>
      </c>
      <c r="AO2011" s="256">
        <v>0</v>
      </c>
      <c r="AP2011" s="256">
        <v>0</v>
      </c>
      <c r="AQ2011" s="256">
        <v>0</v>
      </c>
      <c r="AR2011" s="256">
        <v>0</v>
      </c>
      <c r="AS2011" s="256">
        <v>0</v>
      </c>
      <c r="AT2011" s="256">
        <v>0</v>
      </c>
      <c r="AU2011" s="256">
        <v>0</v>
      </c>
      <c r="AV2011" s="256">
        <v>0</v>
      </c>
      <c r="AW2011" s="256">
        <v>0</v>
      </c>
      <c r="AX2011" s="256">
        <v>0</v>
      </c>
      <c r="AY2011" s="256">
        <v>0</v>
      </c>
      <c r="AZ2011" s="256">
        <v>0</v>
      </c>
      <c r="BA2011" s="256">
        <v>0</v>
      </c>
      <c r="BB2011" s="256">
        <v>0</v>
      </c>
      <c r="BC2011" s="256">
        <v>0</v>
      </c>
      <c r="BD2011" s="256">
        <v>0</v>
      </c>
      <c r="BE2011" s="256">
        <v>0</v>
      </c>
      <c r="BF2011" s="256">
        <v>0</v>
      </c>
      <c r="BG2011" s="256">
        <v>0</v>
      </c>
      <c r="BH2011" s="256">
        <v>0</v>
      </c>
      <c r="BI2011" s="256">
        <v>0</v>
      </c>
      <c r="BJ2011" s="256">
        <v>0</v>
      </c>
      <c r="BK2011" s="256">
        <v>0</v>
      </c>
      <c r="BL2011" s="256">
        <v>0</v>
      </c>
      <c r="BM2011" s="256">
        <v>0</v>
      </c>
      <c r="BN2011" s="256">
        <v>0</v>
      </c>
      <c r="BO2011" s="256">
        <v>0</v>
      </c>
      <c r="BP2011" s="256">
        <v>0</v>
      </c>
      <c r="BQ2011" s="256">
        <v>0</v>
      </c>
      <c r="BR2011" s="256">
        <v>0</v>
      </c>
      <c r="BS2011" s="256">
        <v>0</v>
      </c>
      <c r="BT2011" s="256">
        <v>0</v>
      </c>
      <c r="BU2011" s="256">
        <v>0</v>
      </c>
      <c r="BV2011" s="256">
        <v>0</v>
      </c>
    </row>
    <row r="2012" spans="1:74">
      <c r="A2012" s="256">
        <v>25</v>
      </c>
      <c r="B2012" s="256">
        <v>627.4283740211888</v>
      </c>
      <c r="C2012" s="256">
        <v>620.19438046982998</v>
      </c>
      <c r="D2012" s="256">
        <v>629.35743896821782</v>
      </c>
      <c r="E2012" s="256">
        <v>650.09488714877978</v>
      </c>
      <c r="F2012" s="256">
        <v>652.0239520958088</v>
      </c>
      <c r="G2012" s="256">
        <v>649.13035467526527</v>
      </c>
      <c r="H2012" s="256">
        <v>640.44956241363468</v>
      </c>
      <c r="I2012" s="256">
        <v>625.01704283740253</v>
      </c>
      <c r="J2012" s="256">
        <v>616.33625057577183</v>
      </c>
      <c r="K2012" s="256">
        <v>624.53477660064527</v>
      </c>
      <c r="L2012" s="256">
        <v>651.05941962229429</v>
      </c>
      <c r="M2012" s="256">
        <v>682.40672501151585</v>
      </c>
      <c r="N2012" s="256">
        <v>716.16536158452368</v>
      </c>
      <c r="O2012" s="256">
        <v>753.78212805158955</v>
      </c>
      <c r="P2012" s="256">
        <v>786.57623215108288</v>
      </c>
      <c r="Q2012" s="256">
        <v>805.38461538461581</v>
      </c>
      <c r="R2012" s="256">
        <v>824.675264854906</v>
      </c>
      <c r="S2012" s="256">
        <v>846.37724550898247</v>
      </c>
      <c r="T2012" s="256">
        <v>863.73883003224364</v>
      </c>
      <c r="U2012" s="256">
        <v>871.45508982035983</v>
      </c>
      <c r="V2012" s="256">
        <v>871.93735605711709</v>
      </c>
      <c r="W2012" s="256">
        <v>864.22109626900101</v>
      </c>
      <c r="X2012" s="256">
        <v>843.9659143251962</v>
      </c>
      <c r="Y2012" s="256">
        <v>804.90234914785856</v>
      </c>
      <c r="Z2012" s="256">
        <v>710.86043298019388</v>
      </c>
      <c r="AA2012" s="256">
        <v>522.7766006448644</v>
      </c>
      <c r="AB2012" s="256">
        <v>298.52280055274082</v>
      </c>
      <c r="AC2012" s="256">
        <v>182.77890373099964</v>
      </c>
      <c r="AD2012" s="256">
        <v>149.02026715799178</v>
      </c>
      <c r="AE2012" s="256">
        <v>139.37494242284669</v>
      </c>
      <c r="AF2012" s="256">
        <v>137.44587747581767</v>
      </c>
      <c r="AG2012" s="256">
        <v>131.17641639797336</v>
      </c>
      <c r="AH2012" s="256">
        <v>119.11976047904199</v>
      </c>
      <c r="AI2012" s="256">
        <v>107.0631045601106</v>
      </c>
      <c r="AJ2012" s="256">
        <v>90.66605251036394</v>
      </c>
      <c r="AK2012" s="256">
        <v>37.616766467065887</v>
      </c>
      <c r="AL2012" s="256">
        <v>0</v>
      </c>
      <c r="AM2012" s="256">
        <v>0</v>
      </c>
      <c r="AN2012" s="256">
        <v>0</v>
      </c>
      <c r="AO2012" s="256">
        <v>0</v>
      </c>
      <c r="AP2012" s="256">
        <v>0</v>
      </c>
      <c r="AQ2012" s="256">
        <v>0</v>
      </c>
      <c r="AR2012" s="256">
        <v>0</v>
      </c>
      <c r="AS2012" s="256">
        <v>0</v>
      </c>
      <c r="AT2012" s="256">
        <v>0</v>
      </c>
      <c r="AU2012" s="256">
        <v>0</v>
      </c>
      <c r="AV2012" s="256">
        <v>0</v>
      </c>
      <c r="AW2012" s="256">
        <v>0</v>
      </c>
      <c r="AX2012" s="256">
        <v>0</v>
      </c>
      <c r="AY2012" s="256">
        <v>0</v>
      </c>
      <c r="AZ2012" s="256">
        <v>0</v>
      </c>
      <c r="BA2012" s="256">
        <v>0</v>
      </c>
      <c r="BB2012" s="256">
        <v>0</v>
      </c>
      <c r="BC2012" s="256">
        <v>0</v>
      </c>
      <c r="BD2012" s="256">
        <v>0</v>
      </c>
      <c r="BE2012" s="256">
        <v>0</v>
      </c>
      <c r="BF2012" s="256">
        <v>0</v>
      </c>
      <c r="BG2012" s="256">
        <v>0</v>
      </c>
      <c r="BH2012" s="256">
        <v>0</v>
      </c>
      <c r="BI2012" s="256">
        <v>0</v>
      </c>
      <c r="BJ2012" s="256">
        <v>0</v>
      </c>
      <c r="BK2012" s="256">
        <v>0</v>
      </c>
      <c r="BL2012" s="256">
        <v>0</v>
      </c>
      <c r="BM2012" s="256">
        <v>0</v>
      </c>
      <c r="BN2012" s="256">
        <v>0</v>
      </c>
      <c r="BO2012" s="256">
        <v>0</v>
      </c>
      <c r="BP2012" s="256">
        <v>0</v>
      </c>
      <c r="BQ2012" s="256">
        <v>0</v>
      </c>
      <c r="BR2012" s="256">
        <v>0</v>
      </c>
      <c r="BS2012" s="256">
        <v>0</v>
      </c>
      <c r="BT2012" s="256">
        <v>0</v>
      </c>
      <c r="BU2012" s="256">
        <v>0</v>
      </c>
      <c r="BV2012" s="256">
        <v>0</v>
      </c>
    </row>
    <row r="2013" spans="1:74">
      <c r="A2013" s="256">
        <v>30</v>
      </c>
      <c r="B2013" s="256">
        <v>627.4283740211888</v>
      </c>
      <c r="C2013" s="256">
        <v>620.19438046982998</v>
      </c>
      <c r="D2013" s="256">
        <v>628.87517273146057</v>
      </c>
      <c r="E2013" s="256">
        <v>648.16582220175076</v>
      </c>
      <c r="F2013" s="256">
        <v>654.91754951635232</v>
      </c>
      <c r="G2013" s="256">
        <v>653.47075080608056</v>
      </c>
      <c r="H2013" s="256">
        <v>649.13035467526527</v>
      </c>
      <c r="I2013" s="256">
        <v>635.62690004606213</v>
      </c>
      <c r="J2013" s="256">
        <v>622.123445416859</v>
      </c>
      <c r="K2013" s="256">
        <v>624.05251036388802</v>
      </c>
      <c r="L2013" s="256">
        <v>644.30769230769272</v>
      </c>
      <c r="M2013" s="256">
        <v>670.83233532934173</v>
      </c>
      <c r="N2013" s="256">
        <v>701.21510824504878</v>
      </c>
      <c r="O2013" s="256">
        <v>732.08014739751309</v>
      </c>
      <c r="P2013" s="256">
        <v>766.80331644403543</v>
      </c>
      <c r="Q2013" s="256">
        <v>791.39889451865542</v>
      </c>
      <c r="R2013" s="256">
        <v>808.7604790419166</v>
      </c>
      <c r="S2013" s="256">
        <v>827.08659603869228</v>
      </c>
      <c r="T2013" s="256">
        <v>846.85951174573972</v>
      </c>
      <c r="U2013" s="256">
        <v>862.77429755872913</v>
      </c>
      <c r="V2013" s="256">
        <v>874.83095347766061</v>
      </c>
      <c r="W2013" s="256">
        <v>877.72455089820414</v>
      </c>
      <c r="X2013" s="256">
        <v>864.22109626900101</v>
      </c>
      <c r="Y2013" s="256">
        <v>823.22846614463424</v>
      </c>
      <c r="Z2013" s="256">
        <v>737.38507600184289</v>
      </c>
      <c r="AA2013" s="256">
        <v>580.16628281897772</v>
      </c>
      <c r="AB2013" s="256">
        <v>352.05435283279616</v>
      </c>
      <c r="AC2013" s="256">
        <v>206.40994933210513</v>
      </c>
      <c r="AD2013" s="256">
        <v>167.82865039152475</v>
      </c>
      <c r="AE2013" s="256">
        <v>163.48825426070945</v>
      </c>
      <c r="AF2013" s="256">
        <v>171.68678028558278</v>
      </c>
      <c r="AG2013" s="256">
        <v>178.43850760018435</v>
      </c>
      <c r="AH2013" s="256">
        <v>170.23998157531102</v>
      </c>
      <c r="AI2013" s="256">
        <v>153.84292952556433</v>
      </c>
      <c r="AJ2013" s="256">
        <v>124.90695532012904</v>
      </c>
      <c r="AK2013" s="256">
        <v>51.120221096269027</v>
      </c>
      <c r="AL2013" s="256">
        <v>0</v>
      </c>
      <c r="AM2013" s="256">
        <v>0</v>
      </c>
      <c r="AN2013" s="256">
        <v>0</v>
      </c>
      <c r="AO2013" s="256">
        <v>0</v>
      </c>
      <c r="AP2013" s="256">
        <v>0</v>
      </c>
      <c r="AQ2013" s="256">
        <v>0</v>
      </c>
      <c r="AR2013" s="256">
        <v>0</v>
      </c>
      <c r="AS2013" s="256">
        <v>0</v>
      </c>
      <c r="AT2013" s="256">
        <v>0</v>
      </c>
      <c r="AU2013" s="256">
        <v>0</v>
      </c>
      <c r="AV2013" s="256">
        <v>0</v>
      </c>
      <c r="AW2013" s="256">
        <v>0</v>
      </c>
      <c r="AX2013" s="256">
        <v>0</v>
      </c>
      <c r="AY2013" s="256">
        <v>0</v>
      </c>
      <c r="AZ2013" s="256">
        <v>0</v>
      </c>
      <c r="BA2013" s="256">
        <v>0</v>
      </c>
      <c r="BB2013" s="256">
        <v>0</v>
      </c>
      <c r="BC2013" s="256">
        <v>0</v>
      </c>
      <c r="BD2013" s="256">
        <v>0</v>
      </c>
      <c r="BE2013" s="256">
        <v>0</v>
      </c>
      <c r="BF2013" s="256">
        <v>0</v>
      </c>
      <c r="BG2013" s="256">
        <v>0</v>
      </c>
      <c r="BH2013" s="256">
        <v>0</v>
      </c>
      <c r="BI2013" s="256">
        <v>0</v>
      </c>
      <c r="BJ2013" s="256">
        <v>0</v>
      </c>
      <c r="BK2013" s="256">
        <v>0</v>
      </c>
      <c r="BL2013" s="256">
        <v>0</v>
      </c>
      <c r="BM2013" s="256">
        <v>0</v>
      </c>
      <c r="BN2013" s="256">
        <v>0</v>
      </c>
      <c r="BO2013" s="256">
        <v>0</v>
      </c>
      <c r="BP2013" s="256">
        <v>0</v>
      </c>
      <c r="BQ2013" s="256">
        <v>0</v>
      </c>
      <c r="BR2013" s="256">
        <v>0</v>
      </c>
      <c r="BS2013" s="256">
        <v>0</v>
      </c>
      <c r="BT2013" s="256">
        <v>0</v>
      </c>
      <c r="BU2013" s="256">
        <v>0</v>
      </c>
      <c r="BV2013" s="256">
        <v>0</v>
      </c>
    </row>
    <row r="2014" spans="1:74">
      <c r="A2014" s="256">
        <v>35</v>
      </c>
      <c r="B2014" s="256">
        <v>627.4283740211888</v>
      </c>
      <c r="C2014" s="256">
        <v>620.19438046982998</v>
      </c>
      <c r="D2014" s="256">
        <v>625.01704283740253</v>
      </c>
      <c r="E2014" s="256">
        <v>642.86089359742095</v>
      </c>
      <c r="F2014" s="256">
        <v>653.95301704283781</v>
      </c>
      <c r="G2014" s="256">
        <v>656.84661446338134</v>
      </c>
      <c r="H2014" s="256">
        <v>657.3288807001386</v>
      </c>
      <c r="I2014" s="256">
        <v>648.16582220175076</v>
      </c>
      <c r="J2014" s="256">
        <v>633.69783509903311</v>
      </c>
      <c r="K2014" s="256">
        <v>627.91064025794606</v>
      </c>
      <c r="L2014" s="256">
        <v>636.59143251957664</v>
      </c>
      <c r="M2014" s="256">
        <v>659.25794564716762</v>
      </c>
      <c r="N2014" s="256">
        <v>684.33578995854486</v>
      </c>
      <c r="O2014" s="256">
        <v>712.30723169046564</v>
      </c>
      <c r="P2014" s="256">
        <v>743.6545370796872</v>
      </c>
      <c r="Q2014" s="256">
        <v>773.07277752187974</v>
      </c>
      <c r="R2014" s="256">
        <v>794.29249193919895</v>
      </c>
      <c r="S2014" s="256">
        <v>810.20727775218836</v>
      </c>
      <c r="T2014" s="256">
        <v>829.0156609857213</v>
      </c>
      <c r="U2014" s="256">
        <v>849.270842929526</v>
      </c>
      <c r="V2014" s="256">
        <v>870.49055734684532</v>
      </c>
      <c r="W2014" s="256">
        <v>880.61814831874767</v>
      </c>
      <c r="X2014" s="256">
        <v>872.9018885306316</v>
      </c>
      <c r="Y2014" s="256">
        <v>834.80285582680835</v>
      </c>
      <c r="Z2014" s="256">
        <v>758.6047904191621</v>
      </c>
      <c r="AA2014" s="256">
        <v>622.60571165361625</v>
      </c>
      <c r="AB2014" s="256">
        <v>413.78443113772477</v>
      </c>
      <c r="AC2014" s="256">
        <v>229.55872869645339</v>
      </c>
      <c r="AD2014" s="256">
        <v>174.09811146936906</v>
      </c>
      <c r="AE2014" s="256">
        <v>172.65131275909729</v>
      </c>
      <c r="AF2014" s="256">
        <v>191.45969599263023</v>
      </c>
      <c r="AG2014" s="256">
        <v>218.46660525103653</v>
      </c>
      <c r="AH2014" s="256">
        <v>230.04099493321064</v>
      </c>
      <c r="AI2014" s="256">
        <v>216.53754030400751</v>
      </c>
      <c r="AJ2014" s="256">
        <v>185.19023491478592</v>
      </c>
      <c r="AK2014" s="256">
        <v>74.269000460617264</v>
      </c>
      <c r="AL2014" s="256">
        <v>0</v>
      </c>
      <c r="AM2014" s="256">
        <v>0</v>
      </c>
      <c r="AN2014" s="256">
        <v>0</v>
      </c>
      <c r="AO2014" s="256">
        <v>0</v>
      </c>
      <c r="AP2014" s="256">
        <v>0</v>
      </c>
      <c r="AQ2014" s="256">
        <v>0</v>
      </c>
      <c r="AR2014" s="256">
        <v>0</v>
      </c>
      <c r="AS2014" s="256">
        <v>0</v>
      </c>
      <c r="AT2014" s="256">
        <v>0</v>
      </c>
      <c r="AU2014" s="256">
        <v>0</v>
      </c>
      <c r="AV2014" s="256">
        <v>0</v>
      </c>
      <c r="AW2014" s="256">
        <v>0</v>
      </c>
      <c r="AX2014" s="256">
        <v>0</v>
      </c>
      <c r="AY2014" s="256">
        <v>0</v>
      </c>
      <c r="AZ2014" s="256">
        <v>0</v>
      </c>
      <c r="BA2014" s="256">
        <v>0</v>
      </c>
      <c r="BB2014" s="256">
        <v>0</v>
      </c>
      <c r="BC2014" s="256">
        <v>0</v>
      </c>
      <c r="BD2014" s="256">
        <v>0</v>
      </c>
      <c r="BE2014" s="256">
        <v>0</v>
      </c>
      <c r="BF2014" s="256">
        <v>0</v>
      </c>
      <c r="BG2014" s="256">
        <v>0</v>
      </c>
      <c r="BH2014" s="256">
        <v>0</v>
      </c>
      <c r="BI2014" s="256">
        <v>0</v>
      </c>
      <c r="BJ2014" s="256">
        <v>0</v>
      </c>
      <c r="BK2014" s="256">
        <v>0</v>
      </c>
      <c r="BL2014" s="256">
        <v>0</v>
      </c>
      <c r="BM2014" s="256">
        <v>0</v>
      </c>
      <c r="BN2014" s="256">
        <v>0</v>
      </c>
      <c r="BO2014" s="256">
        <v>0</v>
      </c>
      <c r="BP2014" s="256">
        <v>0</v>
      </c>
      <c r="BQ2014" s="256">
        <v>0</v>
      </c>
      <c r="BR2014" s="256">
        <v>0</v>
      </c>
      <c r="BS2014" s="256">
        <v>0</v>
      </c>
      <c r="BT2014" s="256">
        <v>0</v>
      </c>
      <c r="BU2014" s="256">
        <v>0</v>
      </c>
      <c r="BV2014" s="256">
        <v>0</v>
      </c>
    </row>
    <row r="2015" spans="1:74">
      <c r="A2015" s="256">
        <v>40</v>
      </c>
      <c r="B2015" s="256">
        <v>627.4283740211888</v>
      </c>
      <c r="C2015" s="256">
        <v>618.74758175955822</v>
      </c>
      <c r="D2015" s="256">
        <v>623.57024412713076</v>
      </c>
      <c r="E2015" s="256">
        <v>641.41409488714919</v>
      </c>
      <c r="F2015" s="256">
        <v>655.39981575310958</v>
      </c>
      <c r="G2015" s="256">
        <v>661.18701059419664</v>
      </c>
      <c r="H2015" s="256">
        <v>665.52740672501193</v>
      </c>
      <c r="I2015" s="256">
        <v>662.6338093044684</v>
      </c>
      <c r="J2015" s="256">
        <v>651.05941962229429</v>
      </c>
      <c r="K2015" s="256">
        <v>638.03823122984841</v>
      </c>
      <c r="L2015" s="256">
        <v>638.03823122984841</v>
      </c>
      <c r="M2015" s="256">
        <v>652.50621833256605</v>
      </c>
      <c r="N2015" s="256">
        <v>674.20819898664251</v>
      </c>
      <c r="O2015" s="256">
        <v>697.839244587748</v>
      </c>
      <c r="P2015" s="256">
        <v>723.88162137263976</v>
      </c>
      <c r="Q2015" s="256">
        <v>751.85306310456053</v>
      </c>
      <c r="R2015" s="256">
        <v>777.41317365269504</v>
      </c>
      <c r="S2015" s="256">
        <v>797.66835559649974</v>
      </c>
      <c r="T2015" s="256">
        <v>815.02994011976091</v>
      </c>
      <c r="U2015" s="256">
        <v>834.3205895900511</v>
      </c>
      <c r="V2015" s="256">
        <v>855.54030400737031</v>
      </c>
      <c r="W2015" s="256">
        <v>872.41962229387434</v>
      </c>
      <c r="X2015" s="256">
        <v>879.65361584523316</v>
      </c>
      <c r="Y2015" s="256">
        <v>862.77429755872913</v>
      </c>
      <c r="Z2015" s="256">
        <v>804.4200829111013</v>
      </c>
      <c r="AA2015" s="256">
        <v>686.26485490557388</v>
      </c>
      <c r="AB2015" s="256">
        <v>498.18102257024441</v>
      </c>
      <c r="AC2015" s="256">
        <v>282.12574850299416</v>
      </c>
      <c r="AD2015" s="256">
        <v>192.42422846614474</v>
      </c>
      <c r="AE2015" s="256">
        <v>187.11929986181494</v>
      </c>
      <c r="AF2015" s="256">
        <v>211.23261169967768</v>
      </c>
      <c r="AG2015" s="256">
        <v>247.88484569322907</v>
      </c>
      <c r="AH2015" s="256">
        <v>271.99815753109181</v>
      </c>
      <c r="AI2015" s="256">
        <v>274.40948871487808</v>
      </c>
      <c r="AJ2015" s="256">
        <v>234.38139106402593</v>
      </c>
      <c r="AK2015" s="256">
        <v>84.878857669276883</v>
      </c>
      <c r="AL2015" s="256">
        <v>0</v>
      </c>
      <c r="AM2015" s="256">
        <v>0</v>
      </c>
      <c r="AN2015" s="256">
        <v>0</v>
      </c>
      <c r="AO2015" s="256">
        <v>0</v>
      </c>
      <c r="AP2015" s="256">
        <v>0</v>
      </c>
      <c r="AQ2015" s="256">
        <v>0</v>
      </c>
      <c r="AR2015" s="256">
        <v>0</v>
      </c>
      <c r="AS2015" s="256">
        <v>0</v>
      </c>
      <c r="AT2015" s="256">
        <v>0</v>
      </c>
      <c r="AU2015" s="256">
        <v>0</v>
      </c>
      <c r="AV2015" s="256">
        <v>0</v>
      </c>
      <c r="AW2015" s="256">
        <v>0</v>
      </c>
      <c r="AX2015" s="256">
        <v>0</v>
      </c>
      <c r="AY2015" s="256">
        <v>0</v>
      </c>
      <c r="AZ2015" s="256">
        <v>0</v>
      </c>
      <c r="BA2015" s="256">
        <v>0</v>
      </c>
      <c r="BB2015" s="256">
        <v>0</v>
      </c>
      <c r="BC2015" s="256">
        <v>0</v>
      </c>
      <c r="BD2015" s="256">
        <v>0</v>
      </c>
      <c r="BE2015" s="256">
        <v>0</v>
      </c>
      <c r="BF2015" s="256">
        <v>0</v>
      </c>
      <c r="BG2015" s="256">
        <v>0</v>
      </c>
      <c r="BH2015" s="256">
        <v>0</v>
      </c>
      <c r="BI2015" s="256">
        <v>0</v>
      </c>
      <c r="BJ2015" s="256">
        <v>0</v>
      </c>
      <c r="BK2015" s="256">
        <v>0</v>
      </c>
      <c r="BL2015" s="256">
        <v>0</v>
      </c>
      <c r="BM2015" s="256">
        <v>0</v>
      </c>
      <c r="BN2015" s="256">
        <v>0</v>
      </c>
      <c r="BO2015" s="256">
        <v>0</v>
      </c>
      <c r="BP2015" s="256">
        <v>0</v>
      </c>
      <c r="BQ2015" s="256">
        <v>0</v>
      </c>
      <c r="BR2015" s="256">
        <v>0</v>
      </c>
      <c r="BS2015" s="256">
        <v>0</v>
      </c>
      <c r="BT2015" s="256">
        <v>0</v>
      </c>
      <c r="BU2015" s="256">
        <v>0</v>
      </c>
      <c r="BV2015" s="256">
        <v>0</v>
      </c>
    </row>
    <row r="2016" spans="1:74">
      <c r="A2016" s="256">
        <v>45</v>
      </c>
      <c r="B2016" s="256">
        <v>627.4283740211888</v>
      </c>
      <c r="C2016" s="256">
        <v>618.74758175955822</v>
      </c>
      <c r="D2016" s="256">
        <v>620.67664670658723</v>
      </c>
      <c r="E2016" s="256">
        <v>635.62690004606213</v>
      </c>
      <c r="F2016" s="256">
        <v>654.43528327959507</v>
      </c>
      <c r="G2016" s="256">
        <v>665.04514048825467</v>
      </c>
      <c r="H2016" s="256">
        <v>673.72593274988526</v>
      </c>
      <c r="I2016" s="256">
        <v>677.10179640718604</v>
      </c>
      <c r="J2016" s="256">
        <v>669.86780285582722</v>
      </c>
      <c r="K2016" s="256">
        <v>653.95301704283781</v>
      </c>
      <c r="L2016" s="256">
        <v>646.23675725472174</v>
      </c>
      <c r="M2016" s="256">
        <v>651.54168585905154</v>
      </c>
      <c r="N2016" s="256">
        <v>668.42100414555546</v>
      </c>
      <c r="O2016" s="256">
        <v>687.22938737908839</v>
      </c>
      <c r="P2016" s="256">
        <v>708.93136803316486</v>
      </c>
      <c r="Q2016" s="256">
        <v>733.52694610778485</v>
      </c>
      <c r="R2016" s="256">
        <v>760.53385536619112</v>
      </c>
      <c r="S2016" s="256">
        <v>787.54076462459739</v>
      </c>
      <c r="T2016" s="256">
        <v>808.7604790419166</v>
      </c>
      <c r="U2016" s="256">
        <v>827.56886227544953</v>
      </c>
      <c r="V2016" s="256">
        <v>847.34177798249698</v>
      </c>
      <c r="W2016" s="256">
        <v>873.38415476738885</v>
      </c>
      <c r="X2016" s="256">
        <v>893.1570704744363</v>
      </c>
      <c r="Y2016" s="256">
        <v>902.32012897282414</v>
      </c>
      <c r="Z2016" s="256">
        <v>877.24228466144689</v>
      </c>
      <c r="AA2016" s="256">
        <v>789.46982957162641</v>
      </c>
      <c r="AB2016" s="256">
        <v>619.22984799631547</v>
      </c>
      <c r="AC2016" s="256">
        <v>388.70658682634752</v>
      </c>
      <c r="AD2016" s="256">
        <v>244.99124827268554</v>
      </c>
      <c r="AE2016" s="256">
        <v>219.43113772455104</v>
      </c>
      <c r="AF2016" s="256">
        <v>238.23952095808397</v>
      </c>
      <c r="AG2016" s="256">
        <v>274.40948871487808</v>
      </c>
      <c r="AH2016" s="256">
        <v>298.04053431598356</v>
      </c>
      <c r="AI2016" s="256">
        <v>303.34546292031337</v>
      </c>
      <c r="AJ2016" s="256">
        <v>291.288807001382</v>
      </c>
      <c r="AK2016" s="256">
        <v>119.60202671579924</v>
      </c>
      <c r="AL2016" s="256">
        <v>0</v>
      </c>
      <c r="AM2016" s="256">
        <v>0</v>
      </c>
      <c r="AN2016" s="256">
        <v>0</v>
      </c>
      <c r="AO2016" s="256">
        <v>0</v>
      </c>
      <c r="AP2016" s="256">
        <v>0</v>
      </c>
      <c r="AQ2016" s="256">
        <v>0</v>
      </c>
      <c r="AR2016" s="256">
        <v>0</v>
      </c>
      <c r="AS2016" s="256">
        <v>0</v>
      </c>
      <c r="AT2016" s="256">
        <v>0</v>
      </c>
      <c r="AU2016" s="256">
        <v>0</v>
      </c>
      <c r="AV2016" s="256">
        <v>0</v>
      </c>
      <c r="AW2016" s="256">
        <v>0</v>
      </c>
      <c r="AX2016" s="256">
        <v>0</v>
      </c>
      <c r="AY2016" s="256">
        <v>0</v>
      </c>
      <c r="AZ2016" s="256">
        <v>0</v>
      </c>
      <c r="BA2016" s="256">
        <v>0</v>
      </c>
      <c r="BB2016" s="256">
        <v>0</v>
      </c>
      <c r="BC2016" s="256">
        <v>0</v>
      </c>
      <c r="BD2016" s="256">
        <v>0</v>
      </c>
      <c r="BE2016" s="256">
        <v>0</v>
      </c>
      <c r="BF2016" s="256">
        <v>0</v>
      </c>
      <c r="BG2016" s="256">
        <v>0</v>
      </c>
      <c r="BH2016" s="256">
        <v>0</v>
      </c>
      <c r="BI2016" s="256">
        <v>0</v>
      </c>
      <c r="BJ2016" s="256">
        <v>0</v>
      </c>
      <c r="BK2016" s="256">
        <v>0</v>
      </c>
      <c r="BL2016" s="256">
        <v>0</v>
      </c>
      <c r="BM2016" s="256">
        <v>0</v>
      </c>
      <c r="BN2016" s="256">
        <v>0</v>
      </c>
      <c r="BO2016" s="256">
        <v>0</v>
      </c>
      <c r="BP2016" s="256">
        <v>0</v>
      </c>
      <c r="BQ2016" s="256">
        <v>0</v>
      </c>
      <c r="BR2016" s="256">
        <v>0</v>
      </c>
      <c r="BS2016" s="256">
        <v>0</v>
      </c>
      <c r="BT2016" s="256">
        <v>0</v>
      </c>
      <c r="BU2016" s="256">
        <v>0</v>
      </c>
      <c r="BV2016" s="256">
        <v>0</v>
      </c>
    </row>
    <row r="2017" spans="1:74">
      <c r="A2017" s="256">
        <v>50</v>
      </c>
      <c r="B2017" s="256">
        <v>627.4283740211888</v>
      </c>
      <c r="C2017" s="256">
        <v>618.74758175955822</v>
      </c>
      <c r="D2017" s="256">
        <v>618.74758175955822</v>
      </c>
      <c r="E2017" s="256">
        <v>631.76877015200409</v>
      </c>
      <c r="F2017" s="256">
        <v>652.50621833256605</v>
      </c>
      <c r="G2017" s="256">
        <v>670.35006909258448</v>
      </c>
      <c r="H2017" s="256">
        <v>681.92445877475859</v>
      </c>
      <c r="I2017" s="256">
        <v>692.05204974666094</v>
      </c>
      <c r="J2017" s="256">
        <v>691.08751727314643</v>
      </c>
      <c r="K2017" s="256">
        <v>678.54859511745781</v>
      </c>
      <c r="L2017" s="256">
        <v>664.56287425149742</v>
      </c>
      <c r="M2017" s="256">
        <v>663.59834177798291</v>
      </c>
      <c r="N2017" s="256">
        <v>673.24366651312801</v>
      </c>
      <c r="O2017" s="256">
        <v>690.12298479963192</v>
      </c>
      <c r="P2017" s="256">
        <v>707.96683555965035</v>
      </c>
      <c r="Q2017" s="256">
        <v>729.18654997696956</v>
      </c>
      <c r="R2017" s="256">
        <v>755.71119299861857</v>
      </c>
      <c r="S2017" s="256">
        <v>784.1649009672966</v>
      </c>
      <c r="T2017" s="256">
        <v>810.20727775218836</v>
      </c>
      <c r="U2017" s="256">
        <v>836.73192077383737</v>
      </c>
      <c r="V2017" s="256">
        <v>862.77429755872913</v>
      </c>
      <c r="W2017" s="256">
        <v>892.19253800092179</v>
      </c>
      <c r="X2017" s="256">
        <v>923.53984339014335</v>
      </c>
      <c r="Y2017" s="256">
        <v>953.44035006909314</v>
      </c>
      <c r="Z2017" s="256">
        <v>961.63887609396647</v>
      </c>
      <c r="AA2017" s="256">
        <v>915.82358360202727</v>
      </c>
      <c r="AB2017" s="256">
        <v>787.54076462459739</v>
      </c>
      <c r="AC2017" s="256">
        <v>561.35789958544478</v>
      </c>
      <c r="AD2017" s="256">
        <v>342.89129433440831</v>
      </c>
      <c r="AE2017" s="256">
        <v>275.37402118839259</v>
      </c>
      <c r="AF2017" s="256">
        <v>277.78535237217886</v>
      </c>
      <c r="AG2017" s="256">
        <v>299.96959926301258</v>
      </c>
      <c r="AH2017" s="256">
        <v>315.40211883924479</v>
      </c>
      <c r="AI2017" s="256">
        <v>319.26024873330283</v>
      </c>
      <c r="AJ2017" s="256">
        <v>315.40211883924479</v>
      </c>
      <c r="AK2017" s="256">
        <v>147.09120221096276</v>
      </c>
      <c r="AL2017" s="256">
        <v>0</v>
      </c>
      <c r="AM2017" s="256">
        <v>0</v>
      </c>
      <c r="AN2017" s="256">
        <v>0</v>
      </c>
      <c r="AO2017" s="256">
        <v>0</v>
      </c>
      <c r="AP2017" s="256">
        <v>0</v>
      </c>
      <c r="AQ2017" s="256">
        <v>0</v>
      </c>
      <c r="AR2017" s="256">
        <v>0</v>
      </c>
      <c r="AS2017" s="256">
        <v>0</v>
      </c>
      <c r="AT2017" s="256">
        <v>0</v>
      </c>
      <c r="AU2017" s="256">
        <v>0</v>
      </c>
      <c r="AV2017" s="256">
        <v>0</v>
      </c>
      <c r="AW2017" s="256">
        <v>0</v>
      </c>
      <c r="AX2017" s="256">
        <v>0</v>
      </c>
      <c r="AY2017" s="256">
        <v>0</v>
      </c>
      <c r="AZ2017" s="256">
        <v>0</v>
      </c>
      <c r="BA2017" s="256">
        <v>0</v>
      </c>
      <c r="BB2017" s="256">
        <v>0</v>
      </c>
      <c r="BC2017" s="256">
        <v>0</v>
      </c>
      <c r="BD2017" s="256">
        <v>0</v>
      </c>
      <c r="BE2017" s="256">
        <v>0</v>
      </c>
      <c r="BF2017" s="256">
        <v>0</v>
      </c>
      <c r="BG2017" s="256">
        <v>0</v>
      </c>
      <c r="BH2017" s="256">
        <v>0</v>
      </c>
      <c r="BI2017" s="256">
        <v>0</v>
      </c>
      <c r="BJ2017" s="256">
        <v>0</v>
      </c>
      <c r="BK2017" s="256">
        <v>0</v>
      </c>
      <c r="BL2017" s="256">
        <v>0</v>
      </c>
      <c r="BM2017" s="256">
        <v>0</v>
      </c>
      <c r="BN2017" s="256">
        <v>0</v>
      </c>
      <c r="BO2017" s="256">
        <v>0</v>
      </c>
      <c r="BP2017" s="256">
        <v>0</v>
      </c>
      <c r="BQ2017" s="256">
        <v>0</v>
      </c>
      <c r="BR2017" s="256">
        <v>0</v>
      </c>
      <c r="BS2017" s="256">
        <v>0</v>
      </c>
      <c r="BT2017" s="256">
        <v>0</v>
      </c>
      <c r="BU2017" s="256">
        <v>0</v>
      </c>
      <c r="BV2017" s="256">
        <v>0</v>
      </c>
    </row>
    <row r="2018" spans="1:74">
      <c r="A2018" s="256">
        <v>55</v>
      </c>
      <c r="B2018" s="256">
        <v>627.4283740211888</v>
      </c>
      <c r="C2018" s="256">
        <v>620.19438046982998</v>
      </c>
      <c r="D2018" s="256">
        <v>619.22984799631547</v>
      </c>
      <c r="E2018" s="256">
        <v>627.4283740211888</v>
      </c>
      <c r="F2018" s="256">
        <v>647.20128972823625</v>
      </c>
      <c r="G2018" s="256">
        <v>668.90327038231271</v>
      </c>
      <c r="H2018" s="256">
        <v>686.26485490557388</v>
      </c>
      <c r="I2018" s="256">
        <v>702.17964071856329</v>
      </c>
      <c r="J2018" s="256">
        <v>711.34269921695113</v>
      </c>
      <c r="K2018" s="256">
        <v>706.52003684937858</v>
      </c>
      <c r="L2018" s="256">
        <v>692.05204974666094</v>
      </c>
      <c r="M2018" s="256">
        <v>682.8889912482731</v>
      </c>
      <c r="N2018" s="256">
        <v>687.71165361584565</v>
      </c>
      <c r="O2018" s="256">
        <v>700.73284200829153</v>
      </c>
      <c r="P2018" s="256">
        <v>718.57669276830995</v>
      </c>
      <c r="Q2018" s="256">
        <v>741.72547213265818</v>
      </c>
      <c r="R2018" s="256">
        <v>768.2501151543072</v>
      </c>
      <c r="S2018" s="256">
        <v>794.29249193919895</v>
      </c>
      <c r="T2018" s="256">
        <v>820.33486872409071</v>
      </c>
      <c r="U2018" s="256">
        <v>855.54030400737031</v>
      </c>
      <c r="V2018" s="256">
        <v>898.94426531552335</v>
      </c>
      <c r="W2018" s="256">
        <v>946.68862275449158</v>
      </c>
      <c r="X2018" s="256">
        <v>996.84431137724607</v>
      </c>
      <c r="Y2018" s="256">
        <v>1050.3758636573014</v>
      </c>
      <c r="Z2018" s="256">
        <v>1093.2975587286971</v>
      </c>
      <c r="AA2018" s="256">
        <v>1094.7443574389688</v>
      </c>
      <c r="AB2018" s="256">
        <v>1012.7590971902355</v>
      </c>
      <c r="AC2018" s="256">
        <v>819.85260248733346</v>
      </c>
      <c r="AD2018" s="256">
        <v>530.01059419622322</v>
      </c>
      <c r="AE2018" s="256">
        <v>366.5223399355138</v>
      </c>
      <c r="AF2018" s="256">
        <v>333.24596959926322</v>
      </c>
      <c r="AG2018" s="256">
        <v>332.28143712574871</v>
      </c>
      <c r="AH2018" s="256">
        <v>333.24596959926322</v>
      </c>
      <c r="AI2018" s="256">
        <v>326.97650852141891</v>
      </c>
      <c r="AJ2018" s="256">
        <v>310.57945647167224</v>
      </c>
      <c r="AK2018" s="256">
        <v>159.14785812989416</v>
      </c>
      <c r="AL2018" s="256">
        <v>0</v>
      </c>
      <c r="AM2018" s="256">
        <v>0</v>
      </c>
      <c r="AN2018" s="256">
        <v>0</v>
      </c>
      <c r="AO2018" s="256">
        <v>0</v>
      </c>
      <c r="AP2018" s="256">
        <v>0</v>
      </c>
      <c r="AQ2018" s="256">
        <v>0</v>
      </c>
      <c r="AR2018" s="256">
        <v>0</v>
      </c>
      <c r="AS2018" s="256">
        <v>0</v>
      </c>
      <c r="AT2018" s="256">
        <v>0</v>
      </c>
      <c r="AU2018" s="256">
        <v>0</v>
      </c>
      <c r="AV2018" s="256">
        <v>0</v>
      </c>
      <c r="AW2018" s="256">
        <v>0</v>
      </c>
      <c r="AX2018" s="256">
        <v>0</v>
      </c>
      <c r="AY2018" s="256">
        <v>0</v>
      </c>
      <c r="AZ2018" s="256">
        <v>0</v>
      </c>
      <c r="BA2018" s="256">
        <v>0</v>
      </c>
      <c r="BB2018" s="256">
        <v>0</v>
      </c>
      <c r="BC2018" s="256">
        <v>0</v>
      </c>
      <c r="BD2018" s="256">
        <v>0</v>
      </c>
      <c r="BE2018" s="256">
        <v>0</v>
      </c>
      <c r="BF2018" s="256">
        <v>0</v>
      </c>
      <c r="BG2018" s="256">
        <v>0</v>
      </c>
      <c r="BH2018" s="256">
        <v>0</v>
      </c>
      <c r="BI2018" s="256">
        <v>0</v>
      </c>
      <c r="BJ2018" s="256">
        <v>0</v>
      </c>
      <c r="BK2018" s="256">
        <v>0</v>
      </c>
      <c r="BL2018" s="256">
        <v>0</v>
      </c>
      <c r="BM2018" s="256">
        <v>0</v>
      </c>
      <c r="BN2018" s="256">
        <v>0</v>
      </c>
      <c r="BO2018" s="256">
        <v>0</v>
      </c>
      <c r="BP2018" s="256">
        <v>0</v>
      </c>
      <c r="BQ2018" s="256">
        <v>0</v>
      </c>
      <c r="BR2018" s="256">
        <v>0</v>
      </c>
      <c r="BS2018" s="256">
        <v>0</v>
      </c>
      <c r="BT2018" s="256">
        <v>0</v>
      </c>
      <c r="BU2018" s="256">
        <v>0</v>
      </c>
      <c r="BV2018" s="256">
        <v>0</v>
      </c>
    </row>
    <row r="2019" spans="1:74">
      <c r="A2019" s="256">
        <v>60</v>
      </c>
      <c r="B2019" s="256">
        <v>627.4283740211888</v>
      </c>
      <c r="C2019" s="256">
        <v>620.19438046982998</v>
      </c>
      <c r="D2019" s="256">
        <v>618.26531552280096</v>
      </c>
      <c r="E2019" s="256">
        <v>623.57024412713076</v>
      </c>
      <c r="F2019" s="256">
        <v>641.89636112390644</v>
      </c>
      <c r="G2019" s="256">
        <v>667.45647167204095</v>
      </c>
      <c r="H2019" s="256">
        <v>690.60525103638918</v>
      </c>
      <c r="I2019" s="256">
        <v>707.96683555965035</v>
      </c>
      <c r="J2019" s="256">
        <v>723.3993551358825</v>
      </c>
      <c r="K2019" s="256">
        <v>731.59788116075583</v>
      </c>
      <c r="L2019" s="256">
        <v>727.73975126669779</v>
      </c>
      <c r="M2019" s="256">
        <v>718.57669276830995</v>
      </c>
      <c r="N2019" s="256">
        <v>713.27176416398015</v>
      </c>
      <c r="O2019" s="256">
        <v>721.47029018885348</v>
      </c>
      <c r="P2019" s="256">
        <v>738.83187471211465</v>
      </c>
      <c r="Q2019" s="256">
        <v>762.46292031322014</v>
      </c>
      <c r="R2019" s="256">
        <v>789.95209580838366</v>
      </c>
      <c r="S2019" s="256">
        <v>819.85260248733346</v>
      </c>
      <c r="T2019" s="256">
        <v>850.71764163979776</v>
      </c>
      <c r="U2019" s="256">
        <v>893.63933671119355</v>
      </c>
      <c r="V2019" s="256">
        <v>952.95808383233589</v>
      </c>
      <c r="W2019" s="256">
        <v>1033.0142791340402</v>
      </c>
      <c r="X2019" s="256">
        <v>1133.3256563795492</v>
      </c>
      <c r="Y2019" s="256">
        <v>1248.5872869645332</v>
      </c>
      <c r="Z2019" s="256">
        <v>1367.7070474435752</v>
      </c>
      <c r="AA2019" s="256">
        <v>1466.0893597420552</v>
      </c>
      <c r="AB2019" s="256">
        <v>1485.3800092123454</v>
      </c>
      <c r="AC2019" s="256">
        <v>1348.416397973285</v>
      </c>
      <c r="AD2019" s="256">
        <v>1029.1561492399821</v>
      </c>
      <c r="AE2019" s="256">
        <v>641.89636112390644</v>
      </c>
      <c r="AF2019" s="256">
        <v>452.36573007830521</v>
      </c>
      <c r="AG2019" s="256">
        <v>384.84845693228948</v>
      </c>
      <c r="AH2019" s="256">
        <v>353.01888530631066</v>
      </c>
      <c r="AI2019" s="256">
        <v>333.24596959926322</v>
      </c>
      <c r="AJ2019" s="256">
        <v>296.5937356057118</v>
      </c>
      <c r="AK2019" s="256">
        <v>167.34638415476749</v>
      </c>
      <c r="AL2019" s="256">
        <v>0</v>
      </c>
      <c r="AM2019" s="256">
        <v>0</v>
      </c>
      <c r="AN2019" s="256">
        <v>0</v>
      </c>
      <c r="AO2019" s="256">
        <v>0</v>
      </c>
      <c r="AP2019" s="256">
        <v>0</v>
      </c>
      <c r="AQ2019" s="256">
        <v>0</v>
      </c>
      <c r="AR2019" s="256">
        <v>0</v>
      </c>
      <c r="AS2019" s="256">
        <v>0</v>
      </c>
      <c r="AT2019" s="256">
        <v>0</v>
      </c>
      <c r="AU2019" s="256">
        <v>0</v>
      </c>
      <c r="AV2019" s="256">
        <v>0</v>
      </c>
      <c r="AW2019" s="256">
        <v>0</v>
      </c>
      <c r="AX2019" s="256">
        <v>0</v>
      </c>
      <c r="AY2019" s="256">
        <v>0</v>
      </c>
      <c r="AZ2019" s="256">
        <v>0</v>
      </c>
      <c r="BA2019" s="256">
        <v>0</v>
      </c>
      <c r="BB2019" s="256">
        <v>0</v>
      </c>
      <c r="BC2019" s="256">
        <v>0</v>
      </c>
      <c r="BD2019" s="256">
        <v>0</v>
      </c>
      <c r="BE2019" s="256">
        <v>0</v>
      </c>
      <c r="BF2019" s="256">
        <v>0</v>
      </c>
      <c r="BG2019" s="256">
        <v>0</v>
      </c>
      <c r="BH2019" s="256">
        <v>0</v>
      </c>
      <c r="BI2019" s="256">
        <v>0</v>
      </c>
      <c r="BJ2019" s="256">
        <v>0</v>
      </c>
      <c r="BK2019" s="256">
        <v>0</v>
      </c>
      <c r="BL2019" s="256">
        <v>0</v>
      </c>
      <c r="BM2019" s="256">
        <v>0</v>
      </c>
      <c r="BN2019" s="256">
        <v>0</v>
      </c>
      <c r="BO2019" s="256">
        <v>0</v>
      </c>
      <c r="BP2019" s="256">
        <v>0</v>
      </c>
      <c r="BQ2019" s="256">
        <v>0</v>
      </c>
      <c r="BR2019" s="256">
        <v>0</v>
      </c>
      <c r="BS2019" s="256">
        <v>0</v>
      </c>
      <c r="BT2019" s="256">
        <v>0</v>
      </c>
      <c r="BU2019" s="256">
        <v>0</v>
      </c>
      <c r="BV2019" s="256">
        <v>0</v>
      </c>
    </row>
    <row r="2020" spans="1:74">
      <c r="A2020" s="256">
        <v>65</v>
      </c>
      <c r="B2020" s="256">
        <v>627.4283740211888</v>
      </c>
      <c r="C2020" s="256">
        <v>618.74758175955822</v>
      </c>
      <c r="D2020" s="256">
        <v>616.81851681252908</v>
      </c>
      <c r="E2020" s="256">
        <v>620.19438046982998</v>
      </c>
      <c r="F2020" s="256">
        <v>636.10916628281939</v>
      </c>
      <c r="G2020" s="256">
        <v>661.18701059419664</v>
      </c>
      <c r="H2020" s="256">
        <v>687.22938737908839</v>
      </c>
      <c r="I2020" s="256">
        <v>710.37816674343662</v>
      </c>
      <c r="J2020" s="256">
        <v>733.0446798710276</v>
      </c>
      <c r="K2020" s="256">
        <v>751.37079686780328</v>
      </c>
      <c r="L2020" s="256">
        <v>760.53385536619112</v>
      </c>
      <c r="M2020" s="256">
        <v>758.6047904191621</v>
      </c>
      <c r="N2020" s="256">
        <v>750.40626439428877</v>
      </c>
      <c r="O2020" s="256">
        <v>752.33532934131779</v>
      </c>
      <c r="P2020" s="256">
        <v>767.28558268079269</v>
      </c>
      <c r="Q2020" s="256">
        <v>791.39889451865542</v>
      </c>
      <c r="R2020" s="256">
        <v>822.26393367111973</v>
      </c>
      <c r="S2020" s="256">
        <v>856.02257024412756</v>
      </c>
      <c r="T2020" s="256">
        <v>895.08613542146531</v>
      </c>
      <c r="U2020" s="256">
        <v>954.40488254260765</v>
      </c>
      <c r="V2020" s="256">
        <v>1033.4965453707975</v>
      </c>
      <c r="W2020" s="256">
        <v>1141.0419161676652</v>
      </c>
      <c r="X2020" s="256">
        <v>1279.9345923537549</v>
      </c>
      <c r="Y2020" s="256">
        <v>1452.5859051128521</v>
      </c>
      <c r="Z2020" s="256">
        <v>1652.2441271303555</v>
      </c>
      <c r="AA2020" s="256">
        <v>1855.2782128051599</v>
      </c>
      <c r="AB2020" s="256">
        <v>2014.4260709350542</v>
      </c>
      <c r="AC2020" s="256">
        <v>2019.2487333026268</v>
      </c>
      <c r="AD2020" s="256">
        <v>1813.803316444036</v>
      </c>
      <c r="AE2020" s="256">
        <v>1400.5011515430685</v>
      </c>
      <c r="AF2020" s="256">
        <v>917.27038231229903</v>
      </c>
      <c r="AG2020" s="256">
        <v>552.6771073238142</v>
      </c>
      <c r="AH2020" s="256">
        <v>391.60018424689105</v>
      </c>
      <c r="AI2020" s="256">
        <v>340.47996315062204</v>
      </c>
      <c r="AJ2020" s="256">
        <v>278.74988484569337</v>
      </c>
      <c r="AK2020" s="256">
        <v>158.18332565637965</v>
      </c>
      <c r="AL2020" s="256">
        <v>0</v>
      </c>
      <c r="AM2020" s="256">
        <v>0</v>
      </c>
      <c r="AN2020" s="256">
        <v>0</v>
      </c>
      <c r="AO2020" s="256">
        <v>0</v>
      </c>
      <c r="AP2020" s="256">
        <v>0</v>
      </c>
      <c r="AQ2020" s="256">
        <v>0</v>
      </c>
      <c r="AR2020" s="256">
        <v>0</v>
      </c>
      <c r="AS2020" s="256">
        <v>0</v>
      </c>
      <c r="AT2020" s="256">
        <v>0</v>
      </c>
      <c r="AU2020" s="256">
        <v>0</v>
      </c>
      <c r="AV2020" s="256">
        <v>0</v>
      </c>
      <c r="AW2020" s="256">
        <v>0</v>
      </c>
      <c r="AX2020" s="256">
        <v>0</v>
      </c>
      <c r="AY2020" s="256">
        <v>0</v>
      </c>
      <c r="AZ2020" s="256">
        <v>0</v>
      </c>
      <c r="BA2020" s="256">
        <v>0</v>
      </c>
      <c r="BB2020" s="256">
        <v>0</v>
      </c>
      <c r="BC2020" s="256">
        <v>0</v>
      </c>
      <c r="BD2020" s="256">
        <v>0</v>
      </c>
      <c r="BE2020" s="256">
        <v>0</v>
      </c>
      <c r="BF2020" s="256">
        <v>0</v>
      </c>
      <c r="BG2020" s="256">
        <v>0</v>
      </c>
      <c r="BH2020" s="256">
        <v>0</v>
      </c>
      <c r="BI2020" s="256">
        <v>0</v>
      </c>
      <c r="BJ2020" s="256">
        <v>0</v>
      </c>
      <c r="BK2020" s="256">
        <v>0</v>
      </c>
      <c r="BL2020" s="256">
        <v>0</v>
      </c>
      <c r="BM2020" s="256">
        <v>0</v>
      </c>
      <c r="BN2020" s="256">
        <v>0</v>
      </c>
      <c r="BO2020" s="256">
        <v>0</v>
      </c>
      <c r="BP2020" s="256">
        <v>0</v>
      </c>
      <c r="BQ2020" s="256">
        <v>0</v>
      </c>
      <c r="BR2020" s="256">
        <v>0</v>
      </c>
      <c r="BS2020" s="256">
        <v>0</v>
      </c>
      <c r="BT2020" s="256">
        <v>0</v>
      </c>
      <c r="BU2020" s="256">
        <v>0</v>
      </c>
      <c r="BV2020" s="256">
        <v>0</v>
      </c>
    </row>
    <row r="2021" spans="1:74">
      <c r="A2021" s="256">
        <v>70</v>
      </c>
      <c r="B2021" s="256">
        <v>627.4283740211888</v>
      </c>
      <c r="C2021" s="256">
        <v>622.123445416859</v>
      </c>
      <c r="D2021" s="256">
        <v>617.30078304928634</v>
      </c>
      <c r="E2021" s="256">
        <v>618.26531552280096</v>
      </c>
      <c r="F2021" s="256">
        <v>629.83970520497508</v>
      </c>
      <c r="G2021" s="256">
        <v>650.09488714877978</v>
      </c>
      <c r="H2021" s="256">
        <v>678.06632888070055</v>
      </c>
      <c r="I2021" s="256">
        <v>706.03777061262133</v>
      </c>
      <c r="J2021" s="256">
        <v>733.0446798710276</v>
      </c>
      <c r="K2021" s="256">
        <v>757.64025794564759</v>
      </c>
      <c r="L2021" s="256">
        <v>778.37770612620955</v>
      </c>
      <c r="M2021" s="256">
        <v>789.46982957162641</v>
      </c>
      <c r="N2021" s="256">
        <v>793.8102257024417</v>
      </c>
      <c r="O2021" s="256">
        <v>799.1151543067715</v>
      </c>
      <c r="P2021" s="256">
        <v>809.72501151543111</v>
      </c>
      <c r="Q2021" s="256">
        <v>829.0156609857213</v>
      </c>
      <c r="R2021" s="256">
        <v>862.77429755872913</v>
      </c>
      <c r="S2021" s="256">
        <v>898.94426531552335</v>
      </c>
      <c r="T2021" s="256">
        <v>942.83049286043354</v>
      </c>
      <c r="U2021" s="256">
        <v>1010.8300322432065</v>
      </c>
      <c r="V2021" s="256">
        <v>1110.6591432519583</v>
      </c>
      <c r="W2021" s="256">
        <v>1241.3532934131745</v>
      </c>
      <c r="X2021" s="256">
        <v>1412.0755412252427</v>
      </c>
      <c r="Y2021" s="256">
        <v>1613.180561953018</v>
      </c>
      <c r="Z2021" s="256">
        <v>1840.3279594656851</v>
      </c>
      <c r="AA2021" s="256">
        <v>2112.3261169967768</v>
      </c>
      <c r="AB2021" s="256">
        <v>2361.1754951635203</v>
      </c>
      <c r="AC2021" s="256">
        <v>2470.6499309074175</v>
      </c>
      <c r="AD2021" s="256">
        <v>2374.1966835559665</v>
      </c>
      <c r="AE2021" s="256">
        <v>2097.375863657302</v>
      </c>
      <c r="AF2021" s="256">
        <v>1584.7268539843399</v>
      </c>
      <c r="AG2021" s="256">
        <v>859.8807001381856</v>
      </c>
      <c r="AH2021" s="256">
        <v>441.7558728696456</v>
      </c>
      <c r="AI2021" s="256">
        <v>344.82035928143733</v>
      </c>
      <c r="AJ2021" s="256">
        <v>264.28189774297573</v>
      </c>
      <c r="AK2021" s="256">
        <v>135.9990787655459</v>
      </c>
      <c r="AL2021" s="256">
        <v>0</v>
      </c>
      <c r="AM2021" s="256">
        <v>0</v>
      </c>
      <c r="AN2021" s="256">
        <v>0</v>
      </c>
      <c r="AO2021" s="256">
        <v>0</v>
      </c>
      <c r="AP2021" s="256">
        <v>0</v>
      </c>
      <c r="AQ2021" s="256">
        <v>0</v>
      </c>
      <c r="AR2021" s="256">
        <v>0</v>
      </c>
      <c r="AS2021" s="256">
        <v>0</v>
      </c>
      <c r="AT2021" s="256">
        <v>0</v>
      </c>
      <c r="AU2021" s="256">
        <v>0</v>
      </c>
      <c r="AV2021" s="256">
        <v>0</v>
      </c>
      <c r="AW2021" s="256">
        <v>0</v>
      </c>
      <c r="AX2021" s="256">
        <v>0</v>
      </c>
      <c r="AY2021" s="256">
        <v>0</v>
      </c>
      <c r="AZ2021" s="256">
        <v>0</v>
      </c>
      <c r="BA2021" s="256">
        <v>0</v>
      </c>
      <c r="BB2021" s="256">
        <v>0</v>
      </c>
      <c r="BC2021" s="256">
        <v>0</v>
      </c>
      <c r="BD2021" s="256">
        <v>0</v>
      </c>
      <c r="BE2021" s="256">
        <v>0</v>
      </c>
      <c r="BF2021" s="256">
        <v>0</v>
      </c>
      <c r="BG2021" s="256">
        <v>0</v>
      </c>
      <c r="BH2021" s="256">
        <v>0</v>
      </c>
      <c r="BI2021" s="256">
        <v>0</v>
      </c>
      <c r="BJ2021" s="256">
        <v>0</v>
      </c>
      <c r="BK2021" s="256">
        <v>0</v>
      </c>
      <c r="BL2021" s="256">
        <v>0</v>
      </c>
      <c r="BM2021" s="256">
        <v>0</v>
      </c>
      <c r="BN2021" s="256">
        <v>0</v>
      </c>
      <c r="BO2021" s="256">
        <v>0</v>
      </c>
      <c r="BP2021" s="256">
        <v>0</v>
      </c>
      <c r="BQ2021" s="256">
        <v>0</v>
      </c>
      <c r="BR2021" s="256">
        <v>0</v>
      </c>
      <c r="BS2021" s="256">
        <v>0</v>
      </c>
      <c r="BT2021" s="256">
        <v>0</v>
      </c>
      <c r="BU2021" s="256">
        <v>0</v>
      </c>
      <c r="BV2021" s="256">
        <v>0</v>
      </c>
    </row>
    <row r="2022" spans="1:74">
      <c r="A2022" s="256">
        <v>75</v>
      </c>
      <c r="B2022" s="256">
        <v>627.4283740211888</v>
      </c>
      <c r="C2022" s="256">
        <v>622.60571165361625</v>
      </c>
      <c r="D2022" s="256">
        <v>618.26531552280096</v>
      </c>
      <c r="E2022" s="256">
        <v>616.81851681252908</v>
      </c>
      <c r="F2022" s="256">
        <v>626.46384154767429</v>
      </c>
      <c r="G2022" s="256">
        <v>642.86089359742095</v>
      </c>
      <c r="H2022" s="256">
        <v>664.56287425149742</v>
      </c>
      <c r="I2022" s="256">
        <v>691.56978350990369</v>
      </c>
      <c r="J2022" s="256">
        <v>721.47029018885348</v>
      </c>
      <c r="K2022" s="256">
        <v>752.33532934131779</v>
      </c>
      <c r="L2022" s="256">
        <v>778.8599723629668</v>
      </c>
      <c r="M2022" s="256">
        <v>802.49101796407228</v>
      </c>
      <c r="N2022" s="256">
        <v>819.85260248733346</v>
      </c>
      <c r="O2022" s="256">
        <v>835.76738830032286</v>
      </c>
      <c r="P2022" s="256">
        <v>851.19990787655502</v>
      </c>
      <c r="Q2022" s="256">
        <v>872.9018885306316</v>
      </c>
      <c r="R2022" s="256">
        <v>904.73146015661041</v>
      </c>
      <c r="S2022" s="256">
        <v>934.14970059880295</v>
      </c>
      <c r="T2022" s="256">
        <v>976.58912943344137</v>
      </c>
      <c r="U2022" s="256">
        <v>1047.4822662367578</v>
      </c>
      <c r="V2022" s="256">
        <v>1149.7227084292958</v>
      </c>
      <c r="W2022" s="256">
        <v>1289.5799170888999</v>
      </c>
      <c r="X2022" s="256">
        <v>1459.8198986642108</v>
      </c>
      <c r="Y2022" s="256">
        <v>1654.6554583141419</v>
      </c>
      <c r="Z2022" s="256">
        <v>1891.4481805619541</v>
      </c>
      <c r="AA2022" s="256">
        <v>2180.8079226163072</v>
      </c>
      <c r="AB2022" s="256">
        <v>2485.1179180101349</v>
      </c>
      <c r="AC2022" s="256">
        <v>2687.6697374481819</v>
      </c>
      <c r="AD2022" s="256">
        <v>2652.9465684016595</v>
      </c>
      <c r="AE2022" s="256">
        <v>2383.3597420543542</v>
      </c>
      <c r="AF2022" s="256">
        <v>1820.0727775218804</v>
      </c>
      <c r="AG2022" s="256">
        <v>925.95117457392962</v>
      </c>
      <c r="AH2022" s="256">
        <v>421.50069092584084</v>
      </c>
      <c r="AI2022" s="256">
        <v>313.95532012897303</v>
      </c>
      <c r="AJ2022" s="256">
        <v>231.97005988023966</v>
      </c>
      <c r="AK2022" s="256">
        <v>109.95670198065415</v>
      </c>
      <c r="AL2022" s="256">
        <v>0</v>
      </c>
      <c r="AM2022" s="256">
        <v>0</v>
      </c>
      <c r="AN2022" s="256">
        <v>0</v>
      </c>
      <c r="AO2022" s="256">
        <v>0</v>
      </c>
      <c r="AP2022" s="256">
        <v>0</v>
      </c>
      <c r="AQ2022" s="256">
        <v>0</v>
      </c>
      <c r="AR2022" s="256">
        <v>0</v>
      </c>
      <c r="AS2022" s="256">
        <v>0</v>
      </c>
      <c r="AT2022" s="256">
        <v>0</v>
      </c>
      <c r="AU2022" s="256">
        <v>0</v>
      </c>
      <c r="AV2022" s="256">
        <v>0</v>
      </c>
      <c r="AW2022" s="256">
        <v>0</v>
      </c>
      <c r="AX2022" s="256">
        <v>0</v>
      </c>
      <c r="AY2022" s="256">
        <v>0</v>
      </c>
      <c r="AZ2022" s="256">
        <v>0</v>
      </c>
      <c r="BA2022" s="256">
        <v>0</v>
      </c>
      <c r="BB2022" s="256">
        <v>0</v>
      </c>
      <c r="BC2022" s="256">
        <v>0</v>
      </c>
      <c r="BD2022" s="256">
        <v>0</v>
      </c>
      <c r="BE2022" s="256">
        <v>0</v>
      </c>
      <c r="BF2022" s="256">
        <v>0</v>
      </c>
      <c r="BG2022" s="256">
        <v>0</v>
      </c>
      <c r="BH2022" s="256">
        <v>0</v>
      </c>
      <c r="BI2022" s="256">
        <v>0</v>
      </c>
      <c r="BJ2022" s="256">
        <v>0</v>
      </c>
      <c r="BK2022" s="256">
        <v>0</v>
      </c>
      <c r="BL2022" s="256">
        <v>0</v>
      </c>
      <c r="BM2022" s="256">
        <v>0</v>
      </c>
      <c r="BN2022" s="256">
        <v>0</v>
      </c>
      <c r="BO2022" s="256">
        <v>0</v>
      </c>
      <c r="BP2022" s="256">
        <v>0</v>
      </c>
      <c r="BQ2022" s="256">
        <v>0</v>
      </c>
      <c r="BR2022" s="256">
        <v>0</v>
      </c>
      <c r="BS2022" s="256">
        <v>0</v>
      </c>
      <c r="BT2022" s="256">
        <v>0</v>
      </c>
      <c r="BU2022" s="256">
        <v>0</v>
      </c>
      <c r="BV2022" s="256">
        <v>0</v>
      </c>
    </row>
    <row r="2023" spans="1:74">
      <c r="A2023" s="256">
        <v>80</v>
      </c>
      <c r="B2023" s="256">
        <v>627.4283740211888</v>
      </c>
      <c r="C2023" s="256">
        <v>623.57024412713076</v>
      </c>
      <c r="D2023" s="256">
        <v>619.22984799631547</v>
      </c>
      <c r="E2023" s="256">
        <v>617.78304928604371</v>
      </c>
      <c r="F2023" s="256">
        <v>624.53477660064527</v>
      </c>
      <c r="G2023" s="256">
        <v>637.55596499309115</v>
      </c>
      <c r="H2023" s="256">
        <v>653.47075080608056</v>
      </c>
      <c r="I2023" s="256">
        <v>675.17273146015702</v>
      </c>
      <c r="J2023" s="256">
        <v>702.66190695532055</v>
      </c>
      <c r="K2023" s="256">
        <v>732.56241363427034</v>
      </c>
      <c r="L2023" s="256">
        <v>763.42745278673465</v>
      </c>
      <c r="M2023" s="256">
        <v>791.88116075541268</v>
      </c>
      <c r="N2023" s="256">
        <v>817.92353754030444</v>
      </c>
      <c r="O2023" s="256">
        <v>841.55458314140992</v>
      </c>
      <c r="P2023" s="256">
        <v>864.70336250575826</v>
      </c>
      <c r="Q2023" s="256">
        <v>890.74573929065002</v>
      </c>
      <c r="R2023" s="256">
        <v>921.12851220635707</v>
      </c>
      <c r="S2023" s="256">
        <v>946.68862275449158</v>
      </c>
      <c r="T2023" s="256">
        <v>980.44725932749941</v>
      </c>
      <c r="U2023" s="256">
        <v>1040.2482726853991</v>
      </c>
      <c r="V2023" s="256">
        <v>1125.6093965914331</v>
      </c>
      <c r="W2023" s="256">
        <v>1242.8000921234461</v>
      </c>
      <c r="X2023" s="256">
        <v>1385.5508982035935</v>
      </c>
      <c r="Y2023" s="256">
        <v>1551.4504836480894</v>
      </c>
      <c r="Z2023" s="256">
        <v>1753.5200368493793</v>
      </c>
      <c r="AA2023" s="256">
        <v>2009.1211423307243</v>
      </c>
      <c r="AB2023" s="256">
        <v>2304.7503454629218</v>
      </c>
      <c r="AC2023" s="256">
        <v>2573.8549055734698</v>
      </c>
      <c r="AD2023" s="256">
        <v>2665.4854905573484</v>
      </c>
      <c r="AE2023" s="256">
        <v>2441.7139567019822</v>
      </c>
      <c r="AF2023" s="256">
        <v>1786.3141409488726</v>
      </c>
      <c r="AG2023" s="256">
        <v>752.33532934131779</v>
      </c>
      <c r="AH2023" s="256">
        <v>330.35237217871969</v>
      </c>
      <c r="AI2023" s="256">
        <v>239.20405343159848</v>
      </c>
      <c r="AJ2023" s="256">
        <v>179.88530631045612</v>
      </c>
      <c r="AK2023" s="256">
        <v>82.949792722247864</v>
      </c>
      <c r="AL2023" s="256">
        <v>0</v>
      </c>
      <c r="AM2023" s="256">
        <v>0</v>
      </c>
      <c r="AN2023" s="256">
        <v>0</v>
      </c>
      <c r="AO2023" s="256">
        <v>0</v>
      </c>
      <c r="AP2023" s="256">
        <v>0</v>
      </c>
      <c r="AQ2023" s="256">
        <v>0</v>
      </c>
      <c r="AR2023" s="256">
        <v>0</v>
      </c>
      <c r="AS2023" s="256">
        <v>0</v>
      </c>
      <c r="AT2023" s="256">
        <v>0</v>
      </c>
      <c r="AU2023" s="256">
        <v>0</v>
      </c>
      <c r="AV2023" s="256">
        <v>0</v>
      </c>
      <c r="AW2023" s="256">
        <v>0</v>
      </c>
      <c r="AX2023" s="256">
        <v>0</v>
      </c>
      <c r="AY2023" s="256">
        <v>0</v>
      </c>
      <c r="AZ2023" s="256">
        <v>0</v>
      </c>
      <c r="BA2023" s="256">
        <v>0</v>
      </c>
      <c r="BB2023" s="256">
        <v>0</v>
      </c>
      <c r="BC2023" s="256">
        <v>0</v>
      </c>
      <c r="BD2023" s="256">
        <v>0</v>
      </c>
      <c r="BE2023" s="256">
        <v>0</v>
      </c>
      <c r="BF2023" s="256">
        <v>0</v>
      </c>
      <c r="BG2023" s="256">
        <v>0</v>
      </c>
      <c r="BH2023" s="256">
        <v>0</v>
      </c>
      <c r="BI2023" s="256">
        <v>0</v>
      </c>
      <c r="BJ2023" s="256">
        <v>0</v>
      </c>
      <c r="BK2023" s="256">
        <v>0</v>
      </c>
      <c r="BL2023" s="256">
        <v>0</v>
      </c>
      <c r="BM2023" s="256">
        <v>0</v>
      </c>
      <c r="BN2023" s="256">
        <v>0</v>
      </c>
      <c r="BO2023" s="256">
        <v>0</v>
      </c>
      <c r="BP2023" s="256">
        <v>0</v>
      </c>
      <c r="BQ2023" s="256">
        <v>0</v>
      </c>
      <c r="BR2023" s="256">
        <v>0</v>
      </c>
      <c r="BS2023" s="256">
        <v>0</v>
      </c>
      <c r="BT2023" s="256">
        <v>0</v>
      </c>
      <c r="BU2023" s="256">
        <v>0</v>
      </c>
      <c r="BV2023" s="256">
        <v>0</v>
      </c>
    </row>
    <row r="2024" spans="1:74">
      <c r="A2024" s="256">
        <v>85</v>
      </c>
      <c r="B2024" s="256">
        <v>627.4283740211888</v>
      </c>
      <c r="C2024" s="256">
        <v>625.98157531091704</v>
      </c>
      <c r="D2024" s="256">
        <v>621.64117918010174</v>
      </c>
      <c r="E2024" s="256">
        <v>620.19438046982998</v>
      </c>
      <c r="F2024" s="256">
        <v>623.08797789037351</v>
      </c>
      <c r="G2024" s="256">
        <v>635.14463380930488</v>
      </c>
      <c r="H2024" s="256">
        <v>649.61262091202252</v>
      </c>
      <c r="I2024" s="256">
        <v>665.04514048825467</v>
      </c>
      <c r="J2024" s="256">
        <v>685.30032243205937</v>
      </c>
      <c r="K2024" s="256">
        <v>708.93136803316486</v>
      </c>
      <c r="L2024" s="256">
        <v>732.56241363427034</v>
      </c>
      <c r="M2024" s="256">
        <v>757.64025794564759</v>
      </c>
      <c r="N2024" s="256">
        <v>786.09396591432562</v>
      </c>
      <c r="O2024" s="256">
        <v>814.54767388300365</v>
      </c>
      <c r="P2024" s="256">
        <v>839.6255181943809</v>
      </c>
      <c r="Q2024" s="256">
        <v>865.66789497927277</v>
      </c>
      <c r="R2024" s="256">
        <v>895.08613542146531</v>
      </c>
      <c r="S2024" s="256">
        <v>920.16397973284256</v>
      </c>
      <c r="T2024" s="256">
        <v>949.5822201750351</v>
      </c>
      <c r="U2024" s="256">
        <v>1001.1847075080614</v>
      </c>
      <c r="V2024" s="256">
        <v>1075.935974205436</v>
      </c>
      <c r="W2024" s="256">
        <v>1177.2118839244595</v>
      </c>
      <c r="X2024" s="256">
        <v>1295.367111929987</v>
      </c>
      <c r="Y2024" s="256">
        <v>1428.9548595117465</v>
      </c>
      <c r="Z2024" s="256">
        <v>1591.4785812989414</v>
      </c>
      <c r="AA2024" s="256">
        <v>1780.5269461077855</v>
      </c>
      <c r="AB2024" s="256">
        <v>1988.3836941501625</v>
      </c>
      <c r="AC2024" s="256">
        <v>2163.4463380930461</v>
      </c>
      <c r="AD2024" s="256">
        <v>2267.6158452326131</v>
      </c>
      <c r="AE2024" s="256">
        <v>2158.6236757254733</v>
      </c>
      <c r="AF2024" s="256">
        <v>1563.5071395670207</v>
      </c>
      <c r="AG2024" s="256">
        <v>540.62045140488283</v>
      </c>
      <c r="AH2024" s="256">
        <v>232.45232611699691</v>
      </c>
      <c r="AI2024" s="256">
        <v>162.04145555043769</v>
      </c>
      <c r="AJ2024" s="256">
        <v>119.11976047904199</v>
      </c>
      <c r="AK2024" s="256">
        <v>48.708889912482753</v>
      </c>
      <c r="AL2024" s="256">
        <v>0</v>
      </c>
      <c r="AM2024" s="256">
        <v>0</v>
      </c>
      <c r="AN2024" s="256">
        <v>0</v>
      </c>
      <c r="AO2024" s="256">
        <v>0</v>
      </c>
      <c r="AP2024" s="256">
        <v>0</v>
      </c>
      <c r="AQ2024" s="256">
        <v>0</v>
      </c>
      <c r="AR2024" s="256">
        <v>0</v>
      </c>
      <c r="AS2024" s="256">
        <v>0</v>
      </c>
      <c r="AT2024" s="256">
        <v>0</v>
      </c>
      <c r="AU2024" s="256">
        <v>0</v>
      </c>
      <c r="AV2024" s="256">
        <v>0</v>
      </c>
      <c r="AW2024" s="256">
        <v>0</v>
      </c>
      <c r="AX2024" s="256">
        <v>0</v>
      </c>
      <c r="AY2024" s="256">
        <v>0</v>
      </c>
      <c r="AZ2024" s="256">
        <v>0</v>
      </c>
      <c r="BA2024" s="256">
        <v>0</v>
      </c>
      <c r="BB2024" s="256">
        <v>0</v>
      </c>
      <c r="BC2024" s="256">
        <v>0</v>
      </c>
      <c r="BD2024" s="256">
        <v>0</v>
      </c>
      <c r="BE2024" s="256">
        <v>0</v>
      </c>
      <c r="BF2024" s="256">
        <v>0</v>
      </c>
      <c r="BG2024" s="256">
        <v>0</v>
      </c>
      <c r="BH2024" s="256">
        <v>0</v>
      </c>
      <c r="BI2024" s="256">
        <v>0</v>
      </c>
      <c r="BJ2024" s="256">
        <v>0</v>
      </c>
      <c r="BK2024" s="256">
        <v>0</v>
      </c>
      <c r="BL2024" s="256">
        <v>0</v>
      </c>
      <c r="BM2024" s="256">
        <v>0</v>
      </c>
      <c r="BN2024" s="256">
        <v>0</v>
      </c>
      <c r="BO2024" s="256">
        <v>0</v>
      </c>
      <c r="BP2024" s="256">
        <v>0</v>
      </c>
      <c r="BQ2024" s="256">
        <v>0</v>
      </c>
      <c r="BR2024" s="256">
        <v>0</v>
      </c>
      <c r="BS2024" s="256">
        <v>0</v>
      </c>
      <c r="BT2024" s="256">
        <v>0</v>
      </c>
      <c r="BU2024" s="256">
        <v>0</v>
      </c>
      <c r="BV2024" s="256">
        <v>0</v>
      </c>
    </row>
    <row r="2025" spans="1:74">
      <c r="A2025" s="256">
        <v>90</v>
      </c>
      <c r="B2025" s="256">
        <v>627.4283740211888</v>
      </c>
      <c r="C2025" s="256">
        <v>626.46384154767429</v>
      </c>
      <c r="D2025" s="256">
        <v>623.57024412713076</v>
      </c>
      <c r="E2025" s="256">
        <v>622.60571165361625</v>
      </c>
      <c r="F2025" s="256">
        <v>627.91064025794606</v>
      </c>
      <c r="G2025" s="256">
        <v>638.03823122984841</v>
      </c>
      <c r="H2025" s="256">
        <v>650.09488714877978</v>
      </c>
      <c r="I2025" s="256">
        <v>662.6338093044684</v>
      </c>
      <c r="J2025" s="256">
        <v>679.03086135421506</v>
      </c>
      <c r="K2025" s="256">
        <v>695.42791340396172</v>
      </c>
      <c r="L2025" s="256">
        <v>711.34269921695113</v>
      </c>
      <c r="M2025" s="256">
        <v>727.25748502994054</v>
      </c>
      <c r="N2025" s="256">
        <v>744.13680331644446</v>
      </c>
      <c r="O2025" s="256">
        <v>762.94518654997739</v>
      </c>
      <c r="P2025" s="256">
        <v>783.68263473053935</v>
      </c>
      <c r="Q2025" s="256">
        <v>806.83141409488758</v>
      </c>
      <c r="R2025" s="256">
        <v>832.39152464302208</v>
      </c>
      <c r="S2025" s="256">
        <v>857.46936895439933</v>
      </c>
      <c r="T2025" s="256">
        <v>884.95854444956296</v>
      </c>
      <c r="U2025" s="256">
        <v>934.14970059880295</v>
      </c>
      <c r="V2025" s="256">
        <v>1003.1137724550904</v>
      </c>
      <c r="W2025" s="256">
        <v>1096.1911561492407</v>
      </c>
      <c r="X2025" s="256">
        <v>1195.0557346844778</v>
      </c>
      <c r="Y2025" s="256">
        <v>1292.4735145094435</v>
      </c>
      <c r="Z2025" s="256">
        <v>1414.9691386457862</v>
      </c>
      <c r="AA2025" s="256">
        <v>1562.5426070935061</v>
      </c>
      <c r="AB2025" s="256">
        <v>1711.0806080147406</v>
      </c>
      <c r="AC2025" s="256">
        <v>1803.6757254721338</v>
      </c>
      <c r="AD2025" s="256">
        <v>1809.4629203132208</v>
      </c>
      <c r="AE2025" s="256">
        <v>1670.0879778903741</v>
      </c>
      <c r="AF2025" s="256">
        <v>1186.8572086596046</v>
      </c>
      <c r="AG2025" s="256">
        <v>361.217411331184</v>
      </c>
      <c r="AH2025" s="256">
        <v>151.91386457853531</v>
      </c>
      <c r="AI2025" s="256">
        <v>96.453247351450997</v>
      </c>
      <c r="AJ2025" s="256">
        <v>62.694610778443149</v>
      </c>
      <c r="AK2025" s="256">
        <v>19.290649470290198</v>
      </c>
      <c r="AL2025" s="256">
        <v>0</v>
      </c>
      <c r="AM2025" s="256">
        <v>0</v>
      </c>
      <c r="AN2025" s="256">
        <v>0</v>
      </c>
      <c r="AO2025" s="256">
        <v>0</v>
      </c>
      <c r="AP2025" s="256">
        <v>0</v>
      </c>
      <c r="AQ2025" s="256">
        <v>0</v>
      </c>
      <c r="AR2025" s="256">
        <v>0</v>
      </c>
      <c r="AS2025" s="256">
        <v>0</v>
      </c>
      <c r="AT2025" s="256">
        <v>0</v>
      </c>
      <c r="AU2025" s="256">
        <v>0</v>
      </c>
      <c r="AV2025" s="256">
        <v>0</v>
      </c>
      <c r="AW2025" s="256">
        <v>0</v>
      </c>
      <c r="AX2025" s="256">
        <v>0</v>
      </c>
      <c r="AY2025" s="256">
        <v>0</v>
      </c>
      <c r="AZ2025" s="256">
        <v>0</v>
      </c>
      <c r="BA2025" s="256">
        <v>0</v>
      </c>
      <c r="BB2025" s="256">
        <v>0</v>
      </c>
      <c r="BC2025" s="256">
        <v>0</v>
      </c>
      <c r="BD2025" s="256">
        <v>0</v>
      </c>
      <c r="BE2025" s="256">
        <v>0</v>
      </c>
      <c r="BF2025" s="256">
        <v>0</v>
      </c>
      <c r="BG2025" s="256">
        <v>0</v>
      </c>
      <c r="BH2025" s="256">
        <v>0</v>
      </c>
      <c r="BI2025" s="256">
        <v>0</v>
      </c>
      <c r="BJ2025" s="256">
        <v>0</v>
      </c>
      <c r="BK2025" s="256">
        <v>0</v>
      </c>
      <c r="BL2025" s="256">
        <v>0</v>
      </c>
      <c r="BM2025" s="256">
        <v>0</v>
      </c>
      <c r="BN2025" s="256">
        <v>0</v>
      </c>
      <c r="BO2025" s="256">
        <v>0</v>
      </c>
      <c r="BP2025" s="256">
        <v>0</v>
      </c>
      <c r="BQ2025" s="256">
        <v>0</v>
      </c>
      <c r="BR2025" s="256">
        <v>0</v>
      </c>
      <c r="BS2025" s="256">
        <v>0</v>
      </c>
      <c r="BT2025" s="256">
        <v>0</v>
      </c>
      <c r="BU2025" s="256">
        <v>0</v>
      </c>
      <c r="BV2025" s="256">
        <v>0</v>
      </c>
    </row>
    <row r="2026" spans="1:74">
      <c r="A2026" s="256">
        <v>95</v>
      </c>
      <c r="B2026" s="256">
        <v>627.4283740211888</v>
      </c>
      <c r="C2026" s="256">
        <v>628.39290649470331</v>
      </c>
      <c r="D2026" s="256">
        <v>626.94610778443155</v>
      </c>
      <c r="E2026" s="256">
        <v>625.98157531091704</v>
      </c>
      <c r="F2026" s="256">
        <v>633.69783509903311</v>
      </c>
      <c r="G2026" s="256">
        <v>644.30769230769272</v>
      </c>
      <c r="H2026" s="256">
        <v>653.47075080608056</v>
      </c>
      <c r="I2026" s="256">
        <v>664.56287425149742</v>
      </c>
      <c r="J2026" s="256">
        <v>678.54859511745781</v>
      </c>
      <c r="K2026" s="256">
        <v>692.05204974666094</v>
      </c>
      <c r="L2026" s="256">
        <v>703.1441731920778</v>
      </c>
      <c r="M2026" s="256">
        <v>714.23629663749466</v>
      </c>
      <c r="N2026" s="256">
        <v>722.91708889912525</v>
      </c>
      <c r="O2026" s="256">
        <v>732.08014739751309</v>
      </c>
      <c r="P2026" s="256">
        <v>744.61906955320171</v>
      </c>
      <c r="Q2026" s="256">
        <v>761.01612160294837</v>
      </c>
      <c r="R2026" s="256">
        <v>781.27130354675307</v>
      </c>
      <c r="S2026" s="256">
        <v>799.59742054352876</v>
      </c>
      <c r="T2026" s="256">
        <v>822.26393367111973</v>
      </c>
      <c r="U2026" s="256">
        <v>862.29203132197188</v>
      </c>
      <c r="V2026" s="256">
        <v>915.34131736527002</v>
      </c>
      <c r="W2026" s="256">
        <v>984.30538922155745</v>
      </c>
      <c r="X2026" s="256">
        <v>1049.8935974205442</v>
      </c>
      <c r="Y2026" s="256">
        <v>1108.7300783049293</v>
      </c>
      <c r="Z2026" s="256">
        <v>1175.7650852141876</v>
      </c>
      <c r="AA2026" s="256">
        <v>1250.5163519115622</v>
      </c>
      <c r="AB2026" s="256">
        <v>1308.3883003224328</v>
      </c>
      <c r="AC2026" s="256">
        <v>1299.7075080608022</v>
      </c>
      <c r="AD2026" s="256">
        <v>1206.1478581298948</v>
      </c>
      <c r="AE2026" s="256">
        <v>1018.0640257945653</v>
      </c>
      <c r="AF2026" s="256">
        <v>682.8889912482731</v>
      </c>
      <c r="AG2026" s="256">
        <v>236.79272224781221</v>
      </c>
      <c r="AH2026" s="256">
        <v>95.006448641179233</v>
      </c>
      <c r="AI2026" s="256">
        <v>58.836480884385111</v>
      </c>
      <c r="AJ2026" s="256">
        <v>31.829571625978829</v>
      </c>
      <c r="AK2026" s="256">
        <v>8.6807922616305895</v>
      </c>
      <c r="AL2026" s="256">
        <v>0</v>
      </c>
      <c r="AM2026" s="256">
        <v>0</v>
      </c>
      <c r="AN2026" s="256">
        <v>0</v>
      </c>
      <c r="AO2026" s="256">
        <v>0</v>
      </c>
      <c r="AP2026" s="256">
        <v>0</v>
      </c>
      <c r="AQ2026" s="256">
        <v>0</v>
      </c>
      <c r="AR2026" s="256">
        <v>0</v>
      </c>
      <c r="AS2026" s="256">
        <v>0</v>
      </c>
      <c r="AT2026" s="256">
        <v>0</v>
      </c>
      <c r="AU2026" s="256">
        <v>0</v>
      </c>
      <c r="AV2026" s="256">
        <v>0</v>
      </c>
      <c r="AW2026" s="256">
        <v>0</v>
      </c>
      <c r="AX2026" s="256">
        <v>0</v>
      </c>
      <c r="AY2026" s="256">
        <v>0</v>
      </c>
      <c r="AZ2026" s="256">
        <v>0</v>
      </c>
      <c r="BA2026" s="256">
        <v>0</v>
      </c>
      <c r="BB2026" s="256">
        <v>0</v>
      </c>
      <c r="BC2026" s="256">
        <v>0</v>
      </c>
      <c r="BD2026" s="256">
        <v>0</v>
      </c>
      <c r="BE2026" s="256">
        <v>0</v>
      </c>
      <c r="BF2026" s="256">
        <v>0</v>
      </c>
      <c r="BG2026" s="256">
        <v>0</v>
      </c>
      <c r="BH2026" s="256">
        <v>0</v>
      </c>
      <c r="BI2026" s="256">
        <v>0</v>
      </c>
      <c r="BJ2026" s="256">
        <v>0</v>
      </c>
      <c r="BK2026" s="256">
        <v>0</v>
      </c>
      <c r="BL2026" s="256">
        <v>0</v>
      </c>
      <c r="BM2026" s="256">
        <v>0</v>
      </c>
      <c r="BN2026" s="256">
        <v>0</v>
      </c>
      <c r="BO2026" s="256">
        <v>0</v>
      </c>
      <c r="BP2026" s="256">
        <v>0</v>
      </c>
      <c r="BQ2026" s="256">
        <v>0</v>
      </c>
      <c r="BR2026" s="256">
        <v>0</v>
      </c>
      <c r="BS2026" s="256">
        <v>0</v>
      </c>
      <c r="BT2026" s="256">
        <v>0</v>
      </c>
      <c r="BU2026" s="256">
        <v>0</v>
      </c>
      <c r="BV2026" s="256">
        <v>0</v>
      </c>
    </row>
    <row r="2027" spans="1:74">
      <c r="A2027" s="256">
        <v>100</v>
      </c>
      <c r="B2027" s="256">
        <v>627.4283740211888</v>
      </c>
      <c r="C2027" s="256">
        <v>630.80423767848959</v>
      </c>
      <c r="D2027" s="256">
        <v>630.80423767848959</v>
      </c>
      <c r="E2027" s="256">
        <v>630.80423767848959</v>
      </c>
      <c r="F2027" s="256">
        <v>638.52049746660566</v>
      </c>
      <c r="G2027" s="256">
        <v>648.16582220175076</v>
      </c>
      <c r="H2027" s="256">
        <v>657.81114693689585</v>
      </c>
      <c r="I2027" s="256">
        <v>667.9387379087982</v>
      </c>
      <c r="J2027" s="256">
        <v>678.06632888070055</v>
      </c>
      <c r="K2027" s="256">
        <v>688.67618608936016</v>
      </c>
      <c r="L2027" s="256">
        <v>695.42791340396172</v>
      </c>
      <c r="M2027" s="256">
        <v>700.73284200829153</v>
      </c>
      <c r="N2027" s="256">
        <v>703.1441731920778</v>
      </c>
      <c r="O2027" s="256">
        <v>704.59097190234957</v>
      </c>
      <c r="P2027" s="256">
        <v>707.96683555965035</v>
      </c>
      <c r="Q2027" s="256">
        <v>711.34269921695113</v>
      </c>
      <c r="R2027" s="256">
        <v>720.98802395209623</v>
      </c>
      <c r="S2027" s="256">
        <v>733.0446798710276</v>
      </c>
      <c r="T2027" s="256">
        <v>743.6545370796872</v>
      </c>
      <c r="U2027" s="256">
        <v>759.08705665591935</v>
      </c>
      <c r="V2027" s="256">
        <v>780.78903730999582</v>
      </c>
      <c r="W2027" s="256">
        <v>808.27821280515934</v>
      </c>
      <c r="X2027" s="256">
        <v>828.53339474896404</v>
      </c>
      <c r="Y2027" s="256">
        <v>825.63979732842051</v>
      </c>
      <c r="Z2027" s="256">
        <v>813.58314140948914</v>
      </c>
      <c r="AA2027" s="256">
        <v>804.4200829111013</v>
      </c>
      <c r="AB2027" s="256">
        <v>772.10824504836523</v>
      </c>
      <c r="AC2027" s="256">
        <v>683.85352372178761</v>
      </c>
      <c r="AD2027" s="256">
        <v>563.76923076923106</v>
      </c>
      <c r="AE2027" s="256">
        <v>414.74896361123928</v>
      </c>
      <c r="AF2027" s="256">
        <v>255.11883924458789</v>
      </c>
      <c r="AG2027" s="256">
        <v>136.96361123906041</v>
      </c>
      <c r="AH2027" s="256">
        <v>70.89313680331648</v>
      </c>
      <c r="AI2027" s="256">
        <v>48.708889912482753</v>
      </c>
      <c r="AJ2027" s="256">
        <v>27.006909258406282</v>
      </c>
      <c r="AK2027" s="256">
        <v>10.60985720865961</v>
      </c>
      <c r="AL2027" s="256">
        <v>0</v>
      </c>
      <c r="AM2027" s="256">
        <v>0</v>
      </c>
      <c r="AN2027" s="256">
        <v>0</v>
      </c>
      <c r="AO2027" s="256">
        <v>0</v>
      </c>
      <c r="AP2027" s="256">
        <v>0</v>
      </c>
      <c r="AQ2027" s="256">
        <v>0</v>
      </c>
      <c r="AR2027" s="256">
        <v>0</v>
      </c>
      <c r="AS2027" s="256">
        <v>0</v>
      </c>
      <c r="AT2027" s="256">
        <v>0</v>
      </c>
      <c r="AU2027" s="256">
        <v>0</v>
      </c>
      <c r="AV2027" s="256">
        <v>0</v>
      </c>
      <c r="AW2027" s="256">
        <v>0</v>
      </c>
      <c r="AX2027" s="256">
        <v>0</v>
      </c>
      <c r="AY2027" s="256">
        <v>0</v>
      </c>
      <c r="AZ2027" s="256">
        <v>0</v>
      </c>
      <c r="BA2027" s="256">
        <v>0</v>
      </c>
      <c r="BB2027" s="256">
        <v>0</v>
      </c>
      <c r="BC2027" s="256">
        <v>0</v>
      </c>
      <c r="BD2027" s="256">
        <v>0</v>
      </c>
      <c r="BE2027" s="256">
        <v>0</v>
      </c>
      <c r="BF2027" s="256">
        <v>0</v>
      </c>
      <c r="BG2027" s="256">
        <v>0</v>
      </c>
      <c r="BH2027" s="256">
        <v>0</v>
      </c>
      <c r="BI2027" s="256">
        <v>0</v>
      </c>
      <c r="BJ2027" s="256">
        <v>0</v>
      </c>
      <c r="BK2027" s="256">
        <v>0</v>
      </c>
      <c r="BL2027" s="256">
        <v>0</v>
      </c>
      <c r="BM2027" s="256">
        <v>0</v>
      </c>
      <c r="BN2027" s="256">
        <v>0</v>
      </c>
      <c r="BO2027" s="256">
        <v>0</v>
      </c>
      <c r="BP2027" s="256">
        <v>0</v>
      </c>
      <c r="BQ2027" s="256">
        <v>0</v>
      </c>
      <c r="BR2027" s="256">
        <v>0</v>
      </c>
      <c r="BS2027" s="256">
        <v>0</v>
      </c>
      <c r="BT2027" s="256">
        <v>0</v>
      </c>
      <c r="BU2027" s="256">
        <v>0</v>
      </c>
      <c r="BV2027" s="256">
        <v>0</v>
      </c>
    </row>
    <row r="2028" spans="1:74">
      <c r="A2028" s="256">
        <v>105</v>
      </c>
      <c r="B2028" s="256">
        <v>627.4283740211888</v>
      </c>
      <c r="C2028" s="256">
        <v>631.76877015200409</v>
      </c>
      <c r="D2028" s="256">
        <v>633.21556886227586</v>
      </c>
      <c r="E2028" s="256">
        <v>635.62690004606213</v>
      </c>
      <c r="F2028" s="256">
        <v>642.86089359742095</v>
      </c>
      <c r="G2028" s="256">
        <v>652.0239520958088</v>
      </c>
      <c r="H2028" s="256">
        <v>658.77567941041036</v>
      </c>
      <c r="I2028" s="256">
        <v>666.49193919852644</v>
      </c>
      <c r="J2028" s="256">
        <v>674.20819898664251</v>
      </c>
      <c r="K2028" s="256">
        <v>677.5840626439433</v>
      </c>
      <c r="L2028" s="256">
        <v>679.99539382772957</v>
      </c>
      <c r="M2028" s="256">
        <v>677.5840626439433</v>
      </c>
      <c r="N2028" s="256">
        <v>670.83233532934173</v>
      </c>
      <c r="O2028" s="256">
        <v>661.18701059419664</v>
      </c>
      <c r="P2028" s="256">
        <v>648.64808843850801</v>
      </c>
      <c r="Q2028" s="256">
        <v>633.69783509903311</v>
      </c>
      <c r="R2028" s="256">
        <v>619.71211423307273</v>
      </c>
      <c r="S2028" s="256">
        <v>602.83279594656869</v>
      </c>
      <c r="T2028" s="256">
        <v>592.22293873790909</v>
      </c>
      <c r="U2028" s="256">
        <v>595.59880239520987</v>
      </c>
      <c r="V2028" s="256">
        <v>612.96038691847104</v>
      </c>
      <c r="W2028" s="256">
        <v>625.98157531091704</v>
      </c>
      <c r="X2028" s="256">
        <v>607.65545831414124</v>
      </c>
      <c r="Y2028" s="256">
        <v>540.62045140488283</v>
      </c>
      <c r="Z2028" s="256">
        <v>446.09626900046089</v>
      </c>
      <c r="AA2028" s="256">
        <v>359.28834638415498</v>
      </c>
      <c r="AB2028" s="256">
        <v>299.96959926301258</v>
      </c>
      <c r="AC2028" s="256">
        <v>250.7784431137726</v>
      </c>
      <c r="AD2028" s="256">
        <v>200.62275449101807</v>
      </c>
      <c r="AE2028" s="256">
        <v>149.98479963150629</v>
      </c>
      <c r="AF2028" s="256">
        <v>116.22616305849846</v>
      </c>
      <c r="AG2028" s="256">
        <v>89.701520036849431</v>
      </c>
      <c r="AH2028" s="256">
        <v>63.176877015200404</v>
      </c>
      <c r="AI2028" s="256">
        <v>48.708889912482753</v>
      </c>
      <c r="AJ2028" s="256">
        <v>32.794104099493339</v>
      </c>
      <c r="AK2028" s="256">
        <v>13.985720865960396</v>
      </c>
      <c r="AL2028" s="256">
        <v>0</v>
      </c>
      <c r="AM2028" s="256">
        <v>0</v>
      </c>
      <c r="AN2028" s="256">
        <v>0</v>
      </c>
      <c r="AO2028" s="256">
        <v>0</v>
      </c>
      <c r="AP2028" s="256">
        <v>0</v>
      </c>
      <c r="AQ2028" s="256">
        <v>0</v>
      </c>
      <c r="AR2028" s="256">
        <v>0</v>
      </c>
      <c r="AS2028" s="256">
        <v>0</v>
      </c>
      <c r="AT2028" s="256">
        <v>0</v>
      </c>
      <c r="AU2028" s="256">
        <v>0</v>
      </c>
      <c r="AV2028" s="256">
        <v>0</v>
      </c>
      <c r="AW2028" s="256">
        <v>0</v>
      </c>
      <c r="AX2028" s="256">
        <v>0</v>
      </c>
      <c r="AY2028" s="256">
        <v>0</v>
      </c>
      <c r="AZ2028" s="256">
        <v>0</v>
      </c>
      <c r="BA2028" s="256">
        <v>0</v>
      </c>
      <c r="BB2028" s="256">
        <v>0</v>
      </c>
      <c r="BC2028" s="256">
        <v>0</v>
      </c>
      <c r="BD2028" s="256">
        <v>0</v>
      </c>
      <c r="BE2028" s="256">
        <v>0</v>
      </c>
      <c r="BF2028" s="256">
        <v>0</v>
      </c>
      <c r="BG2028" s="256">
        <v>0</v>
      </c>
      <c r="BH2028" s="256">
        <v>0</v>
      </c>
      <c r="BI2028" s="256">
        <v>0</v>
      </c>
      <c r="BJ2028" s="256">
        <v>0</v>
      </c>
      <c r="BK2028" s="256">
        <v>0</v>
      </c>
      <c r="BL2028" s="256">
        <v>0</v>
      </c>
      <c r="BM2028" s="256">
        <v>0</v>
      </c>
      <c r="BN2028" s="256">
        <v>0</v>
      </c>
      <c r="BO2028" s="256">
        <v>0</v>
      </c>
      <c r="BP2028" s="256">
        <v>0</v>
      </c>
      <c r="BQ2028" s="256">
        <v>0</v>
      </c>
      <c r="BR2028" s="256">
        <v>0</v>
      </c>
      <c r="BS2028" s="256">
        <v>0</v>
      </c>
      <c r="BT2028" s="256">
        <v>0</v>
      </c>
      <c r="BU2028" s="256">
        <v>0</v>
      </c>
      <c r="BV2028" s="256">
        <v>0</v>
      </c>
    </row>
    <row r="2029" spans="1:74">
      <c r="A2029" s="256">
        <v>110</v>
      </c>
      <c r="B2029" s="256">
        <v>627.4283740211888</v>
      </c>
      <c r="C2029" s="256">
        <v>633.21556886227586</v>
      </c>
      <c r="D2029" s="256">
        <v>635.14463380930488</v>
      </c>
      <c r="E2029" s="256">
        <v>638.03823122984841</v>
      </c>
      <c r="F2029" s="256">
        <v>644.78995854444997</v>
      </c>
      <c r="G2029" s="256">
        <v>653.95301704283781</v>
      </c>
      <c r="H2029" s="256">
        <v>657.3288807001386</v>
      </c>
      <c r="I2029" s="256">
        <v>661.18701059419664</v>
      </c>
      <c r="J2029" s="256">
        <v>660.70474435743938</v>
      </c>
      <c r="K2029" s="256">
        <v>658.29341317365311</v>
      </c>
      <c r="L2029" s="256">
        <v>652.9884845693233</v>
      </c>
      <c r="M2029" s="256">
        <v>642.3786273606637</v>
      </c>
      <c r="N2029" s="256">
        <v>622.123445416859</v>
      </c>
      <c r="O2029" s="256">
        <v>588.84707508060831</v>
      </c>
      <c r="P2029" s="256">
        <v>545.92538000921263</v>
      </c>
      <c r="Q2029" s="256">
        <v>499.62782128051617</v>
      </c>
      <c r="R2029" s="256">
        <v>461.52878857669305</v>
      </c>
      <c r="S2029" s="256">
        <v>435.48641179180129</v>
      </c>
      <c r="T2029" s="256">
        <v>425.84108705665614</v>
      </c>
      <c r="U2029" s="256">
        <v>431.14601566098594</v>
      </c>
      <c r="V2029" s="256">
        <v>441.7558728696456</v>
      </c>
      <c r="W2029" s="256">
        <v>423.91202210962712</v>
      </c>
      <c r="X2029" s="256">
        <v>357.35928143712596</v>
      </c>
      <c r="Y2029" s="256">
        <v>274.89175495163533</v>
      </c>
      <c r="Z2029" s="256">
        <v>217.50207277752202</v>
      </c>
      <c r="AA2029" s="256">
        <v>190.49516351911572</v>
      </c>
      <c r="AB2029" s="256">
        <v>177.47397512666984</v>
      </c>
      <c r="AC2029" s="256">
        <v>156.73652694610789</v>
      </c>
      <c r="AD2029" s="256">
        <v>134.07001381851688</v>
      </c>
      <c r="AE2029" s="256">
        <v>106.58083832335335</v>
      </c>
      <c r="AF2029" s="256">
        <v>87.772455089820411</v>
      </c>
      <c r="AG2029" s="256">
        <v>74.269000460617264</v>
      </c>
      <c r="AH2029" s="256">
        <v>62.212344541685894</v>
      </c>
      <c r="AI2029" s="256">
        <v>55.460617227084327</v>
      </c>
      <c r="AJ2029" s="256">
        <v>38.581298940580396</v>
      </c>
      <c r="AK2029" s="256">
        <v>18.326116996775689</v>
      </c>
      <c r="AL2029" s="256">
        <v>0</v>
      </c>
      <c r="AM2029" s="256">
        <v>0</v>
      </c>
      <c r="AN2029" s="256">
        <v>0</v>
      </c>
      <c r="AO2029" s="256">
        <v>0</v>
      </c>
      <c r="AP2029" s="256">
        <v>0</v>
      </c>
      <c r="AQ2029" s="256">
        <v>0</v>
      </c>
      <c r="AR2029" s="256">
        <v>0</v>
      </c>
      <c r="AS2029" s="256">
        <v>0</v>
      </c>
      <c r="AT2029" s="256">
        <v>0</v>
      </c>
      <c r="AU2029" s="256">
        <v>0</v>
      </c>
      <c r="AV2029" s="256">
        <v>0</v>
      </c>
      <c r="AW2029" s="256">
        <v>0</v>
      </c>
      <c r="AX2029" s="256">
        <v>0</v>
      </c>
      <c r="AY2029" s="256">
        <v>0</v>
      </c>
      <c r="AZ2029" s="256">
        <v>0</v>
      </c>
      <c r="BA2029" s="256">
        <v>0</v>
      </c>
      <c r="BB2029" s="256">
        <v>0</v>
      </c>
      <c r="BC2029" s="256">
        <v>0</v>
      </c>
      <c r="BD2029" s="256">
        <v>0</v>
      </c>
      <c r="BE2029" s="256">
        <v>0</v>
      </c>
      <c r="BF2029" s="256">
        <v>0</v>
      </c>
      <c r="BG2029" s="256">
        <v>0</v>
      </c>
      <c r="BH2029" s="256">
        <v>0</v>
      </c>
      <c r="BI2029" s="256">
        <v>0</v>
      </c>
      <c r="BJ2029" s="256">
        <v>0</v>
      </c>
      <c r="BK2029" s="256">
        <v>0</v>
      </c>
      <c r="BL2029" s="256">
        <v>0</v>
      </c>
      <c r="BM2029" s="256">
        <v>0</v>
      </c>
      <c r="BN2029" s="256">
        <v>0</v>
      </c>
      <c r="BO2029" s="256">
        <v>0</v>
      </c>
      <c r="BP2029" s="256">
        <v>0</v>
      </c>
      <c r="BQ2029" s="256">
        <v>0</v>
      </c>
      <c r="BR2029" s="256">
        <v>0</v>
      </c>
      <c r="BS2029" s="256">
        <v>0</v>
      </c>
      <c r="BT2029" s="256">
        <v>0</v>
      </c>
      <c r="BU2029" s="256">
        <v>0</v>
      </c>
      <c r="BV2029" s="256">
        <v>0</v>
      </c>
    </row>
    <row r="2030" spans="1:74">
      <c r="A2030" s="256">
        <v>115</v>
      </c>
      <c r="B2030" s="256">
        <v>627.4283740211888</v>
      </c>
      <c r="C2030" s="256">
        <v>634.18010133579037</v>
      </c>
      <c r="D2030" s="256">
        <v>639.48502994012017</v>
      </c>
      <c r="E2030" s="256">
        <v>642.86089359742095</v>
      </c>
      <c r="F2030" s="256">
        <v>649.13035467526527</v>
      </c>
      <c r="G2030" s="256">
        <v>652.50621833256605</v>
      </c>
      <c r="H2030" s="256">
        <v>650.57715338553703</v>
      </c>
      <c r="I2030" s="256">
        <v>648.64808843850801</v>
      </c>
      <c r="J2030" s="256">
        <v>646.23675725472174</v>
      </c>
      <c r="K2030" s="256">
        <v>638.52049746660566</v>
      </c>
      <c r="L2030" s="256">
        <v>623.08797789037351</v>
      </c>
      <c r="M2030" s="256">
        <v>589.32934131736556</v>
      </c>
      <c r="N2030" s="256">
        <v>539.65591893136832</v>
      </c>
      <c r="O2030" s="256">
        <v>479.85490557346873</v>
      </c>
      <c r="P2030" s="256">
        <v>419.57162597881182</v>
      </c>
      <c r="Q2030" s="256">
        <v>365.07554122524203</v>
      </c>
      <c r="R2030" s="256">
        <v>325.52970981114714</v>
      </c>
      <c r="S2030" s="256">
        <v>301.41639797328435</v>
      </c>
      <c r="T2030" s="256">
        <v>289.84200829111023</v>
      </c>
      <c r="U2030" s="256">
        <v>287.43067710732396</v>
      </c>
      <c r="V2030" s="256">
        <v>290.80654076462474</v>
      </c>
      <c r="W2030" s="256">
        <v>266.693228926762</v>
      </c>
      <c r="X2030" s="256">
        <v>213.1616766467067</v>
      </c>
      <c r="Y2030" s="256">
        <v>178.43850760018435</v>
      </c>
      <c r="Z2030" s="256">
        <v>169.75771533855377</v>
      </c>
      <c r="AA2030" s="256">
        <v>165.89958544449573</v>
      </c>
      <c r="AB2030" s="256">
        <v>163.0059880239522</v>
      </c>
      <c r="AC2030" s="256">
        <v>153.84292952556433</v>
      </c>
      <c r="AD2030" s="256">
        <v>132.62321510824512</v>
      </c>
      <c r="AE2030" s="256">
        <v>109.95670198065415</v>
      </c>
      <c r="AF2030" s="256">
        <v>90.66605251036394</v>
      </c>
      <c r="AG2030" s="256">
        <v>82.949792722247864</v>
      </c>
      <c r="AH2030" s="256">
        <v>79.57392906494708</v>
      </c>
      <c r="AI2030" s="256">
        <v>72.339935513588244</v>
      </c>
      <c r="AJ2030" s="256">
        <v>53.531552280055301</v>
      </c>
      <c r="AK2030" s="256">
        <v>25.077844311377259</v>
      </c>
      <c r="AL2030" s="256">
        <v>0</v>
      </c>
      <c r="AM2030" s="256">
        <v>0</v>
      </c>
      <c r="AN2030" s="256">
        <v>0</v>
      </c>
      <c r="AO2030" s="256">
        <v>0</v>
      </c>
      <c r="AP2030" s="256">
        <v>0</v>
      </c>
      <c r="AQ2030" s="256">
        <v>0</v>
      </c>
      <c r="AR2030" s="256">
        <v>0</v>
      </c>
      <c r="AS2030" s="256">
        <v>0</v>
      </c>
      <c r="AT2030" s="256">
        <v>0</v>
      </c>
      <c r="AU2030" s="256">
        <v>0</v>
      </c>
      <c r="AV2030" s="256">
        <v>0</v>
      </c>
      <c r="AW2030" s="256">
        <v>0</v>
      </c>
      <c r="AX2030" s="256">
        <v>0</v>
      </c>
      <c r="AY2030" s="256">
        <v>0</v>
      </c>
      <c r="AZ2030" s="256">
        <v>0</v>
      </c>
      <c r="BA2030" s="256">
        <v>0</v>
      </c>
      <c r="BB2030" s="256">
        <v>0</v>
      </c>
      <c r="BC2030" s="256">
        <v>0</v>
      </c>
      <c r="BD2030" s="256">
        <v>0</v>
      </c>
      <c r="BE2030" s="256">
        <v>0</v>
      </c>
      <c r="BF2030" s="256">
        <v>0</v>
      </c>
      <c r="BG2030" s="256">
        <v>0</v>
      </c>
      <c r="BH2030" s="256">
        <v>0</v>
      </c>
      <c r="BI2030" s="256">
        <v>0</v>
      </c>
      <c r="BJ2030" s="256">
        <v>0</v>
      </c>
      <c r="BK2030" s="256">
        <v>0</v>
      </c>
      <c r="BL2030" s="256">
        <v>0</v>
      </c>
      <c r="BM2030" s="256">
        <v>0</v>
      </c>
      <c r="BN2030" s="256">
        <v>0</v>
      </c>
      <c r="BO2030" s="256">
        <v>0</v>
      </c>
      <c r="BP2030" s="256">
        <v>0</v>
      </c>
      <c r="BQ2030" s="256">
        <v>0</v>
      </c>
      <c r="BR2030" s="256">
        <v>0</v>
      </c>
      <c r="BS2030" s="256">
        <v>0</v>
      </c>
      <c r="BT2030" s="256">
        <v>0</v>
      </c>
      <c r="BU2030" s="256">
        <v>0</v>
      </c>
      <c r="BV2030" s="256">
        <v>0</v>
      </c>
    </row>
    <row r="2031" spans="1:74">
      <c r="A2031" s="256">
        <v>120</v>
      </c>
      <c r="B2031" s="256">
        <v>627.4283740211888</v>
      </c>
      <c r="C2031" s="256">
        <v>635.14463380930488</v>
      </c>
      <c r="D2031" s="256">
        <v>640.93182865039194</v>
      </c>
      <c r="E2031" s="256">
        <v>645.27222478120723</v>
      </c>
      <c r="F2031" s="256">
        <v>650.57715338553703</v>
      </c>
      <c r="G2031" s="256">
        <v>650.57715338553703</v>
      </c>
      <c r="H2031" s="256">
        <v>645.27222478120723</v>
      </c>
      <c r="I2031" s="256">
        <v>638.03823122984841</v>
      </c>
      <c r="J2031" s="256">
        <v>628.87517273146057</v>
      </c>
      <c r="K2031" s="256">
        <v>609.10225702441301</v>
      </c>
      <c r="L2031" s="256">
        <v>569.55642561031812</v>
      </c>
      <c r="M2031" s="256">
        <v>509.75541225241852</v>
      </c>
      <c r="N2031" s="256">
        <v>440.79134039613109</v>
      </c>
      <c r="O2031" s="256">
        <v>370.38046982957184</v>
      </c>
      <c r="P2031" s="256">
        <v>309.61492399815774</v>
      </c>
      <c r="Q2031" s="256">
        <v>262.83509903270397</v>
      </c>
      <c r="R2031" s="256">
        <v>231.48779364348241</v>
      </c>
      <c r="S2031" s="256">
        <v>209.30354675264866</v>
      </c>
      <c r="T2031" s="256">
        <v>200.14048825426082</v>
      </c>
      <c r="U2031" s="256">
        <v>202.55181943804709</v>
      </c>
      <c r="V2031" s="256">
        <v>211.71487793643493</v>
      </c>
      <c r="W2031" s="256">
        <v>203.99861814831885</v>
      </c>
      <c r="X2031" s="256">
        <v>170.23998157531102</v>
      </c>
      <c r="Y2031" s="256">
        <v>153.84292952556433</v>
      </c>
      <c r="Z2031" s="256">
        <v>153.36066328880707</v>
      </c>
      <c r="AA2031" s="256">
        <v>155.28972823583612</v>
      </c>
      <c r="AB2031" s="256">
        <v>155.77199447259338</v>
      </c>
      <c r="AC2031" s="256">
        <v>149.02026715799178</v>
      </c>
      <c r="AD2031" s="256">
        <v>130.6941501612161</v>
      </c>
      <c r="AE2031" s="256">
        <v>115.26163058498395</v>
      </c>
      <c r="AF2031" s="256">
        <v>99.346844771994526</v>
      </c>
      <c r="AG2031" s="256">
        <v>93.077383694150214</v>
      </c>
      <c r="AH2031" s="256">
        <v>90.66605251036394</v>
      </c>
      <c r="AI2031" s="256">
        <v>89.701520036849431</v>
      </c>
      <c r="AJ2031" s="256">
        <v>81.985260248733354</v>
      </c>
      <c r="AK2031" s="256">
        <v>36.169967756794122</v>
      </c>
      <c r="AL2031" s="256">
        <v>0</v>
      </c>
      <c r="AM2031" s="256">
        <v>0</v>
      </c>
      <c r="AN2031" s="256">
        <v>0</v>
      </c>
      <c r="AO2031" s="256">
        <v>0</v>
      </c>
      <c r="AP2031" s="256">
        <v>0</v>
      </c>
      <c r="AQ2031" s="256">
        <v>0</v>
      </c>
      <c r="AR2031" s="256">
        <v>0</v>
      </c>
      <c r="AS2031" s="256">
        <v>0</v>
      </c>
      <c r="AT2031" s="256">
        <v>0</v>
      </c>
      <c r="AU2031" s="256">
        <v>0</v>
      </c>
      <c r="AV2031" s="256">
        <v>0</v>
      </c>
      <c r="AW2031" s="256">
        <v>0</v>
      </c>
      <c r="AX2031" s="256">
        <v>0</v>
      </c>
      <c r="AY2031" s="256">
        <v>0</v>
      </c>
      <c r="AZ2031" s="256">
        <v>0</v>
      </c>
      <c r="BA2031" s="256">
        <v>0</v>
      </c>
      <c r="BB2031" s="256">
        <v>0</v>
      </c>
      <c r="BC2031" s="256">
        <v>0</v>
      </c>
      <c r="BD2031" s="256">
        <v>0</v>
      </c>
      <c r="BE2031" s="256">
        <v>0</v>
      </c>
      <c r="BF2031" s="256">
        <v>0</v>
      </c>
      <c r="BG2031" s="256">
        <v>0</v>
      </c>
      <c r="BH2031" s="256">
        <v>0</v>
      </c>
      <c r="BI2031" s="256">
        <v>0</v>
      </c>
      <c r="BJ2031" s="256">
        <v>0</v>
      </c>
      <c r="BK2031" s="256">
        <v>0</v>
      </c>
      <c r="BL2031" s="256">
        <v>0</v>
      </c>
      <c r="BM2031" s="256">
        <v>0</v>
      </c>
      <c r="BN2031" s="256">
        <v>0</v>
      </c>
      <c r="BO2031" s="256">
        <v>0</v>
      </c>
      <c r="BP2031" s="256">
        <v>0</v>
      </c>
      <c r="BQ2031" s="256">
        <v>0</v>
      </c>
      <c r="BR2031" s="256">
        <v>0</v>
      </c>
      <c r="BS2031" s="256">
        <v>0</v>
      </c>
      <c r="BT2031" s="256">
        <v>0</v>
      </c>
      <c r="BU2031" s="256">
        <v>0</v>
      </c>
      <c r="BV2031" s="256">
        <v>0</v>
      </c>
    </row>
    <row r="2032" spans="1:74">
      <c r="A2032" s="256">
        <v>125</v>
      </c>
      <c r="B2032" s="256">
        <v>627.4283740211888</v>
      </c>
      <c r="C2032" s="256">
        <v>636.59143251957664</v>
      </c>
      <c r="D2032" s="256">
        <v>641.89636112390644</v>
      </c>
      <c r="E2032" s="256">
        <v>645.27222478120723</v>
      </c>
      <c r="F2032" s="256">
        <v>648.64808843850801</v>
      </c>
      <c r="G2032" s="256">
        <v>646.23675725472174</v>
      </c>
      <c r="H2032" s="256">
        <v>638.03823122984841</v>
      </c>
      <c r="I2032" s="256">
        <v>626.46384154767429</v>
      </c>
      <c r="J2032" s="256">
        <v>605.72639336711222</v>
      </c>
      <c r="K2032" s="256">
        <v>560.39336711193027</v>
      </c>
      <c r="L2032" s="256">
        <v>497.69875633348715</v>
      </c>
      <c r="M2032" s="256">
        <v>422.46522339935535</v>
      </c>
      <c r="N2032" s="256">
        <v>346.2671579917091</v>
      </c>
      <c r="O2032" s="256">
        <v>278.74988484569337</v>
      </c>
      <c r="P2032" s="256">
        <v>228.59419622293888</v>
      </c>
      <c r="Q2032" s="256">
        <v>195.31782588668827</v>
      </c>
      <c r="R2032" s="256">
        <v>173.6158452326118</v>
      </c>
      <c r="S2032" s="256">
        <v>163.48825426070945</v>
      </c>
      <c r="T2032" s="256">
        <v>166.86411791801024</v>
      </c>
      <c r="U2032" s="256">
        <v>177.9562413634271</v>
      </c>
      <c r="V2032" s="256">
        <v>190.49516351911572</v>
      </c>
      <c r="W2032" s="256">
        <v>199.65822201750356</v>
      </c>
      <c r="X2032" s="256">
        <v>184.22570244127141</v>
      </c>
      <c r="Y2032" s="256">
        <v>155.77199447259338</v>
      </c>
      <c r="Z2032" s="256">
        <v>154.32519576232158</v>
      </c>
      <c r="AA2032" s="256">
        <v>153.36066328880707</v>
      </c>
      <c r="AB2032" s="256">
        <v>149.98479963150629</v>
      </c>
      <c r="AC2032" s="256">
        <v>141.78627360663296</v>
      </c>
      <c r="AD2032" s="256">
        <v>132.14094887148786</v>
      </c>
      <c r="AE2032" s="256">
        <v>120.0842929525565</v>
      </c>
      <c r="AF2032" s="256">
        <v>104.65177337632433</v>
      </c>
      <c r="AG2032" s="256">
        <v>95.488714877936488</v>
      </c>
      <c r="AH2032" s="256">
        <v>87.290188853063157</v>
      </c>
      <c r="AI2032" s="256">
        <v>80.056195301704335</v>
      </c>
      <c r="AJ2032" s="256">
        <v>71.375403040073735</v>
      </c>
      <c r="AK2032" s="256">
        <v>39.545831414094913</v>
      </c>
      <c r="AL2032" s="256">
        <v>0</v>
      </c>
      <c r="AM2032" s="256">
        <v>0</v>
      </c>
      <c r="AN2032" s="256">
        <v>0</v>
      </c>
      <c r="AO2032" s="256">
        <v>0</v>
      </c>
      <c r="AP2032" s="256">
        <v>0</v>
      </c>
      <c r="AQ2032" s="256">
        <v>0</v>
      </c>
      <c r="AR2032" s="256">
        <v>0</v>
      </c>
      <c r="AS2032" s="256">
        <v>0</v>
      </c>
      <c r="AT2032" s="256">
        <v>0</v>
      </c>
      <c r="AU2032" s="256">
        <v>0</v>
      </c>
      <c r="AV2032" s="256">
        <v>0</v>
      </c>
      <c r="AW2032" s="256">
        <v>0</v>
      </c>
      <c r="AX2032" s="256">
        <v>0</v>
      </c>
      <c r="AY2032" s="256">
        <v>0</v>
      </c>
      <c r="AZ2032" s="256">
        <v>0</v>
      </c>
      <c r="BA2032" s="256">
        <v>0</v>
      </c>
      <c r="BB2032" s="256">
        <v>0</v>
      </c>
      <c r="BC2032" s="256">
        <v>0</v>
      </c>
      <c r="BD2032" s="256">
        <v>0</v>
      </c>
      <c r="BE2032" s="256">
        <v>0</v>
      </c>
      <c r="BF2032" s="256">
        <v>0</v>
      </c>
      <c r="BG2032" s="256">
        <v>0</v>
      </c>
      <c r="BH2032" s="256">
        <v>0</v>
      </c>
      <c r="BI2032" s="256">
        <v>0</v>
      </c>
      <c r="BJ2032" s="256">
        <v>0</v>
      </c>
      <c r="BK2032" s="256">
        <v>0</v>
      </c>
      <c r="BL2032" s="256">
        <v>0</v>
      </c>
      <c r="BM2032" s="256">
        <v>0</v>
      </c>
      <c r="BN2032" s="256">
        <v>0</v>
      </c>
      <c r="BO2032" s="256">
        <v>0</v>
      </c>
      <c r="BP2032" s="256">
        <v>0</v>
      </c>
      <c r="BQ2032" s="256">
        <v>0</v>
      </c>
      <c r="BR2032" s="256">
        <v>0</v>
      </c>
      <c r="BS2032" s="256">
        <v>0</v>
      </c>
      <c r="BT2032" s="256">
        <v>0</v>
      </c>
      <c r="BU2032" s="256">
        <v>0</v>
      </c>
      <c r="BV2032" s="256">
        <v>0</v>
      </c>
    </row>
    <row r="2033" spans="1:74">
      <c r="A2033" s="256">
        <v>130</v>
      </c>
      <c r="B2033" s="256">
        <v>627.4283740211888</v>
      </c>
      <c r="C2033" s="256">
        <v>638.03823122984841</v>
      </c>
      <c r="D2033" s="256">
        <v>645.27222478120723</v>
      </c>
      <c r="E2033" s="256">
        <v>649.13035467526527</v>
      </c>
      <c r="F2033" s="256">
        <v>647.20128972823625</v>
      </c>
      <c r="G2033" s="256">
        <v>640.44956241363468</v>
      </c>
      <c r="H2033" s="256">
        <v>629.35743896821782</v>
      </c>
      <c r="I2033" s="256">
        <v>611.51358820819928</v>
      </c>
      <c r="J2033" s="256">
        <v>572.45002303086164</v>
      </c>
      <c r="K2033" s="256">
        <v>506.86181483187499</v>
      </c>
      <c r="L2033" s="256">
        <v>427.77015200368515</v>
      </c>
      <c r="M2033" s="256">
        <v>343.37356057116557</v>
      </c>
      <c r="N2033" s="256">
        <v>268.62229387379102</v>
      </c>
      <c r="O2033" s="256">
        <v>213.64394288346395</v>
      </c>
      <c r="P2033" s="256">
        <v>179.88530631045612</v>
      </c>
      <c r="Q2033" s="256">
        <v>160.11239060340867</v>
      </c>
      <c r="R2033" s="256">
        <v>151.91386457853531</v>
      </c>
      <c r="S2033" s="256">
        <v>154.32519576232158</v>
      </c>
      <c r="T2033" s="256">
        <v>168.310916628282</v>
      </c>
      <c r="U2033" s="256">
        <v>188.5660985720867</v>
      </c>
      <c r="V2033" s="256">
        <v>212.67941040994944</v>
      </c>
      <c r="W2033" s="256">
        <v>242.09765085214201</v>
      </c>
      <c r="X2033" s="256">
        <v>264.76416397973298</v>
      </c>
      <c r="Y2033" s="256">
        <v>255.60110548134514</v>
      </c>
      <c r="Z2033" s="256">
        <v>234.38139106402593</v>
      </c>
      <c r="AA2033" s="256">
        <v>211.71487793643493</v>
      </c>
      <c r="AB2033" s="256">
        <v>187.60156609857219</v>
      </c>
      <c r="AC2033" s="256">
        <v>166.86411791801024</v>
      </c>
      <c r="AD2033" s="256">
        <v>141.30400736987571</v>
      </c>
      <c r="AE2033" s="256">
        <v>121.04882542607101</v>
      </c>
      <c r="AF2033" s="256">
        <v>101.7581759557808</v>
      </c>
      <c r="AG2033" s="256">
        <v>87.290188853063157</v>
      </c>
      <c r="AH2033" s="256">
        <v>74.751266697374518</v>
      </c>
      <c r="AI2033" s="256">
        <v>65.588208198986678</v>
      </c>
      <c r="AJ2033" s="256">
        <v>56.425149700598837</v>
      </c>
      <c r="AK2033" s="256">
        <v>34.723169046522358</v>
      </c>
      <c r="AL2033" s="256">
        <v>0</v>
      </c>
      <c r="AM2033" s="256">
        <v>0</v>
      </c>
      <c r="AN2033" s="256">
        <v>0</v>
      </c>
      <c r="AO2033" s="256">
        <v>0</v>
      </c>
      <c r="AP2033" s="256">
        <v>0</v>
      </c>
      <c r="AQ2033" s="256">
        <v>0</v>
      </c>
      <c r="AR2033" s="256">
        <v>0</v>
      </c>
      <c r="AS2033" s="256">
        <v>0</v>
      </c>
      <c r="AT2033" s="256">
        <v>0</v>
      </c>
      <c r="AU2033" s="256">
        <v>0</v>
      </c>
      <c r="AV2033" s="256">
        <v>0</v>
      </c>
      <c r="AW2033" s="256">
        <v>0</v>
      </c>
      <c r="AX2033" s="256">
        <v>0</v>
      </c>
      <c r="AY2033" s="256">
        <v>0</v>
      </c>
      <c r="AZ2033" s="256">
        <v>0</v>
      </c>
      <c r="BA2033" s="256">
        <v>0</v>
      </c>
      <c r="BB2033" s="256">
        <v>0</v>
      </c>
      <c r="BC2033" s="256">
        <v>0</v>
      </c>
      <c r="BD2033" s="256">
        <v>0</v>
      </c>
      <c r="BE2033" s="256">
        <v>0</v>
      </c>
      <c r="BF2033" s="256">
        <v>0</v>
      </c>
      <c r="BG2033" s="256">
        <v>0</v>
      </c>
      <c r="BH2033" s="256">
        <v>0</v>
      </c>
      <c r="BI2033" s="256">
        <v>0</v>
      </c>
      <c r="BJ2033" s="256">
        <v>0</v>
      </c>
      <c r="BK2033" s="256">
        <v>0</v>
      </c>
      <c r="BL2033" s="256">
        <v>0</v>
      </c>
      <c r="BM2033" s="256">
        <v>0</v>
      </c>
      <c r="BN2033" s="256">
        <v>0</v>
      </c>
      <c r="BO2033" s="256">
        <v>0</v>
      </c>
      <c r="BP2033" s="256">
        <v>0</v>
      </c>
      <c r="BQ2033" s="256">
        <v>0</v>
      </c>
      <c r="BR2033" s="256">
        <v>0</v>
      </c>
      <c r="BS2033" s="256">
        <v>0</v>
      </c>
      <c r="BT2033" s="256">
        <v>0</v>
      </c>
      <c r="BU2033" s="256">
        <v>0</v>
      </c>
      <c r="BV2033" s="256">
        <v>0</v>
      </c>
    </row>
    <row r="2034" spans="1:74">
      <c r="A2034" s="256">
        <v>135</v>
      </c>
      <c r="B2034" s="256">
        <v>627.4283740211888</v>
      </c>
      <c r="C2034" s="256">
        <v>639.00276370336292</v>
      </c>
      <c r="D2034" s="256">
        <v>646.71902349147899</v>
      </c>
      <c r="E2034" s="256">
        <v>650.09488714877978</v>
      </c>
      <c r="F2034" s="256">
        <v>644.78995854444997</v>
      </c>
      <c r="G2034" s="256">
        <v>637.0736987563339</v>
      </c>
      <c r="H2034" s="256">
        <v>623.57024412713076</v>
      </c>
      <c r="I2034" s="256">
        <v>592.70520497466634</v>
      </c>
      <c r="J2034" s="256">
        <v>531.45739290649499</v>
      </c>
      <c r="K2034" s="256">
        <v>448.50760018424717</v>
      </c>
      <c r="L2034" s="256">
        <v>361.217411331184</v>
      </c>
      <c r="M2034" s="256">
        <v>277.30308613542161</v>
      </c>
      <c r="N2034" s="256">
        <v>214.60847535697846</v>
      </c>
      <c r="O2034" s="256">
        <v>176.99170888991259</v>
      </c>
      <c r="P2034" s="256">
        <v>157.21879318286514</v>
      </c>
      <c r="Q2034" s="256">
        <v>148.53800092123453</v>
      </c>
      <c r="R2034" s="256">
        <v>148.53800092123453</v>
      </c>
      <c r="S2034" s="256">
        <v>161.55918931368043</v>
      </c>
      <c r="T2034" s="256">
        <v>186.15476738830043</v>
      </c>
      <c r="U2034" s="256">
        <v>216.53754030400751</v>
      </c>
      <c r="V2034" s="256">
        <v>248.84937816674358</v>
      </c>
      <c r="W2034" s="256">
        <v>285.98387839705219</v>
      </c>
      <c r="X2034" s="256">
        <v>318.77798249654558</v>
      </c>
      <c r="Y2034" s="256">
        <v>339.03316444035028</v>
      </c>
      <c r="Z2034" s="256">
        <v>337.10409949332126</v>
      </c>
      <c r="AA2034" s="256">
        <v>309.13265776140048</v>
      </c>
      <c r="AB2034" s="256">
        <v>265.24643021649024</v>
      </c>
      <c r="AC2034" s="256">
        <v>221.84246890833731</v>
      </c>
      <c r="AD2034" s="256">
        <v>181.33210502072788</v>
      </c>
      <c r="AE2034" s="256">
        <v>144.67987102717649</v>
      </c>
      <c r="AF2034" s="256">
        <v>114.29709811146944</v>
      </c>
      <c r="AG2034" s="256">
        <v>90.66605251036394</v>
      </c>
      <c r="AH2034" s="256">
        <v>78.127130354675316</v>
      </c>
      <c r="AI2034" s="256">
        <v>77.644864117918061</v>
      </c>
      <c r="AJ2034" s="256">
        <v>72.822201750345499</v>
      </c>
      <c r="AK2034" s="256">
        <v>43.403961308152951</v>
      </c>
      <c r="AL2034" s="256">
        <v>0</v>
      </c>
      <c r="AM2034" s="256">
        <v>0</v>
      </c>
      <c r="AN2034" s="256">
        <v>0</v>
      </c>
      <c r="AO2034" s="256">
        <v>0</v>
      </c>
      <c r="AP2034" s="256">
        <v>0</v>
      </c>
      <c r="AQ2034" s="256">
        <v>0</v>
      </c>
      <c r="AR2034" s="256">
        <v>0</v>
      </c>
      <c r="AS2034" s="256">
        <v>0</v>
      </c>
      <c r="AT2034" s="256">
        <v>0</v>
      </c>
      <c r="AU2034" s="256">
        <v>0</v>
      </c>
      <c r="AV2034" s="256">
        <v>0</v>
      </c>
      <c r="AW2034" s="256">
        <v>0</v>
      </c>
      <c r="AX2034" s="256">
        <v>0</v>
      </c>
      <c r="AY2034" s="256">
        <v>0</v>
      </c>
      <c r="AZ2034" s="256">
        <v>0</v>
      </c>
      <c r="BA2034" s="256">
        <v>0</v>
      </c>
      <c r="BB2034" s="256">
        <v>0</v>
      </c>
      <c r="BC2034" s="256">
        <v>0</v>
      </c>
      <c r="BD2034" s="256">
        <v>0</v>
      </c>
      <c r="BE2034" s="256">
        <v>0</v>
      </c>
      <c r="BF2034" s="256">
        <v>0</v>
      </c>
      <c r="BG2034" s="256">
        <v>0</v>
      </c>
      <c r="BH2034" s="256">
        <v>0</v>
      </c>
      <c r="BI2034" s="256">
        <v>0</v>
      </c>
      <c r="BJ2034" s="256">
        <v>0</v>
      </c>
      <c r="BK2034" s="256">
        <v>0</v>
      </c>
      <c r="BL2034" s="256">
        <v>0</v>
      </c>
      <c r="BM2034" s="256">
        <v>0</v>
      </c>
      <c r="BN2034" s="256">
        <v>0</v>
      </c>
      <c r="BO2034" s="256">
        <v>0</v>
      </c>
      <c r="BP2034" s="256">
        <v>0</v>
      </c>
      <c r="BQ2034" s="256">
        <v>0</v>
      </c>
      <c r="BR2034" s="256">
        <v>0</v>
      </c>
      <c r="BS2034" s="256">
        <v>0</v>
      </c>
      <c r="BT2034" s="256">
        <v>0</v>
      </c>
      <c r="BU2034" s="256">
        <v>0</v>
      </c>
      <c r="BV2034" s="256">
        <v>0</v>
      </c>
    </row>
    <row r="2035" spans="1:74">
      <c r="A2035" s="256">
        <v>140</v>
      </c>
      <c r="B2035" s="256">
        <v>627.4283740211888</v>
      </c>
      <c r="C2035" s="256">
        <v>638.52049746660566</v>
      </c>
      <c r="D2035" s="256">
        <v>647.6835559649935</v>
      </c>
      <c r="E2035" s="256">
        <v>650.09488714877978</v>
      </c>
      <c r="F2035" s="256">
        <v>642.3786273606637</v>
      </c>
      <c r="G2035" s="256">
        <v>631.28650391524684</v>
      </c>
      <c r="H2035" s="256">
        <v>612.47812068171379</v>
      </c>
      <c r="I2035" s="256">
        <v>565.69829571626008</v>
      </c>
      <c r="J2035" s="256">
        <v>486.60663288807029</v>
      </c>
      <c r="K2035" s="256">
        <v>394.49378166743458</v>
      </c>
      <c r="L2035" s="256">
        <v>304.30999539382788</v>
      </c>
      <c r="M2035" s="256">
        <v>228.59419622293888</v>
      </c>
      <c r="N2035" s="256">
        <v>182.77890373099964</v>
      </c>
      <c r="O2035" s="256">
        <v>159.14785812989416</v>
      </c>
      <c r="P2035" s="256">
        <v>149.02026715799178</v>
      </c>
      <c r="Q2035" s="256">
        <v>146.60893597420551</v>
      </c>
      <c r="R2035" s="256">
        <v>155.28972823583612</v>
      </c>
      <c r="S2035" s="256">
        <v>178.92077383694161</v>
      </c>
      <c r="T2035" s="256">
        <v>208.8212805158914</v>
      </c>
      <c r="U2035" s="256">
        <v>239.20405343159848</v>
      </c>
      <c r="V2035" s="256">
        <v>273.44495624136357</v>
      </c>
      <c r="W2035" s="256">
        <v>308.16812528788591</v>
      </c>
      <c r="X2035" s="256">
        <v>334.69276830953498</v>
      </c>
      <c r="Y2035" s="256">
        <v>339.99769691386479</v>
      </c>
      <c r="Z2035" s="256">
        <v>322.15384615384636</v>
      </c>
      <c r="AA2035" s="256">
        <v>290.32427452786749</v>
      </c>
      <c r="AB2035" s="256">
        <v>251.74297558728711</v>
      </c>
      <c r="AC2035" s="256">
        <v>215.57300783049297</v>
      </c>
      <c r="AD2035" s="256">
        <v>179.40304007369886</v>
      </c>
      <c r="AE2035" s="256">
        <v>147.09120221096276</v>
      </c>
      <c r="AF2035" s="256">
        <v>117.67296176877022</v>
      </c>
      <c r="AG2035" s="256">
        <v>95.006448641179233</v>
      </c>
      <c r="AH2035" s="256">
        <v>90.66605251036394</v>
      </c>
      <c r="AI2035" s="256">
        <v>89.219253800092176</v>
      </c>
      <c r="AJ2035" s="256">
        <v>69.446338093044716</v>
      </c>
      <c r="AK2035" s="256">
        <v>33.758636573007848</v>
      </c>
      <c r="AL2035" s="256">
        <v>0</v>
      </c>
      <c r="AM2035" s="256">
        <v>0</v>
      </c>
      <c r="AN2035" s="256">
        <v>0</v>
      </c>
      <c r="AO2035" s="256">
        <v>0</v>
      </c>
      <c r="AP2035" s="256">
        <v>0</v>
      </c>
      <c r="AQ2035" s="256">
        <v>0</v>
      </c>
      <c r="AR2035" s="256">
        <v>0</v>
      </c>
      <c r="AS2035" s="256">
        <v>0</v>
      </c>
      <c r="AT2035" s="256">
        <v>0</v>
      </c>
      <c r="AU2035" s="256">
        <v>0</v>
      </c>
      <c r="AV2035" s="256">
        <v>0</v>
      </c>
      <c r="AW2035" s="256">
        <v>0</v>
      </c>
      <c r="AX2035" s="256">
        <v>0</v>
      </c>
      <c r="AY2035" s="256">
        <v>0</v>
      </c>
      <c r="AZ2035" s="256">
        <v>0</v>
      </c>
      <c r="BA2035" s="256">
        <v>0</v>
      </c>
      <c r="BB2035" s="256">
        <v>0</v>
      </c>
      <c r="BC2035" s="256">
        <v>0</v>
      </c>
      <c r="BD2035" s="256">
        <v>0</v>
      </c>
      <c r="BE2035" s="256">
        <v>0</v>
      </c>
      <c r="BF2035" s="256">
        <v>0</v>
      </c>
      <c r="BG2035" s="256">
        <v>0</v>
      </c>
      <c r="BH2035" s="256">
        <v>0</v>
      </c>
      <c r="BI2035" s="256">
        <v>0</v>
      </c>
      <c r="BJ2035" s="256">
        <v>0</v>
      </c>
      <c r="BK2035" s="256">
        <v>0</v>
      </c>
      <c r="BL2035" s="256">
        <v>0</v>
      </c>
      <c r="BM2035" s="256">
        <v>0</v>
      </c>
      <c r="BN2035" s="256">
        <v>0</v>
      </c>
      <c r="BO2035" s="256">
        <v>0</v>
      </c>
      <c r="BP2035" s="256">
        <v>0</v>
      </c>
      <c r="BQ2035" s="256">
        <v>0</v>
      </c>
      <c r="BR2035" s="256">
        <v>0</v>
      </c>
      <c r="BS2035" s="256">
        <v>0</v>
      </c>
      <c r="BT2035" s="256">
        <v>0</v>
      </c>
      <c r="BU2035" s="256">
        <v>0</v>
      </c>
      <c r="BV2035" s="256">
        <v>0</v>
      </c>
    </row>
    <row r="2036" spans="1:74">
      <c r="A2036" s="256">
        <v>145</v>
      </c>
      <c r="B2036" s="256">
        <v>627.4283740211888</v>
      </c>
      <c r="C2036" s="256">
        <v>638.52049746660566</v>
      </c>
      <c r="D2036" s="256">
        <v>647.6835559649935</v>
      </c>
      <c r="E2036" s="256">
        <v>647.6835559649935</v>
      </c>
      <c r="F2036" s="256">
        <v>638.03823122984841</v>
      </c>
      <c r="G2036" s="256">
        <v>626.46384154767429</v>
      </c>
      <c r="H2036" s="256">
        <v>599.93919852602517</v>
      </c>
      <c r="I2036" s="256">
        <v>534.83325656379577</v>
      </c>
      <c r="J2036" s="256">
        <v>444.64947029018913</v>
      </c>
      <c r="K2036" s="256">
        <v>348.19622293873812</v>
      </c>
      <c r="L2036" s="256">
        <v>259.94150161216044</v>
      </c>
      <c r="M2036" s="256">
        <v>197.24689083371729</v>
      </c>
      <c r="N2036" s="256">
        <v>166.38185168125298</v>
      </c>
      <c r="O2036" s="256">
        <v>151.91386457853531</v>
      </c>
      <c r="P2036" s="256">
        <v>146.12666973744825</v>
      </c>
      <c r="Q2036" s="256">
        <v>149.50253339474904</v>
      </c>
      <c r="R2036" s="256">
        <v>169.27544910179651</v>
      </c>
      <c r="S2036" s="256">
        <v>196.28235836020278</v>
      </c>
      <c r="T2036" s="256">
        <v>222.80700138185182</v>
      </c>
      <c r="U2036" s="256">
        <v>250.29617687701534</v>
      </c>
      <c r="V2036" s="256">
        <v>281.6434822662369</v>
      </c>
      <c r="W2036" s="256">
        <v>307.2035928143714</v>
      </c>
      <c r="X2036" s="256">
        <v>314.43758636573028</v>
      </c>
      <c r="Y2036" s="256">
        <v>302.38093044679886</v>
      </c>
      <c r="Z2036" s="256">
        <v>278.74988484569337</v>
      </c>
      <c r="AA2036" s="256">
        <v>246.4380469829573</v>
      </c>
      <c r="AB2036" s="256">
        <v>216.05527406725025</v>
      </c>
      <c r="AC2036" s="256">
        <v>187.60156609857219</v>
      </c>
      <c r="AD2036" s="256">
        <v>161.55918931368043</v>
      </c>
      <c r="AE2036" s="256">
        <v>134.55228005527414</v>
      </c>
      <c r="AF2036" s="256">
        <v>109.95670198065415</v>
      </c>
      <c r="AG2036" s="256">
        <v>95.970981114693743</v>
      </c>
      <c r="AH2036" s="256">
        <v>94.041916167664724</v>
      </c>
      <c r="AI2036" s="256">
        <v>86.325656379548647</v>
      </c>
      <c r="AJ2036" s="256">
        <v>69.446338093044716</v>
      </c>
      <c r="AK2036" s="256">
        <v>28.935974205435301</v>
      </c>
      <c r="AL2036" s="256">
        <v>0</v>
      </c>
      <c r="AM2036" s="256">
        <v>0</v>
      </c>
      <c r="AN2036" s="256">
        <v>0</v>
      </c>
      <c r="AO2036" s="256">
        <v>0</v>
      </c>
      <c r="AP2036" s="256">
        <v>0</v>
      </c>
      <c r="AQ2036" s="256">
        <v>0</v>
      </c>
      <c r="AR2036" s="256">
        <v>0</v>
      </c>
      <c r="AS2036" s="256">
        <v>0</v>
      </c>
      <c r="AT2036" s="256">
        <v>0</v>
      </c>
      <c r="AU2036" s="256">
        <v>0</v>
      </c>
      <c r="AV2036" s="256">
        <v>0</v>
      </c>
      <c r="AW2036" s="256">
        <v>0</v>
      </c>
      <c r="AX2036" s="256">
        <v>0</v>
      </c>
      <c r="AY2036" s="256">
        <v>0</v>
      </c>
      <c r="AZ2036" s="256">
        <v>0</v>
      </c>
      <c r="BA2036" s="256">
        <v>0</v>
      </c>
      <c r="BB2036" s="256">
        <v>0</v>
      </c>
      <c r="BC2036" s="256">
        <v>0</v>
      </c>
      <c r="BD2036" s="256">
        <v>0</v>
      </c>
      <c r="BE2036" s="256">
        <v>0</v>
      </c>
      <c r="BF2036" s="256">
        <v>0</v>
      </c>
      <c r="BG2036" s="256">
        <v>0</v>
      </c>
      <c r="BH2036" s="256">
        <v>0</v>
      </c>
      <c r="BI2036" s="256">
        <v>0</v>
      </c>
      <c r="BJ2036" s="256">
        <v>0</v>
      </c>
      <c r="BK2036" s="256">
        <v>0</v>
      </c>
      <c r="BL2036" s="256">
        <v>0</v>
      </c>
      <c r="BM2036" s="256">
        <v>0</v>
      </c>
      <c r="BN2036" s="256">
        <v>0</v>
      </c>
      <c r="BO2036" s="256">
        <v>0</v>
      </c>
      <c r="BP2036" s="256">
        <v>0</v>
      </c>
      <c r="BQ2036" s="256">
        <v>0</v>
      </c>
      <c r="BR2036" s="256">
        <v>0</v>
      </c>
      <c r="BS2036" s="256">
        <v>0</v>
      </c>
      <c r="BT2036" s="256">
        <v>0</v>
      </c>
      <c r="BU2036" s="256">
        <v>0</v>
      </c>
      <c r="BV2036" s="256">
        <v>0</v>
      </c>
    </row>
    <row r="2037" spans="1:74">
      <c r="A2037" s="256">
        <v>150</v>
      </c>
      <c r="B2037" s="256">
        <v>627.4283740211888</v>
      </c>
      <c r="C2037" s="256">
        <v>639.48502994012017</v>
      </c>
      <c r="D2037" s="256">
        <v>649.61262091202252</v>
      </c>
      <c r="E2037" s="256">
        <v>649.13035467526527</v>
      </c>
      <c r="F2037" s="256">
        <v>639.00276370336292</v>
      </c>
      <c r="G2037" s="256">
        <v>624.05251036388802</v>
      </c>
      <c r="H2037" s="256">
        <v>585.47121142330752</v>
      </c>
      <c r="I2037" s="256">
        <v>506.86181483187499</v>
      </c>
      <c r="J2037" s="256">
        <v>409.92630124366673</v>
      </c>
      <c r="K2037" s="256">
        <v>309.61492399815774</v>
      </c>
      <c r="L2037" s="256">
        <v>227.14739751266711</v>
      </c>
      <c r="M2037" s="256">
        <v>178.92077383694161</v>
      </c>
      <c r="N2037" s="256">
        <v>158.66559189313691</v>
      </c>
      <c r="O2037" s="256">
        <v>149.50253339474904</v>
      </c>
      <c r="P2037" s="256">
        <v>146.12666973744825</v>
      </c>
      <c r="Q2037" s="256">
        <v>157.7010594196224</v>
      </c>
      <c r="R2037" s="256">
        <v>183.2611699677569</v>
      </c>
      <c r="S2037" s="256">
        <v>206.89221556886238</v>
      </c>
      <c r="T2037" s="256">
        <v>225.70059880239535</v>
      </c>
      <c r="U2037" s="256">
        <v>249.81391064025809</v>
      </c>
      <c r="V2037" s="256">
        <v>272.96269000460632</v>
      </c>
      <c r="W2037" s="256">
        <v>283.09028097650867</v>
      </c>
      <c r="X2037" s="256">
        <v>278.74988484569337</v>
      </c>
      <c r="Y2037" s="256">
        <v>266.21096269000475</v>
      </c>
      <c r="Z2037" s="256">
        <v>241.1331183786275</v>
      </c>
      <c r="AA2037" s="256">
        <v>215.09074159373571</v>
      </c>
      <c r="AB2037" s="256">
        <v>190.49516351911572</v>
      </c>
      <c r="AC2037" s="256">
        <v>169.75771533855377</v>
      </c>
      <c r="AD2037" s="256">
        <v>144.67987102717649</v>
      </c>
      <c r="AE2037" s="256">
        <v>117.67296176877022</v>
      </c>
      <c r="AF2037" s="256">
        <v>98.382312298480016</v>
      </c>
      <c r="AG2037" s="256">
        <v>92.595117457392959</v>
      </c>
      <c r="AH2037" s="256">
        <v>86.325656379548647</v>
      </c>
      <c r="AI2037" s="256">
        <v>82.467526485490609</v>
      </c>
      <c r="AJ2037" s="256">
        <v>67.999539382772952</v>
      </c>
      <c r="AK2037" s="256">
        <v>38.099032703823141</v>
      </c>
      <c r="AL2037" s="256">
        <v>0</v>
      </c>
      <c r="AM2037" s="256">
        <v>0</v>
      </c>
      <c r="AN2037" s="256">
        <v>0</v>
      </c>
      <c r="AO2037" s="256">
        <v>0</v>
      </c>
      <c r="AP2037" s="256">
        <v>0</v>
      </c>
      <c r="AQ2037" s="256">
        <v>0</v>
      </c>
      <c r="AR2037" s="256">
        <v>0</v>
      </c>
      <c r="AS2037" s="256">
        <v>0</v>
      </c>
      <c r="AT2037" s="256">
        <v>0</v>
      </c>
      <c r="AU2037" s="256">
        <v>0</v>
      </c>
      <c r="AV2037" s="256">
        <v>0</v>
      </c>
      <c r="AW2037" s="256">
        <v>0</v>
      </c>
      <c r="AX2037" s="256">
        <v>0</v>
      </c>
      <c r="AY2037" s="256">
        <v>0</v>
      </c>
      <c r="AZ2037" s="256">
        <v>0</v>
      </c>
      <c r="BA2037" s="256">
        <v>0</v>
      </c>
      <c r="BB2037" s="256">
        <v>0</v>
      </c>
      <c r="BC2037" s="256">
        <v>0</v>
      </c>
      <c r="BD2037" s="256">
        <v>0</v>
      </c>
      <c r="BE2037" s="256">
        <v>0</v>
      </c>
      <c r="BF2037" s="256">
        <v>0</v>
      </c>
      <c r="BG2037" s="256">
        <v>0</v>
      </c>
      <c r="BH2037" s="256">
        <v>0</v>
      </c>
      <c r="BI2037" s="256">
        <v>0</v>
      </c>
      <c r="BJ2037" s="256">
        <v>0</v>
      </c>
      <c r="BK2037" s="256">
        <v>0</v>
      </c>
      <c r="BL2037" s="256">
        <v>0</v>
      </c>
      <c r="BM2037" s="256">
        <v>0</v>
      </c>
      <c r="BN2037" s="256">
        <v>0</v>
      </c>
      <c r="BO2037" s="256">
        <v>0</v>
      </c>
      <c r="BP2037" s="256">
        <v>0</v>
      </c>
      <c r="BQ2037" s="256">
        <v>0</v>
      </c>
      <c r="BR2037" s="256">
        <v>0</v>
      </c>
      <c r="BS2037" s="256">
        <v>0</v>
      </c>
      <c r="BT2037" s="256">
        <v>0</v>
      </c>
      <c r="BU2037" s="256">
        <v>0</v>
      </c>
      <c r="BV2037" s="256">
        <v>0</v>
      </c>
    </row>
    <row r="2038" spans="1:74">
      <c r="A2038" s="256">
        <v>155</v>
      </c>
      <c r="B2038" s="256">
        <v>627.4283740211888</v>
      </c>
      <c r="C2038" s="256">
        <v>639.48502994012017</v>
      </c>
      <c r="D2038" s="256">
        <v>650.09488714877978</v>
      </c>
      <c r="E2038" s="256">
        <v>648.16582220175076</v>
      </c>
      <c r="F2038" s="256">
        <v>638.03823122984841</v>
      </c>
      <c r="G2038" s="256">
        <v>620.19438046982998</v>
      </c>
      <c r="H2038" s="256">
        <v>570.52095808383262</v>
      </c>
      <c r="I2038" s="256">
        <v>481.78397052049775</v>
      </c>
      <c r="J2038" s="256">
        <v>379.06126209120242</v>
      </c>
      <c r="K2038" s="256">
        <v>278.26761860893612</v>
      </c>
      <c r="L2038" s="256">
        <v>204.96315062183336</v>
      </c>
      <c r="M2038" s="256">
        <v>168.310916628282</v>
      </c>
      <c r="N2038" s="256">
        <v>154.32519576232158</v>
      </c>
      <c r="O2038" s="256">
        <v>147.09120221096276</v>
      </c>
      <c r="P2038" s="256">
        <v>149.02026715799178</v>
      </c>
      <c r="Q2038" s="256">
        <v>169.27544910179651</v>
      </c>
      <c r="R2038" s="256">
        <v>193.8710271764165</v>
      </c>
      <c r="S2038" s="256">
        <v>208.8212805158914</v>
      </c>
      <c r="T2038" s="256">
        <v>221.84246890833731</v>
      </c>
      <c r="U2038" s="256">
        <v>239.20405343159848</v>
      </c>
      <c r="V2038" s="256">
        <v>252.22524182404436</v>
      </c>
      <c r="W2038" s="256">
        <v>251.26070935052985</v>
      </c>
      <c r="X2038" s="256">
        <v>246.92031321971456</v>
      </c>
      <c r="Y2038" s="256">
        <v>228.59419622293888</v>
      </c>
      <c r="Z2038" s="256">
        <v>206.89221556886238</v>
      </c>
      <c r="AA2038" s="256">
        <v>183.2611699677569</v>
      </c>
      <c r="AB2038" s="256">
        <v>166.38185168125298</v>
      </c>
      <c r="AC2038" s="256">
        <v>147.09120221096276</v>
      </c>
      <c r="AD2038" s="256">
        <v>122.01335789958551</v>
      </c>
      <c r="AE2038" s="256">
        <v>101.7581759557808</v>
      </c>
      <c r="AF2038" s="256">
        <v>89.701520036849431</v>
      </c>
      <c r="AG2038" s="256">
        <v>86.325656379548647</v>
      </c>
      <c r="AH2038" s="256">
        <v>75.715799170889028</v>
      </c>
      <c r="AI2038" s="256">
        <v>72.822201750345499</v>
      </c>
      <c r="AJ2038" s="256">
        <v>56.907415937356092</v>
      </c>
      <c r="AK2038" s="256">
        <v>20.737448180561966</v>
      </c>
      <c r="AL2038" s="256">
        <v>0</v>
      </c>
      <c r="AM2038" s="256">
        <v>0</v>
      </c>
      <c r="AN2038" s="256">
        <v>0</v>
      </c>
      <c r="AO2038" s="256">
        <v>0</v>
      </c>
      <c r="AP2038" s="256">
        <v>0</v>
      </c>
      <c r="AQ2038" s="256">
        <v>0</v>
      </c>
      <c r="AR2038" s="256">
        <v>0</v>
      </c>
      <c r="AS2038" s="256">
        <v>0</v>
      </c>
      <c r="AT2038" s="256">
        <v>0</v>
      </c>
      <c r="AU2038" s="256">
        <v>0</v>
      </c>
      <c r="AV2038" s="256">
        <v>0</v>
      </c>
      <c r="AW2038" s="256">
        <v>0</v>
      </c>
      <c r="AX2038" s="256">
        <v>0</v>
      </c>
      <c r="AY2038" s="256">
        <v>0</v>
      </c>
      <c r="AZ2038" s="256">
        <v>0</v>
      </c>
      <c r="BA2038" s="256">
        <v>0</v>
      </c>
      <c r="BB2038" s="256">
        <v>0</v>
      </c>
      <c r="BC2038" s="256">
        <v>0</v>
      </c>
      <c r="BD2038" s="256">
        <v>0</v>
      </c>
      <c r="BE2038" s="256">
        <v>0</v>
      </c>
      <c r="BF2038" s="256">
        <v>0</v>
      </c>
      <c r="BG2038" s="256">
        <v>0</v>
      </c>
      <c r="BH2038" s="256">
        <v>0</v>
      </c>
      <c r="BI2038" s="256">
        <v>0</v>
      </c>
      <c r="BJ2038" s="256">
        <v>0</v>
      </c>
      <c r="BK2038" s="256">
        <v>0</v>
      </c>
      <c r="BL2038" s="256">
        <v>0</v>
      </c>
      <c r="BM2038" s="256">
        <v>0</v>
      </c>
      <c r="BN2038" s="256">
        <v>0</v>
      </c>
      <c r="BO2038" s="256">
        <v>0</v>
      </c>
      <c r="BP2038" s="256">
        <v>0</v>
      </c>
      <c r="BQ2038" s="256">
        <v>0</v>
      </c>
      <c r="BR2038" s="256">
        <v>0</v>
      </c>
      <c r="BS2038" s="256">
        <v>0</v>
      </c>
      <c r="BT2038" s="256">
        <v>0</v>
      </c>
      <c r="BU2038" s="256">
        <v>0</v>
      </c>
      <c r="BV2038" s="256">
        <v>0</v>
      </c>
    </row>
    <row r="2039" spans="1:74">
      <c r="A2039" s="256">
        <v>160</v>
      </c>
      <c r="B2039" s="256">
        <v>627.4283740211888</v>
      </c>
      <c r="C2039" s="256">
        <v>638.03823122984841</v>
      </c>
      <c r="D2039" s="256">
        <v>649.13035467526527</v>
      </c>
      <c r="E2039" s="256">
        <v>646.71902349147899</v>
      </c>
      <c r="F2039" s="256">
        <v>636.10916628281939</v>
      </c>
      <c r="G2039" s="256">
        <v>615.85398433901457</v>
      </c>
      <c r="H2039" s="256">
        <v>556.05297098111498</v>
      </c>
      <c r="I2039" s="256">
        <v>458.63519115614952</v>
      </c>
      <c r="J2039" s="256">
        <v>352.53661906955341</v>
      </c>
      <c r="K2039" s="256">
        <v>255.11883924458789</v>
      </c>
      <c r="L2039" s="256">
        <v>190.97742975587298</v>
      </c>
      <c r="M2039" s="256">
        <v>162.52372178719494</v>
      </c>
      <c r="N2039" s="256">
        <v>151.91386457853531</v>
      </c>
      <c r="O2039" s="256">
        <v>146.60893597420551</v>
      </c>
      <c r="P2039" s="256">
        <v>153.84292952556433</v>
      </c>
      <c r="Q2039" s="256">
        <v>179.88530631045612</v>
      </c>
      <c r="R2039" s="256">
        <v>199.17595578074631</v>
      </c>
      <c r="S2039" s="256">
        <v>207.85674804237689</v>
      </c>
      <c r="T2039" s="256">
        <v>214.60847535697846</v>
      </c>
      <c r="U2039" s="256">
        <v>225.21833256563809</v>
      </c>
      <c r="V2039" s="256">
        <v>227.62966374942437</v>
      </c>
      <c r="W2039" s="256">
        <v>225.70059880239535</v>
      </c>
      <c r="X2039" s="256">
        <v>217.01980654076476</v>
      </c>
      <c r="Y2039" s="256">
        <v>197.24689083371729</v>
      </c>
      <c r="Z2039" s="256">
        <v>176.02717641639808</v>
      </c>
      <c r="AA2039" s="256">
        <v>158.66559189313691</v>
      </c>
      <c r="AB2039" s="256">
        <v>144.67987102717649</v>
      </c>
      <c r="AC2039" s="256">
        <v>124.90695532012904</v>
      </c>
      <c r="AD2039" s="256">
        <v>105.13403961308158</v>
      </c>
      <c r="AE2039" s="256">
        <v>92.595117457392959</v>
      </c>
      <c r="AF2039" s="256">
        <v>84.396591432519628</v>
      </c>
      <c r="AG2039" s="256">
        <v>75.233532934131773</v>
      </c>
      <c r="AH2039" s="256">
        <v>63.176877015200404</v>
      </c>
      <c r="AI2039" s="256">
        <v>57.389682174113346</v>
      </c>
      <c r="AJ2039" s="256">
        <v>42.439428834638441</v>
      </c>
      <c r="AK2039" s="256">
        <v>17.843850760018434</v>
      </c>
      <c r="AL2039" s="256">
        <v>0</v>
      </c>
      <c r="AM2039" s="256">
        <v>0</v>
      </c>
      <c r="AN2039" s="256">
        <v>0</v>
      </c>
      <c r="AO2039" s="256">
        <v>0</v>
      </c>
      <c r="AP2039" s="256">
        <v>0</v>
      </c>
      <c r="AQ2039" s="256">
        <v>0</v>
      </c>
      <c r="AR2039" s="256">
        <v>0</v>
      </c>
      <c r="AS2039" s="256">
        <v>0</v>
      </c>
      <c r="AT2039" s="256">
        <v>0</v>
      </c>
      <c r="AU2039" s="256">
        <v>0</v>
      </c>
      <c r="AV2039" s="256">
        <v>0</v>
      </c>
      <c r="AW2039" s="256">
        <v>0</v>
      </c>
      <c r="AX2039" s="256">
        <v>0</v>
      </c>
      <c r="AY2039" s="256">
        <v>0</v>
      </c>
      <c r="AZ2039" s="256">
        <v>0</v>
      </c>
      <c r="BA2039" s="256">
        <v>0</v>
      </c>
      <c r="BB2039" s="256">
        <v>0</v>
      </c>
      <c r="BC2039" s="256">
        <v>0</v>
      </c>
      <c r="BD2039" s="256">
        <v>0</v>
      </c>
      <c r="BE2039" s="256">
        <v>0</v>
      </c>
      <c r="BF2039" s="256">
        <v>0</v>
      </c>
      <c r="BG2039" s="256">
        <v>0</v>
      </c>
      <c r="BH2039" s="256">
        <v>0</v>
      </c>
      <c r="BI2039" s="256">
        <v>0</v>
      </c>
      <c r="BJ2039" s="256">
        <v>0</v>
      </c>
      <c r="BK2039" s="256">
        <v>0</v>
      </c>
      <c r="BL2039" s="256">
        <v>0</v>
      </c>
      <c r="BM2039" s="256">
        <v>0</v>
      </c>
      <c r="BN2039" s="256">
        <v>0</v>
      </c>
      <c r="BO2039" s="256">
        <v>0</v>
      </c>
      <c r="BP2039" s="256">
        <v>0</v>
      </c>
      <c r="BQ2039" s="256">
        <v>0</v>
      </c>
      <c r="BR2039" s="256">
        <v>0</v>
      </c>
      <c r="BS2039" s="256">
        <v>0</v>
      </c>
      <c r="BT2039" s="256">
        <v>0</v>
      </c>
      <c r="BU2039" s="256">
        <v>0</v>
      </c>
      <c r="BV2039" s="256">
        <v>0</v>
      </c>
    </row>
    <row r="2040" spans="1:74">
      <c r="A2040" s="256">
        <v>165</v>
      </c>
      <c r="B2040" s="256">
        <v>627.4283740211888</v>
      </c>
      <c r="C2040" s="256">
        <v>638.03823122984841</v>
      </c>
      <c r="D2040" s="256">
        <v>650.09488714877978</v>
      </c>
      <c r="E2040" s="256">
        <v>646.71902349147899</v>
      </c>
      <c r="F2040" s="256">
        <v>635.14463380930488</v>
      </c>
      <c r="G2040" s="256">
        <v>612.47812068171379</v>
      </c>
      <c r="H2040" s="256">
        <v>546.40764624596989</v>
      </c>
      <c r="I2040" s="256">
        <v>442.72040534316011</v>
      </c>
      <c r="J2040" s="256">
        <v>334.21050207277773</v>
      </c>
      <c r="K2040" s="256">
        <v>237.27498848456946</v>
      </c>
      <c r="L2040" s="256">
        <v>181.33210502072788</v>
      </c>
      <c r="M2040" s="256">
        <v>159.14785812989416</v>
      </c>
      <c r="N2040" s="256">
        <v>150.46706586826355</v>
      </c>
      <c r="O2040" s="256">
        <v>146.60893597420551</v>
      </c>
      <c r="P2040" s="256">
        <v>158.66559189313691</v>
      </c>
      <c r="Q2040" s="256">
        <v>184.70796867802866</v>
      </c>
      <c r="R2040" s="256">
        <v>197.72915707047454</v>
      </c>
      <c r="S2040" s="256">
        <v>202.06955320128984</v>
      </c>
      <c r="T2040" s="256">
        <v>203.03408567480434</v>
      </c>
      <c r="U2040" s="256">
        <v>208.8212805158914</v>
      </c>
      <c r="V2040" s="256">
        <v>204.48088438507611</v>
      </c>
      <c r="W2040" s="256">
        <v>201.58728696453258</v>
      </c>
      <c r="X2040" s="256">
        <v>188.5660985720867</v>
      </c>
      <c r="Y2040" s="256">
        <v>169.27544910179651</v>
      </c>
      <c r="Z2040" s="256">
        <v>149.50253339474904</v>
      </c>
      <c r="AA2040" s="256">
        <v>138.89267618608943</v>
      </c>
      <c r="AB2040" s="256">
        <v>129.24735145094434</v>
      </c>
      <c r="AC2040" s="256">
        <v>110.92123445416865</v>
      </c>
      <c r="AD2040" s="256">
        <v>98.382312298480016</v>
      </c>
      <c r="AE2040" s="256">
        <v>89.219253800092176</v>
      </c>
      <c r="AF2040" s="256">
        <v>80.056195301704335</v>
      </c>
      <c r="AG2040" s="256">
        <v>66.070474435743932</v>
      </c>
      <c r="AH2040" s="256">
        <v>53.531552280055301</v>
      </c>
      <c r="AI2040" s="256">
        <v>45.815292491939225</v>
      </c>
      <c r="AJ2040" s="256">
        <v>32.311837862736084</v>
      </c>
      <c r="AK2040" s="256">
        <v>14.46798710271765</v>
      </c>
      <c r="AL2040" s="256">
        <v>0</v>
      </c>
      <c r="AM2040" s="256">
        <v>0</v>
      </c>
      <c r="AN2040" s="256">
        <v>0</v>
      </c>
      <c r="AO2040" s="256">
        <v>0</v>
      </c>
      <c r="AP2040" s="256">
        <v>0</v>
      </c>
      <c r="AQ2040" s="256">
        <v>0</v>
      </c>
      <c r="AR2040" s="256">
        <v>0</v>
      </c>
      <c r="AS2040" s="256">
        <v>0</v>
      </c>
      <c r="AT2040" s="256">
        <v>0</v>
      </c>
      <c r="AU2040" s="256">
        <v>0</v>
      </c>
      <c r="AV2040" s="256">
        <v>0</v>
      </c>
      <c r="AW2040" s="256">
        <v>0</v>
      </c>
      <c r="AX2040" s="256">
        <v>0</v>
      </c>
      <c r="AY2040" s="256">
        <v>0</v>
      </c>
      <c r="AZ2040" s="256">
        <v>0</v>
      </c>
      <c r="BA2040" s="256">
        <v>0</v>
      </c>
      <c r="BB2040" s="256">
        <v>0</v>
      </c>
      <c r="BC2040" s="256">
        <v>0</v>
      </c>
      <c r="BD2040" s="256">
        <v>0</v>
      </c>
      <c r="BE2040" s="256">
        <v>0</v>
      </c>
      <c r="BF2040" s="256">
        <v>0</v>
      </c>
      <c r="BG2040" s="256">
        <v>0</v>
      </c>
      <c r="BH2040" s="256">
        <v>0</v>
      </c>
      <c r="BI2040" s="256">
        <v>0</v>
      </c>
      <c r="BJ2040" s="256">
        <v>0</v>
      </c>
      <c r="BK2040" s="256">
        <v>0</v>
      </c>
      <c r="BL2040" s="256">
        <v>0</v>
      </c>
      <c r="BM2040" s="256">
        <v>0</v>
      </c>
      <c r="BN2040" s="256">
        <v>0</v>
      </c>
      <c r="BO2040" s="256">
        <v>0</v>
      </c>
      <c r="BP2040" s="256">
        <v>0</v>
      </c>
      <c r="BQ2040" s="256">
        <v>0</v>
      </c>
      <c r="BR2040" s="256">
        <v>0</v>
      </c>
      <c r="BS2040" s="256">
        <v>0</v>
      </c>
      <c r="BT2040" s="256">
        <v>0</v>
      </c>
      <c r="BU2040" s="256">
        <v>0</v>
      </c>
      <c r="BV2040" s="256">
        <v>0</v>
      </c>
    </row>
    <row r="2041" spans="1:74">
      <c r="A2041" s="256">
        <v>170</v>
      </c>
      <c r="B2041" s="256">
        <v>627.4283740211888</v>
      </c>
      <c r="C2041" s="256">
        <v>639.00276370336292</v>
      </c>
      <c r="D2041" s="256">
        <v>651.05941962229429</v>
      </c>
      <c r="E2041" s="256">
        <v>647.20128972823625</v>
      </c>
      <c r="F2041" s="256">
        <v>635.62690004606213</v>
      </c>
      <c r="G2041" s="256">
        <v>609.58452326117026</v>
      </c>
      <c r="H2041" s="256">
        <v>535.31552280055303</v>
      </c>
      <c r="I2041" s="256">
        <v>429.21695071395692</v>
      </c>
      <c r="J2041" s="256">
        <v>319.26024873330283</v>
      </c>
      <c r="K2041" s="256">
        <v>224.25380009212358</v>
      </c>
      <c r="L2041" s="256">
        <v>173.6158452326118</v>
      </c>
      <c r="M2041" s="256">
        <v>154.32519576232158</v>
      </c>
      <c r="N2041" s="256">
        <v>147.09120221096276</v>
      </c>
      <c r="O2041" s="256">
        <v>145.644403500691</v>
      </c>
      <c r="P2041" s="256">
        <v>161.55918931368043</v>
      </c>
      <c r="Q2041" s="256">
        <v>186.15476738830043</v>
      </c>
      <c r="R2041" s="256">
        <v>193.38876093965925</v>
      </c>
      <c r="S2041" s="256">
        <v>192.90649470290199</v>
      </c>
      <c r="T2041" s="256">
        <v>189.04836480884396</v>
      </c>
      <c r="U2041" s="256">
        <v>190.01289728235847</v>
      </c>
      <c r="V2041" s="256">
        <v>180.36757254721337</v>
      </c>
      <c r="W2041" s="256">
        <v>177.9562413634271</v>
      </c>
      <c r="X2041" s="256">
        <v>163.97052049746671</v>
      </c>
      <c r="Y2041" s="256">
        <v>144.19760479041923</v>
      </c>
      <c r="Z2041" s="256">
        <v>128.76508521418708</v>
      </c>
      <c r="AA2041" s="256">
        <v>124.90695532012904</v>
      </c>
      <c r="AB2041" s="256">
        <v>118.15522800552748</v>
      </c>
      <c r="AC2041" s="256">
        <v>105.61630584983884</v>
      </c>
      <c r="AD2041" s="256">
        <v>97.900046061722762</v>
      </c>
      <c r="AE2041" s="256">
        <v>86.807922616305902</v>
      </c>
      <c r="AF2041" s="256">
        <v>73.786734223860009</v>
      </c>
      <c r="AG2041" s="256">
        <v>57.871948410870601</v>
      </c>
      <c r="AH2041" s="256">
        <v>47.744357438968244</v>
      </c>
      <c r="AI2041" s="256">
        <v>36.652233993551377</v>
      </c>
      <c r="AJ2041" s="256">
        <v>22.666513127590985</v>
      </c>
      <c r="AK2041" s="256">
        <v>9.645324735145099</v>
      </c>
      <c r="AL2041" s="256">
        <v>0</v>
      </c>
      <c r="AM2041" s="256">
        <v>0</v>
      </c>
      <c r="AN2041" s="256">
        <v>0</v>
      </c>
      <c r="AO2041" s="256">
        <v>0</v>
      </c>
      <c r="AP2041" s="256">
        <v>0</v>
      </c>
      <c r="AQ2041" s="256">
        <v>0</v>
      </c>
      <c r="AR2041" s="256">
        <v>0</v>
      </c>
      <c r="AS2041" s="256">
        <v>0</v>
      </c>
      <c r="AT2041" s="256">
        <v>0</v>
      </c>
      <c r="AU2041" s="256">
        <v>0</v>
      </c>
      <c r="AV2041" s="256">
        <v>0</v>
      </c>
      <c r="AW2041" s="256">
        <v>0</v>
      </c>
      <c r="AX2041" s="256">
        <v>0</v>
      </c>
      <c r="AY2041" s="256">
        <v>0</v>
      </c>
      <c r="AZ2041" s="256">
        <v>0</v>
      </c>
      <c r="BA2041" s="256">
        <v>0</v>
      </c>
      <c r="BB2041" s="256">
        <v>0</v>
      </c>
      <c r="BC2041" s="256">
        <v>0</v>
      </c>
      <c r="BD2041" s="256">
        <v>0</v>
      </c>
      <c r="BE2041" s="256">
        <v>0</v>
      </c>
      <c r="BF2041" s="256">
        <v>0</v>
      </c>
      <c r="BG2041" s="256">
        <v>0</v>
      </c>
      <c r="BH2041" s="256">
        <v>0</v>
      </c>
      <c r="BI2041" s="256">
        <v>0</v>
      </c>
      <c r="BJ2041" s="256">
        <v>0</v>
      </c>
      <c r="BK2041" s="256">
        <v>0</v>
      </c>
      <c r="BL2041" s="256">
        <v>0</v>
      </c>
      <c r="BM2041" s="256">
        <v>0</v>
      </c>
      <c r="BN2041" s="256">
        <v>0</v>
      </c>
      <c r="BO2041" s="256">
        <v>0</v>
      </c>
      <c r="BP2041" s="256">
        <v>0</v>
      </c>
      <c r="BQ2041" s="256">
        <v>0</v>
      </c>
      <c r="BR2041" s="256">
        <v>0</v>
      </c>
      <c r="BS2041" s="256">
        <v>0</v>
      </c>
      <c r="BT2041" s="256">
        <v>0</v>
      </c>
      <c r="BU2041" s="256">
        <v>0</v>
      </c>
      <c r="BV2041" s="256">
        <v>0</v>
      </c>
    </row>
    <row r="2042" spans="1:74">
      <c r="A2042" s="256">
        <v>175</v>
      </c>
      <c r="B2042" s="256">
        <v>627.4283740211888</v>
      </c>
      <c r="C2042" s="256">
        <v>639.48502994012017</v>
      </c>
      <c r="D2042" s="256">
        <v>650.57715338553703</v>
      </c>
      <c r="E2042" s="256">
        <v>645.27222478120723</v>
      </c>
      <c r="F2042" s="256">
        <v>633.21556886227586</v>
      </c>
      <c r="G2042" s="256">
        <v>606.20865960386948</v>
      </c>
      <c r="H2042" s="256">
        <v>529.52832795946597</v>
      </c>
      <c r="I2042" s="256">
        <v>422.46522339935535</v>
      </c>
      <c r="J2042" s="256">
        <v>311.0617227084295</v>
      </c>
      <c r="K2042" s="256">
        <v>216.53754030400751</v>
      </c>
      <c r="L2042" s="256">
        <v>167.82865039152475</v>
      </c>
      <c r="M2042" s="256">
        <v>149.98479963150629</v>
      </c>
      <c r="N2042" s="256">
        <v>143.23307231690472</v>
      </c>
      <c r="O2042" s="256">
        <v>143.71533855366198</v>
      </c>
      <c r="P2042" s="256">
        <v>162.04145555043769</v>
      </c>
      <c r="Q2042" s="256">
        <v>183.74343620451415</v>
      </c>
      <c r="R2042" s="256">
        <v>187.11929986181494</v>
      </c>
      <c r="S2042" s="256">
        <v>182.77890373099964</v>
      </c>
      <c r="T2042" s="256">
        <v>178.43850760018435</v>
      </c>
      <c r="U2042" s="256">
        <v>173.6158452326118</v>
      </c>
      <c r="V2042" s="256">
        <v>160.11239060340867</v>
      </c>
      <c r="W2042" s="256">
        <v>157.21879318286514</v>
      </c>
      <c r="X2042" s="256">
        <v>141.30400736987571</v>
      </c>
      <c r="Y2042" s="256">
        <v>122.01335789958551</v>
      </c>
      <c r="Z2042" s="256">
        <v>112.85029940119767</v>
      </c>
      <c r="AA2042" s="256">
        <v>115.7438968217412</v>
      </c>
      <c r="AB2042" s="256">
        <v>111.40350069092591</v>
      </c>
      <c r="AC2042" s="256">
        <v>104.65177337632433</v>
      </c>
      <c r="AD2042" s="256">
        <v>98.864578535237271</v>
      </c>
      <c r="AE2042" s="256">
        <v>85.361123906034138</v>
      </c>
      <c r="AF2042" s="256">
        <v>70.410870566559225</v>
      </c>
      <c r="AG2042" s="256">
        <v>54.496084753569818</v>
      </c>
      <c r="AH2042" s="256">
        <v>42.439428834638441</v>
      </c>
      <c r="AI2042" s="256">
        <v>29.90050667894981</v>
      </c>
      <c r="AJ2042" s="256">
        <v>18.808383233532943</v>
      </c>
      <c r="AK2042" s="256">
        <v>8.6807922616305895</v>
      </c>
      <c r="AL2042" s="256">
        <v>0</v>
      </c>
      <c r="AM2042" s="256">
        <v>0</v>
      </c>
      <c r="AN2042" s="256">
        <v>0</v>
      </c>
      <c r="AO2042" s="256">
        <v>0</v>
      </c>
      <c r="AP2042" s="256">
        <v>0</v>
      </c>
      <c r="AQ2042" s="256">
        <v>0</v>
      </c>
      <c r="AR2042" s="256">
        <v>0</v>
      </c>
      <c r="AS2042" s="256">
        <v>0</v>
      </c>
      <c r="AT2042" s="256">
        <v>0</v>
      </c>
      <c r="AU2042" s="256">
        <v>0</v>
      </c>
      <c r="AV2042" s="256">
        <v>0</v>
      </c>
      <c r="AW2042" s="256">
        <v>0</v>
      </c>
      <c r="AX2042" s="256">
        <v>0</v>
      </c>
      <c r="AY2042" s="256">
        <v>0</v>
      </c>
      <c r="AZ2042" s="256">
        <v>0</v>
      </c>
      <c r="BA2042" s="256">
        <v>0</v>
      </c>
      <c r="BB2042" s="256">
        <v>0</v>
      </c>
      <c r="BC2042" s="256">
        <v>0</v>
      </c>
      <c r="BD2042" s="256">
        <v>0</v>
      </c>
      <c r="BE2042" s="256">
        <v>0</v>
      </c>
      <c r="BF2042" s="256">
        <v>0</v>
      </c>
      <c r="BG2042" s="256">
        <v>0</v>
      </c>
      <c r="BH2042" s="256">
        <v>0</v>
      </c>
      <c r="BI2042" s="256">
        <v>0</v>
      </c>
      <c r="BJ2042" s="256">
        <v>0</v>
      </c>
      <c r="BK2042" s="256">
        <v>0</v>
      </c>
      <c r="BL2042" s="256">
        <v>0</v>
      </c>
      <c r="BM2042" s="256">
        <v>0</v>
      </c>
      <c r="BN2042" s="256">
        <v>0</v>
      </c>
      <c r="BO2042" s="256">
        <v>0</v>
      </c>
      <c r="BP2042" s="256">
        <v>0</v>
      </c>
      <c r="BQ2042" s="256">
        <v>0</v>
      </c>
      <c r="BR2042" s="256">
        <v>0</v>
      </c>
      <c r="BS2042" s="256">
        <v>0</v>
      </c>
      <c r="BT2042" s="256">
        <v>0</v>
      </c>
      <c r="BU2042" s="256">
        <v>0</v>
      </c>
      <c r="BV2042" s="256">
        <v>0</v>
      </c>
    </row>
    <row r="2043" spans="1:74">
      <c r="A2043" s="256">
        <v>180</v>
      </c>
      <c r="B2043" s="256">
        <v>627.4283740211888</v>
      </c>
      <c r="C2043" s="256">
        <v>639.00276370336292</v>
      </c>
      <c r="D2043" s="256">
        <v>649.13035467526527</v>
      </c>
      <c r="E2043" s="256">
        <v>643.34315983417821</v>
      </c>
      <c r="F2043" s="256">
        <v>630.80423767848959</v>
      </c>
      <c r="G2043" s="256">
        <v>602.35052970981144</v>
      </c>
      <c r="H2043" s="256">
        <v>527.1169967756797</v>
      </c>
      <c r="I2043" s="256">
        <v>419.57162597881182</v>
      </c>
      <c r="J2043" s="256">
        <v>306.23906034085689</v>
      </c>
      <c r="K2043" s="256">
        <v>212.67941040994944</v>
      </c>
      <c r="L2043" s="256">
        <v>164.93505297098122</v>
      </c>
      <c r="M2043" s="256">
        <v>148.05573468447727</v>
      </c>
      <c r="N2043" s="256">
        <v>140.82174113311845</v>
      </c>
      <c r="O2043" s="256">
        <v>141.78627360663296</v>
      </c>
      <c r="P2043" s="256">
        <v>161.07692307692318</v>
      </c>
      <c r="Q2043" s="256">
        <v>180.84983878397063</v>
      </c>
      <c r="R2043" s="256">
        <v>182.77890373099964</v>
      </c>
      <c r="S2043" s="256">
        <v>176.50944265315533</v>
      </c>
      <c r="T2043" s="256">
        <v>172.16904652234004</v>
      </c>
      <c r="U2043" s="256">
        <v>164.45278673422396</v>
      </c>
      <c r="V2043" s="256">
        <v>149.98479963150629</v>
      </c>
      <c r="W2043" s="256">
        <v>146.12666973744825</v>
      </c>
      <c r="X2043" s="256">
        <v>128.28281897742983</v>
      </c>
      <c r="Y2043" s="256">
        <v>110.92123445416865</v>
      </c>
      <c r="Z2043" s="256">
        <v>104.65177337632433</v>
      </c>
      <c r="AA2043" s="256">
        <v>110.4389682174114</v>
      </c>
      <c r="AB2043" s="256">
        <v>107.54537079686786</v>
      </c>
      <c r="AC2043" s="256">
        <v>101.7581759557808</v>
      </c>
      <c r="AD2043" s="256">
        <v>96.453247351450997</v>
      </c>
      <c r="AE2043" s="256">
        <v>81.985260248733354</v>
      </c>
      <c r="AF2043" s="256">
        <v>64.623675725472168</v>
      </c>
      <c r="AG2043" s="256">
        <v>50.155688622754518</v>
      </c>
      <c r="AH2043" s="256">
        <v>36.652233993551377</v>
      </c>
      <c r="AI2043" s="256">
        <v>24.595578074620004</v>
      </c>
      <c r="AJ2043" s="256">
        <v>15.43251957623216</v>
      </c>
      <c r="AK2043" s="256">
        <v>6.7517273146015704</v>
      </c>
      <c r="AL2043" s="256">
        <v>0</v>
      </c>
      <c r="AM2043" s="256">
        <v>0</v>
      </c>
      <c r="AN2043" s="256">
        <v>0</v>
      </c>
      <c r="AO2043" s="256">
        <v>0</v>
      </c>
      <c r="AP2043" s="256">
        <v>0</v>
      </c>
      <c r="AQ2043" s="256">
        <v>0</v>
      </c>
      <c r="AR2043" s="256">
        <v>0</v>
      </c>
      <c r="AS2043" s="256">
        <v>0</v>
      </c>
      <c r="AT2043" s="256">
        <v>0</v>
      </c>
      <c r="AU2043" s="256">
        <v>0</v>
      </c>
      <c r="AV2043" s="256">
        <v>0</v>
      </c>
      <c r="AW2043" s="256">
        <v>0</v>
      </c>
      <c r="AX2043" s="256">
        <v>0</v>
      </c>
      <c r="AY2043" s="256">
        <v>0</v>
      </c>
      <c r="AZ2043" s="256">
        <v>0</v>
      </c>
      <c r="BA2043" s="256">
        <v>0</v>
      </c>
      <c r="BB2043" s="256">
        <v>0</v>
      </c>
      <c r="BC2043" s="256">
        <v>0</v>
      </c>
      <c r="BD2043" s="256">
        <v>0</v>
      </c>
      <c r="BE2043" s="256">
        <v>0</v>
      </c>
      <c r="BF2043" s="256">
        <v>0</v>
      </c>
      <c r="BG2043" s="256">
        <v>0</v>
      </c>
      <c r="BH2043" s="256">
        <v>0</v>
      </c>
      <c r="BI2043" s="256">
        <v>0</v>
      </c>
      <c r="BJ2043" s="256">
        <v>0</v>
      </c>
      <c r="BK2043" s="256">
        <v>0</v>
      </c>
      <c r="BL2043" s="256">
        <v>0</v>
      </c>
      <c r="BM2043" s="256">
        <v>0</v>
      </c>
      <c r="BN2043" s="256">
        <v>0</v>
      </c>
      <c r="BO2043" s="256">
        <v>0</v>
      </c>
      <c r="BP2043" s="256">
        <v>0</v>
      </c>
      <c r="BQ2043" s="256">
        <v>0</v>
      </c>
      <c r="BR2043" s="256">
        <v>0</v>
      </c>
      <c r="BS2043" s="256">
        <v>0</v>
      </c>
      <c r="BT2043" s="256">
        <v>0</v>
      </c>
      <c r="BU2043" s="256">
        <v>0</v>
      </c>
      <c r="BV2043" s="256">
        <v>0</v>
      </c>
    </row>
    <row r="2044" spans="1:74">
      <c r="B2044" s="256" t="s">
        <v>3343</v>
      </c>
    </row>
    <row r="2045" spans="1:74">
      <c r="B2045" s="256" t="s">
        <v>3348</v>
      </c>
    </row>
    <row r="2046" spans="1:74">
      <c r="B2046" s="256" t="s">
        <v>66</v>
      </c>
    </row>
    <row r="2047" spans="1:74">
      <c r="B2047" s="256" t="s">
        <v>3351</v>
      </c>
    </row>
    <row r="2048" spans="1:74">
      <c r="B2048" s="256">
        <v>48</v>
      </c>
    </row>
    <row r="2049" spans="1:74">
      <c r="B2049" s="256" t="s">
        <v>3352</v>
      </c>
    </row>
    <row r="2051" spans="1:74">
      <c r="B2051" s="256">
        <v>73</v>
      </c>
    </row>
    <row r="2052" spans="1:74">
      <c r="B2052" s="256">
        <v>37</v>
      </c>
    </row>
    <row r="2053" spans="1:74">
      <c r="B2053" s="256">
        <v>0</v>
      </c>
      <c r="C2053" s="256">
        <v>2.5</v>
      </c>
      <c r="D2053" s="256">
        <v>5</v>
      </c>
      <c r="E2053" s="256">
        <v>7.5</v>
      </c>
      <c r="F2053" s="256">
        <v>10</v>
      </c>
      <c r="G2053" s="256">
        <v>12.5</v>
      </c>
      <c r="H2053" s="256">
        <v>15</v>
      </c>
      <c r="I2053" s="256">
        <v>17.5</v>
      </c>
      <c r="J2053" s="256">
        <v>20</v>
      </c>
      <c r="K2053" s="256">
        <v>22.5</v>
      </c>
      <c r="L2053" s="256">
        <v>25</v>
      </c>
      <c r="M2053" s="256">
        <v>27.5</v>
      </c>
      <c r="N2053" s="256">
        <v>30</v>
      </c>
      <c r="O2053" s="256">
        <v>32.5</v>
      </c>
      <c r="P2053" s="256">
        <v>35</v>
      </c>
      <c r="Q2053" s="256">
        <v>37.5</v>
      </c>
      <c r="R2053" s="256">
        <v>40</v>
      </c>
      <c r="S2053" s="256">
        <v>42.5</v>
      </c>
      <c r="T2053" s="256">
        <v>45</v>
      </c>
      <c r="U2053" s="256">
        <v>47.5</v>
      </c>
      <c r="V2053" s="256">
        <v>50</v>
      </c>
      <c r="W2053" s="256">
        <v>52.5</v>
      </c>
      <c r="X2053" s="256">
        <v>55</v>
      </c>
      <c r="Y2053" s="256">
        <v>57.5</v>
      </c>
      <c r="Z2053" s="256">
        <v>60</v>
      </c>
      <c r="AA2053" s="256">
        <v>62.5</v>
      </c>
      <c r="AB2053" s="256">
        <v>65</v>
      </c>
      <c r="AC2053" s="256">
        <v>67.5</v>
      </c>
      <c r="AD2053" s="256">
        <v>70</v>
      </c>
      <c r="AE2053" s="256">
        <v>72.5</v>
      </c>
      <c r="AF2053" s="256">
        <v>75</v>
      </c>
      <c r="AG2053" s="256">
        <v>77.5</v>
      </c>
      <c r="AH2053" s="256">
        <v>80</v>
      </c>
      <c r="AI2053" s="256">
        <v>82.5</v>
      </c>
      <c r="AJ2053" s="256">
        <v>85</v>
      </c>
      <c r="AK2053" s="256">
        <v>87.5</v>
      </c>
      <c r="AL2053" s="256">
        <v>90</v>
      </c>
      <c r="AM2053" s="256">
        <v>92.5</v>
      </c>
      <c r="AN2053" s="256">
        <v>95</v>
      </c>
      <c r="AO2053" s="256">
        <v>97.5</v>
      </c>
      <c r="AP2053" s="256">
        <v>100</v>
      </c>
      <c r="AQ2053" s="256">
        <v>102.5</v>
      </c>
      <c r="AR2053" s="256">
        <v>105</v>
      </c>
      <c r="AS2053" s="256">
        <v>107.5</v>
      </c>
      <c r="AT2053" s="256">
        <v>110</v>
      </c>
      <c r="AU2053" s="256">
        <v>112.5</v>
      </c>
      <c r="AV2053" s="256">
        <v>115</v>
      </c>
      <c r="AW2053" s="256">
        <v>117.5</v>
      </c>
      <c r="AX2053" s="256">
        <v>120</v>
      </c>
      <c r="AY2053" s="256">
        <v>122.5</v>
      </c>
      <c r="AZ2053" s="256">
        <v>125</v>
      </c>
      <c r="BA2053" s="256">
        <v>127.5</v>
      </c>
      <c r="BB2053" s="256">
        <v>130</v>
      </c>
      <c r="BC2053" s="256">
        <v>132.5</v>
      </c>
      <c r="BD2053" s="256">
        <v>135</v>
      </c>
      <c r="BE2053" s="256">
        <v>137.5</v>
      </c>
      <c r="BF2053" s="256">
        <v>140</v>
      </c>
      <c r="BG2053" s="256">
        <v>142.5</v>
      </c>
      <c r="BH2053" s="256">
        <v>145</v>
      </c>
      <c r="BI2053" s="256">
        <v>147.5</v>
      </c>
      <c r="BJ2053" s="256">
        <v>150</v>
      </c>
      <c r="BK2053" s="256">
        <v>152.5</v>
      </c>
      <c r="BL2053" s="256">
        <v>155</v>
      </c>
      <c r="BM2053" s="256">
        <v>157.5</v>
      </c>
      <c r="BN2053" s="256">
        <v>160</v>
      </c>
      <c r="BO2053" s="256">
        <v>162.5</v>
      </c>
      <c r="BP2053" s="256">
        <v>165</v>
      </c>
      <c r="BQ2053" s="256">
        <v>167.5</v>
      </c>
      <c r="BR2053" s="256">
        <v>170</v>
      </c>
      <c r="BS2053" s="256">
        <v>172.5</v>
      </c>
      <c r="BT2053" s="256">
        <v>175</v>
      </c>
      <c r="BU2053" s="256">
        <v>177.5</v>
      </c>
      <c r="BV2053" s="256">
        <v>180</v>
      </c>
    </row>
    <row r="2054" spans="1:74">
      <c r="A2054" s="256">
        <v>0</v>
      </c>
      <c r="B2054" s="256">
        <v>983.79004989999999</v>
      </c>
      <c r="C2054" s="256">
        <v>969.42263179999998</v>
      </c>
      <c r="D2054" s="256">
        <v>989.08330920000003</v>
      </c>
      <c r="E2054" s="256">
        <v>1015.5496057</v>
      </c>
      <c r="F2054" s="256">
        <v>1010.2563464</v>
      </c>
      <c r="G2054" s="256">
        <v>997.40128809999999</v>
      </c>
      <c r="H2054" s="256">
        <v>972.4473514</v>
      </c>
      <c r="I2054" s="256">
        <v>947.49341470000002</v>
      </c>
      <c r="J2054" s="256">
        <v>961.86083280000003</v>
      </c>
      <c r="K2054" s="256">
        <v>1008.7439866</v>
      </c>
      <c r="L2054" s="256">
        <v>1066.213659</v>
      </c>
      <c r="M2054" s="256">
        <v>1134.2698500000001</v>
      </c>
      <c r="N2054" s="256">
        <v>1213.6687395000001</v>
      </c>
      <c r="O2054" s="256">
        <v>1280.9687506</v>
      </c>
      <c r="P2054" s="256">
        <v>1312.7283064000001</v>
      </c>
      <c r="Q2054" s="256">
        <v>1348.2687617000001</v>
      </c>
      <c r="R2054" s="256">
        <v>1395.1519155000001</v>
      </c>
      <c r="S2054" s="256">
        <v>1423.8867517000001</v>
      </c>
      <c r="T2054" s="256">
        <v>1439.0103497</v>
      </c>
      <c r="U2054" s="256">
        <v>1435.9856301</v>
      </c>
      <c r="V2054" s="256">
        <v>1426.1552914000001</v>
      </c>
      <c r="W2054" s="256">
        <v>1429.1800109999999</v>
      </c>
      <c r="X2054" s="256">
        <v>1405.7384340999999</v>
      </c>
      <c r="Y2054" s="256">
        <v>1290.0429094000001</v>
      </c>
      <c r="Z2054" s="256">
        <v>1018.5743253000001</v>
      </c>
      <c r="AA2054" s="256">
        <v>613.26189890000001</v>
      </c>
      <c r="AB2054" s="256">
        <v>318.35173789999999</v>
      </c>
      <c r="AC2054" s="256">
        <v>214.75509160000001</v>
      </c>
      <c r="AD2054" s="256">
        <v>170.89665740000001</v>
      </c>
      <c r="AE2054" s="256">
        <v>136.112382</v>
      </c>
      <c r="AF2054" s="256">
        <v>114.18316490000001</v>
      </c>
      <c r="AG2054" s="256">
        <v>99.059566900000007</v>
      </c>
      <c r="AH2054" s="256">
        <v>84.692148799999998</v>
      </c>
      <c r="AI2054" s="256">
        <v>68.812370900000005</v>
      </c>
      <c r="AJ2054" s="256">
        <v>52.932593000000004</v>
      </c>
      <c r="AK2054" s="256">
        <v>22.685397000000002</v>
      </c>
      <c r="AL2054" s="256">
        <v>0</v>
      </c>
      <c r="AM2054" s="256">
        <v>0</v>
      </c>
      <c r="AN2054" s="256">
        <v>0</v>
      </c>
      <c r="AO2054" s="256">
        <v>0</v>
      </c>
      <c r="AP2054" s="256">
        <v>0</v>
      </c>
      <c r="AQ2054" s="256">
        <v>0</v>
      </c>
      <c r="AR2054" s="256">
        <v>0</v>
      </c>
      <c r="AS2054" s="256">
        <v>0</v>
      </c>
      <c r="AT2054" s="256">
        <v>0</v>
      </c>
      <c r="AU2054" s="256">
        <v>0</v>
      </c>
      <c r="AV2054" s="256">
        <v>0</v>
      </c>
      <c r="AW2054" s="256">
        <v>0</v>
      </c>
      <c r="AX2054" s="256">
        <v>0</v>
      </c>
      <c r="AY2054" s="256">
        <v>0</v>
      </c>
      <c r="AZ2054" s="256">
        <v>0</v>
      </c>
      <c r="BA2054" s="256">
        <v>0</v>
      </c>
      <c r="BB2054" s="256">
        <v>0</v>
      </c>
      <c r="BC2054" s="256">
        <v>0</v>
      </c>
      <c r="BD2054" s="256">
        <v>0</v>
      </c>
      <c r="BE2054" s="256">
        <v>0</v>
      </c>
      <c r="BF2054" s="256">
        <v>0</v>
      </c>
      <c r="BG2054" s="256">
        <v>0</v>
      </c>
      <c r="BH2054" s="256">
        <v>0</v>
      </c>
      <c r="BI2054" s="256">
        <v>0</v>
      </c>
      <c r="BJ2054" s="256">
        <v>0</v>
      </c>
      <c r="BK2054" s="256">
        <v>0</v>
      </c>
      <c r="BL2054" s="256">
        <v>0</v>
      </c>
      <c r="BM2054" s="256">
        <v>0</v>
      </c>
      <c r="BN2054" s="256">
        <v>0</v>
      </c>
      <c r="BO2054" s="256">
        <v>0</v>
      </c>
      <c r="BP2054" s="256">
        <v>0</v>
      </c>
      <c r="BQ2054" s="256">
        <v>0</v>
      </c>
      <c r="BR2054" s="256">
        <v>0</v>
      </c>
      <c r="BS2054" s="256">
        <v>0</v>
      </c>
      <c r="BT2054" s="256">
        <v>0</v>
      </c>
      <c r="BU2054" s="256">
        <v>0</v>
      </c>
      <c r="BV2054" s="256">
        <v>0</v>
      </c>
    </row>
    <row r="2055" spans="1:74">
      <c r="A2055" s="256">
        <v>5</v>
      </c>
      <c r="B2055" s="256">
        <v>983.79004989999999</v>
      </c>
      <c r="C2055" s="256">
        <v>968.66645189999997</v>
      </c>
      <c r="D2055" s="256">
        <v>988.32712930000002</v>
      </c>
      <c r="E2055" s="256">
        <v>1015.5496057</v>
      </c>
      <c r="F2055" s="256">
        <v>1010.2563464</v>
      </c>
      <c r="G2055" s="256">
        <v>995.88892829999998</v>
      </c>
      <c r="H2055" s="256">
        <v>970.17881169999998</v>
      </c>
      <c r="I2055" s="256">
        <v>945.224875</v>
      </c>
      <c r="J2055" s="256">
        <v>960.34847300000001</v>
      </c>
      <c r="K2055" s="256">
        <v>1004.9630871000001</v>
      </c>
      <c r="L2055" s="256">
        <v>1060.1642198</v>
      </c>
      <c r="M2055" s="256">
        <v>1125.9518711000001</v>
      </c>
      <c r="N2055" s="256">
        <v>1206.1069405000001</v>
      </c>
      <c r="O2055" s="256">
        <v>1273.4069516</v>
      </c>
      <c r="P2055" s="256">
        <v>1306.6788672</v>
      </c>
      <c r="Q2055" s="256">
        <v>1340.7069627000001</v>
      </c>
      <c r="R2055" s="256">
        <v>1386.0777567</v>
      </c>
      <c r="S2055" s="256">
        <v>1418.5934924000001</v>
      </c>
      <c r="T2055" s="256">
        <v>1432.2047305999999</v>
      </c>
      <c r="U2055" s="256">
        <v>1427.6676512000001</v>
      </c>
      <c r="V2055" s="256">
        <v>1412.5440532</v>
      </c>
      <c r="W2055" s="256">
        <v>1410.2755135</v>
      </c>
      <c r="X2055" s="256">
        <v>1388.3462964</v>
      </c>
      <c r="Y2055" s="256">
        <v>1280.9687506</v>
      </c>
      <c r="Z2055" s="256">
        <v>1023.1114047</v>
      </c>
      <c r="AA2055" s="256">
        <v>630.65403660000004</v>
      </c>
      <c r="AB2055" s="256">
        <v>322.88881730000003</v>
      </c>
      <c r="AC2055" s="256">
        <v>212.48655189999999</v>
      </c>
      <c r="AD2055" s="256">
        <v>167.87193780000001</v>
      </c>
      <c r="AE2055" s="256">
        <v>137.62474180000001</v>
      </c>
      <c r="AF2055" s="256">
        <v>116.4517046</v>
      </c>
      <c r="AG2055" s="256">
        <v>102.8404664</v>
      </c>
      <c r="AH2055" s="256">
        <v>86.960688500000003</v>
      </c>
      <c r="AI2055" s="256">
        <v>71.837090500000002</v>
      </c>
      <c r="AJ2055" s="256">
        <v>56.713492500000001</v>
      </c>
      <c r="AK2055" s="256">
        <v>24.9539367</v>
      </c>
      <c r="AL2055" s="256">
        <v>0</v>
      </c>
      <c r="AM2055" s="256">
        <v>0</v>
      </c>
      <c r="AN2055" s="256">
        <v>0</v>
      </c>
      <c r="AO2055" s="256">
        <v>0</v>
      </c>
      <c r="AP2055" s="256">
        <v>0</v>
      </c>
      <c r="AQ2055" s="256">
        <v>0</v>
      </c>
      <c r="AR2055" s="256">
        <v>0</v>
      </c>
      <c r="AS2055" s="256">
        <v>0</v>
      </c>
      <c r="AT2055" s="256">
        <v>0</v>
      </c>
      <c r="AU2055" s="256">
        <v>0</v>
      </c>
      <c r="AV2055" s="256">
        <v>0</v>
      </c>
      <c r="AW2055" s="256">
        <v>0</v>
      </c>
      <c r="AX2055" s="256">
        <v>0</v>
      </c>
      <c r="AY2055" s="256">
        <v>0</v>
      </c>
      <c r="AZ2055" s="256">
        <v>0</v>
      </c>
      <c r="BA2055" s="256">
        <v>0</v>
      </c>
      <c r="BB2055" s="256">
        <v>0</v>
      </c>
      <c r="BC2055" s="256">
        <v>0</v>
      </c>
      <c r="BD2055" s="256">
        <v>0</v>
      </c>
      <c r="BE2055" s="256">
        <v>0</v>
      </c>
      <c r="BF2055" s="256">
        <v>0</v>
      </c>
      <c r="BG2055" s="256">
        <v>0</v>
      </c>
      <c r="BH2055" s="256">
        <v>0</v>
      </c>
      <c r="BI2055" s="256">
        <v>0</v>
      </c>
      <c r="BJ2055" s="256">
        <v>0</v>
      </c>
      <c r="BK2055" s="256">
        <v>0</v>
      </c>
      <c r="BL2055" s="256">
        <v>0</v>
      </c>
      <c r="BM2055" s="256">
        <v>0</v>
      </c>
      <c r="BN2055" s="256">
        <v>0</v>
      </c>
      <c r="BO2055" s="256">
        <v>0</v>
      </c>
      <c r="BP2055" s="256">
        <v>0</v>
      </c>
      <c r="BQ2055" s="256">
        <v>0</v>
      </c>
      <c r="BR2055" s="256">
        <v>0</v>
      </c>
      <c r="BS2055" s="256">
        <v>0</v>
      </c>
      <c r="BT2055" s="256">
        <v>0</v>
      </c>
      <c r="BU2055" s="256">
        <v>0</v>
      </c>
      <c r="BV2055" s="256">
        <v>0</v>
      </c>
    </row>
    <row r="2056" spans="1:74">
      <c r="A2056" s="256">
        <v>10</v>
      </c>
      <c r="B2056" s="256">
        <v>983.79004989999999</v>
      </c>
      <c r="C2056" s="256">
        <v>970.17881169999998</v>
      </c>
      <c r="D2056" s="256">
        <v>989.83948910000004</v>
      </c>
      <c r="E2056" s="256">
        <v>1017.0619655</v>
      </c>
      <c r="F2056" s="256">
        <v>1012.5248861</v>
      </c>
      <c r="G2056" s="256">
        <v>998.9136479</v>
      </c>
      <c r="H2056" s="256">
        <v>974.71589110000002</v>
      </c>
      <c r="I2056" s="256">
        <v>952.78667400000006</v>
      </c>
      <c r="J2056" s="256">
        <v>961.86083280000003</v>
      </c>
      <c r="K2056" s="256">
        <v>1001.9383675</v>
      </c>
      <c r="L2056" s="256">
        <v>1055.6271403999999</v>
      </c>
      <c r="M2056" s="256">
        <v>1118.3900721</v>
      </c>
      <c r="N2056" s="256">
        <v>1190.2271625999999</v>
      </c>
      <c r="O2056" s="256">
        <v>1259.0395335000001</v>
      </c>
      <c r="P2056" s="256">
        <v>1293.0676290000001</v>
      </c>
      <c r="Q2056" s="256">
        <v>1324.0710048999999</v>
      </c>
      <c r="R2056" s="256">
        <v>1367.1732592000001</v>
      </c>
      <c r="S2056" s="256">
        <v>1401.2013547000001</v>
      </c>
      <c r="T2056" s="256">
        <v>1414.056413</v>
      </c>
      <c r="U2056" s="256">
        <v>1408.0069738</v>
      </c>
      <c r="V2056" s="256">
        <v>1395.9080954000001</v>
      </c>
      <c r="W2056" s="256">
        <v>1381.5406773</v>
      </c>
      <c r="X2056" s="256">
        <v>1358.8552803</v>
      </c>
      <c r="Y2056" s="256">
        <v>1262.0642531000001</v>
      </c>
      <c r="Z2056" s="256">
        <v>1025.3799444000001</v>
      </c>
      <c r="AA2056" s="256">
        <v>646.53381450000006</v>
      </c>
      <c r="AB2056" s="256">
        <v>330.45061629999998</v>
      </c>
      <c r="AC2056" s="256">
        <v>213.2427318</v>
      </c>
      <c r="AD2056" s="256">
        <v>171.65283730000002</v>
      </c>
      <c r="AE2056" s="256">
        <v>144.43036090000001</v>
      </c>
      <c r="AF2056" s="256">
        <v>125.52586340000001</v>
      </c>
      <c r="AG2056" s="256">
        <v>111.1584453</v>
      </c>
      <c r="AH2056" s="256">
        <v>95.278667400000003</v>
      </c>
      <c r="AI2056" s="256">
        <v>80.155069400000002</v>
      </c>
      <c r="AJ2056" s="256">
        <v>62.762931700000003</v>
      </c>
      <c r="AK2056" s="256">
        <v>24.9539367</v>
      </c>
      <c r="AL2056" s="256">
        <v>0</v>
      </c>
      <c r="AM2056" s="256">
        <v>0</v>
      </c>
      <c r="AN2056" s="256">
        <v>0</v>
      </c>
      <c r="AO2056" s="256">
        <v>0</v>
      </c>
      <c r="AP2056" s="256">
        <v>0</v>
      </c>
      <c r="AQ2056" s="256">
        <v>0</v>
      </c>
      <c r="AR2056" s="256">
        <v>0</v>
      </c>
      <c r="AS2056" s="256">
        <v>0</v>
      </c>
      <c r="AT2056" s="256">
        <v>0</v>
      </c>
      <c r="AU2056" s="256">
        <v>0</v>
      </c>
      <c r="AV2056" s="256">
        <v>0</v>
      </c>
      <c r="AW2056" s="256">
        <v>0</v>
      </c>
      <c r="AX2056" s="256">
        <v>0</v>
      </c>
      <c r="AY2056" s="256">
        <v>0</v>
      </c>
      <c r="AZ2056" s="256">
        <v>0</v>
      </c>
      <c r="BA2056" s="256">
        <v>0</v>
      </c>
      <c r="BB2056" s="256">
        <v>0</v>
      </c>
      <c r="BC2056" s="256">
        <v>0</v>
      </c>
      <c r="BD2056" s="256">
        <v>0</v>
      </c>
      <c r="BE2056" s="256">
        <v>0</v>
      </c>
      <c r="BF2056" s="256">
        <v>0</v>
      </c>
      <c r="BG2056" s="256">
        <v>0</v>
      </c>
      <c r="BH2056" s="256">
        <v>0</v>
      </c>
      <c r="BI2056" s="256">
        <v>0</v>
      </c>
      <c r="BJ2056" s="256">
        <v>0</v>
      </c>
      <c r="BK2056" s="256">
        <v>0</v>
      </c>
      <c r="BL2056" s="256">
        <v>0</v>
      </c>
      <c r="BM2056" s="256">
        <v>0</v>
      </c>
      <c r="BN2056" s="256">
        <v>0</v>
      </c>
      <c r="BO2056" s="256">
        <v>0</v>
      </c>
      <c r="BP2056" s="256">
        <v>0</v>
      </c>
      <c r="BQ2056" s="256">
        <v>0</v>
      </c>
      <c r="BR2056" s="256">
        <v>0</v>
      </c>
      <c r="BS2056" s="256">
        <v>0</v>
      </c>
      <c r="BT2056" s="256">
        <v>0</v>
      </c>
      <c r="BU2056" s="256">
        <v>0</v>
      </c>
      <c r="BV2056" s="256">
        <v>0</v>
      </c>
    </row>
    <row r="2057" spans="1:74">
      <c r="A2057" s="256">
        <v>15</v>
      </c>
      <c r="B2057" s="256">
        <v>983.79004989999999</v>
      </c>
      <c r="C2057" s="256">
        <v>971.6911715</v>
      </c>
      <c r="D2057" s="256">
        <v>989.83948910000004</v>
      </c>
      <c r="E2057" s="256">
        <v>1018.5743253000001</v>
      </c>
      <c r="F2057" s="256">
        <v>1015.5496057</v>
      </c>
      <c r="G2057" s="256">
        <v>1004.9630871000001</v>
      </c>
      <c r="H2057" s="256">
        <v>984.54622979999999</v>
      </c>
      <c r="I2057" s="256">
        <v>961.10465290000002</v>
      </c>
      <c r="J2057" s="256">
        <v>962.61701270000003</v>
      </c>
      <c r="K2057" s="256">
        <v>996.64510819999998</v>
      </c>
      <c r="L2057" s="256">
        <v>1048.8215213000001</v>
      </c>
      <c r="M2057" s="256">
        <v>1107.8035535000001</v>
      </c>
      <c r="N2057" s="256">
        <v>1171.3226651</v>
      </c>
      <c r="O2057" s="256">
        <v>1238.6226762000001</v>
      </c>
      <c r="P2057" s="256">
        <v>1275.6754913</v>
      </c>
      <c r="Q2057" s="256">
        <v>1307.4350471</v>
      </c>
      <c r="R2057" s="256">
        <v>1346.0002220000001</v>
      </c>
      <c r="S2057" s="256">
        <v>1379.2721376</v>
      </c>
      <c r="T2057" s="256">
        <v>1395.9080954000001</v>
      </c>
      <c r="U2057" s="256">
        <v>1398.9328150000001</v>
      </c>
      <c r="V2057" s="256">
        <v>1387.5901165</v>
      </c>
      <c r="W2057" s="256">
        <v>1363.3923597</v>
      </c>
      <c r="X2057" s="256">
        <v>1339.1946029000001</v>
      </c>
      <c r="Y2057" s="256">
        <v>1252.2339144</v>
      </c>
      <c r="Z2057" s="256">
        <v>1038.2350027</v>
      </c>
      <c r="AA2057" s="256">
        <v>682.83044970000003</v>
      </c>
      <c r="AB2057" s="256">
        <v>353.89219320000001</v>
      </c>
      <c r="AC2057" s="256">
        <v>223.82925040000001</v>
      </c>
      <c r="AD2057" s="256">
        <v>180.72699610000001</v>
      </c>
      <c r="AE2057" s="256">
        <v>158.04159910000001</v>
      </c>
      <c r="AF2057" s="256">
        <v>142.16182119999999</v>
      </c>
      <c r="AG2057" s="256">
        <v>127.0382232</v>
      </c>
      <c r="AH2057" s="256">
        <v>110.4022654</v>
      </c>
      <c r="AI2057" s="256">
        <v>94.522487499999997</v>
      </c>
      <c r="AJ2057" s="256">
        <v>76.374169899999998</v>
      </c>
      <c r="AK2057" s="256">
        <v>44.614614100000004</v>
      </c>
      <c r="AL2057" s="256">
        <v>0</v>
      </c>
      <c r="AM2057" s="256">
        <v>0</v>
      </c>
      <c r="AN2057" s="256">
        <v>0</v>
      </c>
      <c r="AO2057" s="256">
        <v>0</v>
      </c>
      <c r="AP2057" s="256">
        <v>0</v>
      </c>
      <c r="AQ2057" s="256">
        <v>0</v>
      </c>
      <c r="AR2057" s="256">
        <v>0</v>
      </c>
      <c r="AS2057" s="256">
        <v>0</v>
      </c>
      <c r="AT2057" s="256">
        <v>0</v>
      </c>
      <c r="AU2057" s="256">
        <v>0</v>
      </c>
      <c r="AV2057" s="256">
        <v>0</v>
      </c>
      <c r="AW2057" s="256">
        <v>0</v>
      </c>
      <c r="AX2057" s="256">
        <v>0</v>
      </c>
      <c r="AY2057" s="256">
        <v>0</v>
      </c>
      <c r="AZ2057" s="256">
        <v>0</v>
      </c>
      <c r="BA2057" s="256">
        <v>0</v>
      </c>
      <c r="BB2057" s="256">
        <v>0</v>
      </c>
      <c r="BC2057" s="256">
        <v>0</v>
      </c>
      <c r="BD2057" s="256">
        <v>0</v>
      </c>
      <c r="BE2057" s="256">
        <v>0</v>
      </c>
      <c r="BF2057" s="256">
        <v>0</v>
      </c>
      <c r="BG2057" s="256">
        <v>0</v>
      </c>
      <c r="BH2057" s="256">
        <v>0</v>
      </c>
      <c r="BI2057" s="256">
        <v>0</v>
      </c>
      <c r="BJ2057" s="256">
        <v>0</v>
      </c>
      <c r="BK2057" s="256">
        <v>0</v>
      </c>
      <c r="BL2057" s="256">
        <v>0</v>
      </c>
      <c r="BM2057" s="256">
        <v>0</v>
      </c>
      <c r="BN2057" s="256">
        <v>0</v>
      </c>
      <c r="BO2057" s="256">
        <v>0</v>
      </c>
      <c r="BP2057" s="256">
        <v>0</v>
      </c>
      <c r="BQ2057" s="256">
        <v>0</v>
      </c>
      <c r="BR2057" s="256">
        <v>0</v>
      </c>
      <c r="BS2057" s="256">
        <v>0</v>
      </c>
      <c r="BT2057" s="256">
        <v>0</v>
      </c>
      <c r="BU2057" s="256">
        <v>0</v>
      </c>
      <c r="BV2057" s="256">
        <v>0</v>
      </c>
    </row>
    <row r="2058" spans="1:74">
      <c r="A2058" s="256">
        <v>20</v>
      </c>
      <c r="B2058" s="256">
        <v>983.79004989999999</v>
      </c>
      <c r="C2058" s="256">
        <v>970.17881169999998</v>
      </c>
      <c r="D2058" s="256">
        <v>987.57094940000002</v>
      </c>
      <c r="E2058" s="256">
        <v>1017.0619655</v>
      </c>
      <c r="F2058" s="256">
        <v>1017.0619655</v>
      </c>
      <c r="G2058" s="256">
        <v>1010.2563464</v>
      </c>
      <c r="H2058" s="256">
        <v>992.10802880000006</v>
      </c>
      <c r="I2058" s="256">
        <v>968.66645189999997</v>
      </c>
      <c r="J2058" s="256">
        <v>961.86083280000003</v>
      </c>
      <c r="K2058" s="256">
        <v>986.81476950000001</v>
      </c>
      <c r="L2058" s="256">
        <v>1035.2102831</v>
      </c>
      <c r="M2058" s="256">
        <v>1089.6552359</v>
      </c>
      <c r="N2058" s="256">
        <v>1149.393448</v>
      </c>
      <c r="O2058" s="256">
        <v>1213.6687395000001</v>
      </c>
      <c r="P2058" s="256">
        <v>1259.0395335000001</v>
      </c>
      <c r="Q2058" s="256">
        <v>1288.5305496000001</v>
      </c>
      <c r="R2058" s="256">
        <v>1321.8024651999999</v>
      </c>
      <c r="S2058" s="256">
        <v>1356.5867406</v>
      </c>
      <c r="T2058" s="256">
        <v>1379.2721376</v>
      </c>
      <c r="U2058" s="256">
        <v>1384.5653969</v>
      </c>
      <c r="V2058" s="256">
        <v>1376.2474179999999</v>
      </c>
      <c r="W2058" s="256">
        <v>1349.0249415999999</v>
      </c>
      <c r="X2058" s="256">
        <v>1314.2406662000001</v>
      </c>
      <c r="Y2058" s="256">
        <v>1237.8664963000001</v>
      </c>
      <c r="Z2058" s="256">
        <v>1058.6518599999999</v>
      </c>
      <c r="AA2058" s="256">
        <v>731.22596329999999</v>
      </c>
      <c r="AB2058" s="256">
        <v>396.23826760000003</v>
      </c>
      <c r="AC2058" s="256">
        <v>245.00228760000002</v>
      </c>
      <c r="AD2058" s="256">
        <v>198.87531369999999</v>
      </c>
      <c r="AE2058" s="256">
        <v>181.48317600000001</v>
      </c>
      <c r="AF2058" s="256">
        <v>169.3842976</v>
      </c>
      <c r="AG2058" s="256">
        <v>158.79777899999999</v>
      </c>
      <c r="AH2058" s="256">
        <v>141.40564130000001</v>
      </c>
      <c r="AI2058" s="256">
        <v>125.52586340000001</v>
      </c>
      <c r="AJ2058" s="256">
        <v>105.1090061</v>
      </c>
      <c r="AK2058" s="256">
        <v>50.664053299999999</v>
      </c>
      <c r="AL2058" s="256">
        <v>0</v>
      </c>
      <c r="AM2058" s="256">
        <v>0</v>
      </c>
      <c r="AN2058" s="256">
        <v>0</v>
      </c>
      <c r="AO2058" s="256">
        <v>0</v>
      </c>
      <c r="AP2058" s="256">
        <v>0</v>
      </c>
      <c r="AQ2058" s="256">
        <v>0</v>
      </c>
      <c r="AR2058" s="256">
        <v>0</v>
      </c>
      <c r="AS2058" s="256">
        <v>0</v>
      </c>
      <c r="AT2058" s="256">
        <v>0</v>
      </c>
      <c r="AU2058" s="256">
        <v>0</v>
      </c>
      <c r="AV2058" s="256">
        <v>0</v>
      </c>
      <c r="AW2058" s="256">
        <v>0</v>
      </c>
      <c r="AX2058" s="256">
        <v>0</v>
      </c>
      <c r="AY2058" s="256">
        <v>0</v>
      </c>
      <c r="AZ2058" s="256">
        <v>0</v>
      </c>
      <c r="BA2058" s="256">
        <v>0</v>
      </c>
      <c r="BB2058" s="256">
        <v>0</v>
      </c>
      <c r="BC2058" s="256">
        <v>0</v>
      </c>
      <c r="BD2058" s="256">
        <v>0</v>
      </c>
      <c r="BE2058" s="256">
        <v>0</v>
      </c>
      <c r="BF2058" s="256">
        <v>0</v>
      </c>
      <c r="BG2058" s="256">
        <v>0</v>
      </c>
      <c r="BH2058" s="256">
        <v>0</v>
      </c>
      <c r="BI2058" s="256">
        <v>0</v>
      </c>
      <c r="BJ2058" s="256">
        <v>0</v>
      </c>
      <c r="BK2058" s="256">
        <v>0</v>
      </c>
      <c r="BL2058" s="256">
        <v>0</v>
      </c>
      <c r="BM2058" s="256">
        <v>0</v>
      </c>
      <c r="BN2058" s="256">
        <v>0</v>
      </c>
      <c r="BO2058" s="256">
        <v>0</v>
      </c>
      <c r="BP2058" s="256">
        <v>0</v>
      </c>
      <c r="BQ2058" s="256">
        <v>0</v>
      </c>
      <c r="BR2058" s="256">
        <v>0</v>
      </c>
      <c r="BS2058" s="256">
        <v>0</v>
      </c>
      <c r="BT2058" s="256">
        <v>0</v>
      </c>
      <c r="BU2058" s="256">
        <v>0</v>
      </c>
      <c r="BV2058" s="256">
        <v>0</v>
      </c>
    </row>
    <row r="2059" spans="1:74">
      <c r="A2059" s="256">
        <v>25</v>
      </c>
      <c r="B2059" s="256">
        <v>983.79004989999999</v>
      </c>
      <c r="C2059" s="256">
        <v>972.4473514</v>
      </c>
      <c r="D2059" s="256">
        <v>986.81476950000001</v>
      </c>
      <c r="E2059" s="256">
        <v>1019.3305052000001</v>
      </c>
      <c r="F2059" s="256">
        <v>1022.3552248</v>
      </c>
      <c r="G2059" s="256">
        <v>1017.8181454</v>
      </c>
      <c r="H2059" s="256">
        <v>1004.2069072</v>
      </c>
      <c r="I2059" s="256">
        <v>980.00915040000007</v>
      </c>
      <c r="J2059" s="256">
        <v>966.39791220000006</v>
      </c>
      <c r="K2059" s="256">
        <v>979.25297050000006</v>
      </c>
      <c r="L2059" s="256">
        <v>1020.8428650000001</v>
      </c>
      <c r="M2059" s="256">
        <v>1069.9945585</v>
      </c>
      <c r="N2059" s="256">
        <v>1122.9271515</v>
      </c>
      <c r="O2059" s="256">
        <v>1181.9091837000001</v>
      </c>
      <c r="P2059" s="256">
        <v>1233.3294169000001</v>
      </c>
      <c r="Q2059" s="256">
        <v>1262.8204330000001</v>
      </c>
      <c r="R2059" s="256">
        <v>1293.0676290000001</v>
      </c>
      <c r="S2059" s="256">
        <v>1327.0957245</v>
      </c>
      <c r="T2059" s="256">
        <v>1354.3182009</v>
      </c>
      <c r="U2059" s="256">
        <v>1366.4170793000001</v>
      </c>
      <c r="V2059" s="256">
        <v>1367.1732592000001</v>
      </c>
      <c r="W2059" s="256">
        <v>1355.0743808</v>
      </c>
      <c r="X2059" s="256">
        <v>1323.3148249999999</v>
      </c>
      <c r="Y2059" s="256">
        <v>1262.0642531000001</v>
      </c>
      <c r="Z2059" s="256">
        <v>1114.6091726</v>
      </c>
      <c r="AA2059" s="256">
        <v>819.69901160000006</v>
      </c>
      <c r="AB2059" s="256">
        <v>468.07535810000002</v>
      </c>
      <c r="AC2059" s="256">
        <v>286.5921821</v>
      </c>
      <c r="AD2059" s="256">
        <v>233.65958910000001</v>
      </c>
      <c r="AE2059" s="256">
        <v>218.53599110000002</v>
      </c>
      <c r="AF2059" s="256">
        <v>215.51127149999999</v>
      </c>
      <c r="AG2059" s="256">
        <v>205.68093279999999</v>
      </c>
      <c r="AH2059" s="256">
        <v>186.7764353</v>
      </c>
      <c r="AI2059" s="256">
        <v>167.87193780000001</v>
      </c>
      <c r="AJ2059" s="256">
        <v>142.16182119999999</v>
      </c>
      <c r="AK2059" s="256">
        <v>58.982032199999999</v>
      </c>
      <c r="AL2059" s="256">
        <v>0</v>
      </c>
      <c r="AM2059" s="256">
        <v>0</v>
      </c>
      <c r="AN2059" s="256">
        <v>0</v>
      </c>
      <c r="AO2059" s="256">
        <v>0</v>
      </c>
      <c r="AP2059" s="256">
        <v>0</v>
      </c>
      <c r="AQ2059" s="256">
        <v>0</v>
      </c>
      <c r="AR2059" s="256">
        <v>0</v>
      </c>
      <c r="AS2059" s="256">
        <v>0</v>
      </c>
      <c r="AT2059" s="256">
        <v>0</v>
      </c>
      <c r="AU2059" s="256">
        <v>0</v>
      </c>
      <c r="AV2059" s="256">
        <v>0</v>
      </c>
      <c r="AW2059" s="256">
        <v>0</v>
      </c>
      <c r="AX2059" s="256">
        <v>0</v>
      </c>
      <c r="AY2059" s="256">
        <v>0</v>
      </c>
      <c r="AZ2059" s="256">
        <v>0</v>
      </c>
      <c r="BA2059" s="256">
        <v>0</v>
      </c>
      <c r="BB2059" s="256">
        <v>0</v>
      </c>
      <c r="BC2059" s="256">
        <v>0</v>
      </c>
      <c r="BD2059" s="256">
        <v>0</v>
      </c>
      <c r="BE2059" s="256">
        <v>0</v>
      </c>
      <c r="BF2059" s="256">
        <v>0</v>
      </c>
      <c r="BG2059" s="256">
        <v>0</v>
      </c>
      <c r="BH2059" s="256">
        <v>0</v>
      </c>
      <c r="BI2059" s="256">
        <v>0</v>
      </c>
      <c r="BJ2059" s="256">
        <v>0</v>
      </c>
      <c r="BK2059" s="256">
        <v>0</v>
      </c>
      <c r="BL2059" s="256">
        <v>0</v>
      </c>
      <c r="BM2059" s="256">
        <v>0</v>
      </c>
      <c r="BN2059" s="256">
        <v>0</v>
      </c>
      <c r="BO2059" s="256">
        <v>0</v>
      </c>
      <c r="BP2059" s="256">
        <v>0</v>
      </c>
      <c r="BQ2059" s="256">
        <v>0</v>
      </c>
      <c r="BR2059" s="256">
        <v>0</v>
      </c>
      <c r="BS2059" s="256">
        <v>0</v>
      </c>
      <c r="BT2059" s="256">
        <v>0</v>
      </c>
      <c r="BU2059" s="256">
        <v>0</v>
      </c>
      <c r="BV2059" s="256">
        <v>0</v>
      </c>
    </row>
    <row r="2060" spans="1:74">
      <c r="A2060" s="256">
        <v>30</v>
      </c>
      <c r="B2060" s="256">
        <v>983.79004989999999</v>
      </c>
      <c r="C2060" s="256">
        <v>972.4473514</v>
      </c>
      <c r="D2060" s="256">
        <v>986.0585896</v>
      </c>
      <c r="E2060" s="256">
        <v>1016.3057856</v>
      </c>
      <c r="F2060" s="256">
        <v>1026.8923042000001</v>
      </c>
      <c r="G2060" s="256">
        <v>1024.6237645000001</v>
      </c>
      <c r="H2060" s="256">
        <v>1017.8181454</v>
      </c>
      <c r="I2060" s="256">
        <v>996.64510819999998</v>
      </c>
      <c r="J2060" s="256">
        <v>975.47207100000003</v>
      </c>
      <c r="K2060" s="256">
        <v>978.49679060000005</v>
      </c>
      <c r="L2060" s="256">
        <v>1010.2563464</v>
      </c>
      <c r="M2060" s="256">
        <v>1051.8462409000001</v>
      </c>
      <c r="N2060" s="256">
        <v>1099.4855746000001</v>
      </c>
      <c r="O2060" s="256">
        <v>1147.8810882</v>
      </c>
      <c r="P2060" s="256">
        <v>1202.326041</v>
      </c>
      <c r="Q2060" s="256">
        <v>1240.8912159000001</v>
      </c>
      <c r="R2060" s="256">
        <v>1268.1136923000001</v>
      </c>
      <c r="S2060" s="256">
        <v>1296.8485284999999</v>
      </c>
      <c r="T2060" s="256">
        <v>1327.8519044</v>
      </c>
      <c r="U2060" s="256">
        <v>1352.8058411</v>
      </c>
      <c r="V2060" s="256">
        <v>1371.7103386000001</v>
      </c>
      <c r="W2060" s="256">
        <v>1376.2474179999999</v>
      </c>
      <c r="X2060" s="256">
        <v>1355.0743808</v>
      </c>
      <c r="Y2060" s="256">
        <v>1290.7990893000001</v>
      </c>
      <c r="Z2060" s="256">
        <v>1156.1990671000001</v>
      </c>
      <c r="AA2060" s="256">
        <v>909.68441970000003</v>
      </c>
      <c r="AB2060" s="256">
        <v>552.01132700000005</v>
      </c>
      <c r="AC2060" s="256">
        <v>323.64499720000003</v>
      </c>
      <c r="AD2060" s="256">
        <v>263.15060520000003</v>
      </c>
      <c r="AE2060" s="256">
        <v>256.34498610000003</v>
      </c>
      <c r="AF2060" s="256">
        <v>269.20004440000002</v>
      </c>
      <c r="AG2060" s="256">
        <v>279.786563</v>
      </c>
      <c r="AH2060" s="256">
        <v>266.9315047</v>
      </c>
      <c r="AI2060" s="256">
        <v>241.22138810000001</v>
      </c>
      <c r="AJ2060" s="256">
        <v>195.8505941</v>
      </c>
      <c r="AK2060" s="256">
        <v>80.155069400000002</v>
      </c>
      <c r="AL2060" s="256">
        <v>0</v>
      </c>
      <c r="AM2060" s="256">
        <v>0</v>
      </c>
      <c r="AN2060" s="256">
        <v>0</v>
      </c>
      <c r="AO2060" s="256">
        <v>0</v>
      </c>
      <c r="AP2060" s="256">
        <v>0</v>
      </c>
      <c r="AQ2060" s="256">
        <v>0</v>
      </c>
      <c r="AR2060" s="256">
        <v>0</v>
      </c>
      <c r="AS2060" s="256">
        <v>0</v>
      </c>
      <c r="AT2060" s="256">
        <v>0</v>
      </c>
      <c r="AU2060" s="256">
        <v>0</v>
      </c>
      <c r="AV2060" s="256">
        <v>0</v>
      </c>
      <c r="AW2060" s="256">
        <v>0</v>
      </c>
      <c r="AX2060" s="256">
        <v>0</v>
      </c>
      <c r="AY2060" s="256">
        <v>0</v>
      </c>
      <c r="AZ2060" s="256">
        <v>0</v>
      </c>
      <c r="BA2060" s="256">
        <v>0</v>
      </c>
      <c r="BB2060" s="256">
        <v>0</v>
      </c>
      <c r="BC2060" s="256">
        <v>0</v>
      </c>
      <c r="BD2060" s="256">
        <v>0</v>
      </c>
      <c r="BE2060" s="256">
        <v>0</v>
      </c>
      <c r="BF2060" s="256">
        <v>0</v>
      </c>
      <c r="BG2060" s="256">
        <v>0</v>
      </c>
      <c r="BH2060" s="256">
        <v>0</v>
      </c>
      <c r="BI2060" s="256">
        <v>0</v>
      </c>
      <c r="BJ2060" s="256">
        <v>0</v>
      </c>
      <c r="BK2060" s="256">
        <v>0</v>
      </c>
      <c r="BL2060" s="256">
        <v>0</v>
      </c>
      <c r="BM2060" s="256">
        <v>0</v>
      </c>
      <c r="BN2060" s="256">
        <v>0</v>
      </c>
      <c r="BO2060" s="256">
        <v>0</v>
      </c>
      <c r="BP2060" s="256">
        <v>0</v>
      </c>
      <c r="BQ2060" s="256">
        <v>0</v>
      </c>
      <c r="BR2060" s="256">
        <v>0</v>
      </c>
      <c r="BS2060" s="256">
        <v>0</v>
      </c>
      <c r="BT2060" s="256">
        <v>0</v>
      </c>
      <c r="BU2060" s="256">
        <v>0</v>
      </c>
      <c r="BV2060" s="256">
        <v>0</v>
      </c>
    </row>
    <row r="2061" spans="1:74">
      <c r="A2061" s="256">
        <v>35</v>
      </c>
      <c r="B2061" s="256">
        <v>983.79004989999999</v>
      </c>
      <c r="C2061" s="256">
        <v>972.4473514</v>
      </c>
      <c r="D2061" s="256">
        <v>980.00915040000007</v>
      </c>
      <c r="E2061" s="256">
        <v>1007.9878067</v>
      </c>
      <c r="F2061" s="256">
        <v>1025.3799444000001</v>
      </c>
      <c r="G2061" s="256">
        <v>1029.9170237999999</v>
      </c>
      <c r="H2061" s="256">
        <v>1030.6732036999999</v>
      </c>
      <c r="I2061" s="256">
        <v>1016.3057856</v>
      </c>
      <c r="J2061" s="256">
        <v>993.62038860000007</v>
      </c>
      <c r="K2061" s="256">
        <v>984.54622979999999</v>
      </c>
      <c r="L2061" s="256">
        <v>998.15746799999999</v>
      </c>
      <c r="M2061" s="256">
        <v>1033.6979233</v>
      </c>
      <c r="N2061" s="256">
        <v>1073.0192781000001</v>
      </c>
      <c r="O2061" s="256">
        <v>1116.8777123</v>
      </c>
      <c r="P2061" s="256">
        <v>1166.0294057999999</v>
      </c>
      <c r="Q2061" s="256">
        <v>1212.1563797000001</v>
      </c>
      <c r="R2061" s="256">
        <v>1245.4282952999999</v>
      </c>
      <c r="S2061" s="256">
        <v>1270.3822319999999</v>
      </c>
      <c r="T2061" s="256">
        <v>1299.8732481</v>
      </c>
      <c r="U2061" s="256">
        <v>1331.6328039</v>
      </c>
      <c r="V2061" s="256">
        <v>1364.9047195000001</v>
      </c>
      <c r="W2061" s="256">
        <v>1380.7844974</v>
      </c>
      <c r="X2061" s="256">
        <v>1368.6856190000001</v>
      </c>
      <c r="Y2061" s="256">
        <v>1308.9474069</v>
      </c>
      <c r="Z2061" s="256">
        <v>1189.4709826999999</v>
      </c>
      <c r="AA2061" s="256">
        <v>976.22825090000003</v>
      </c>
      <c r="AB2061" s="256">
        <v>648.80235419999997</v>
      </c>
      <c r="AC2061" s="256">
        <v>359.9416324</v>
      </c>
      <c r="AD2061" s="256">
        <v>272.9809439</v>
      </c>
      <c r="AE2061" s="256">
        <v>270.71240419999998</v>
      </c>
      <c r="AF2061" s="256">
        <v>300.2034203</v>
      </c>
      <c r="AG2061" s="256">
        <v>342.54949470000003</v>
      </c>
      <c r="AH2061" s="256">
        <v>360.69781230000001</v>
      </c>
      <c r="AI2061" s="256">
        <v>339.5247751</v>
      </c>
      <c r="AJ2061" s="256">
        <v>290.37308159999998</v>
      </c>
      <c r="AK2061" s="256">
        <v>116.4517046</v>
      </c>
      <c r="AL2061" s="256">
        <v>0</v>
      </c>
      <c r="AM2061" s="256">
        <v>0</v>
      </c>
      <c r="AN2061" s="256">
        <v>0</v>
      </c>
      <c r="AO2061" s="256">
        <v>0</v>
      </c>
      <c r="AP2061" s="256">
        <v>0</v>
      </c>
      <c r="AQ2061" s="256">
        <v>0</v>
      </c>
      <c r="AR2061" s="256">
        <v>0</v>
      </c>
      <c r="AS2061" s="256">
        <v>0</v>
      </c>
      <c r="AT2061" s="256">
        <v>0</v>
      </c>
      <c r="AU2061" s="256">
        <v>0</v>
      </c>
      <c r="AV2061" s="256">
        <v>0</v>
      </c>
      <c r="AW2061" s="256">
        <v>0</v>
      </c>
      <c r="AX2061" s="256">
        <v>0</v>
      </c>
      <c r="AY2061" s="256">
        <v>0</v>
      </c>
      <c r="AZ2061" s="256">
        <v>0</v>
      </c>
      <c r="BA2061" s="256">
        <v>0</v>
      </c>
      <c r="BB2061" s="256">
        <v>0</v>
      </c>
      <c r="BC2061" s="256">
        <v>0</v>
      </c>
      <c r="BD2061" s="256">
        <v>0</v>
      </c>
      <c r="BE2061" s="256">
        <v>0</v>
      </c>
      <c r="BF2061" s="256">
        <v>0</v>
      </c>
      <c r="BG2061" s="256">
        <v>0</v>
      </c>
      <c r="BH2061" s="256">
        <v>0</v>
      </c>
      <c r="BI2061" s="256">
        <v>0</v>
      </c>
      <c r="BJ2061" s="256">
        <v>0</v>
      </c>
      <c r="BK2061" s="256">
        <v>0</v>
      </c>
      <c r="BL2061" s="256">
        <v>0</v>
      </c>
      <c r="BM2061" s="256">
        <v>0</v>
      </c>
      <c r="BN2061" s="256">
        <v>0</v>
      </c>
      <c r="BO2061" s="256">
        <v>0</v>
      </c>
      <c r="BP2061" s="256">
        <v>0</v>
      </c>
      <c r="BQ2061" s="256">
        <v>0</v>
      </c>
      <c r="BR2061" s="256">
        <v>0</v>
      </c>
      <c r="BS2061" s="256">
        <v>0</v>
      </c>
      <c r="BT2061" s="256">
        <v>0</v>
      </c>
      <c r="BU2061" s="256">
        <v>0</v>
      </c>
      <c r="BV2061" s="256">
        <v>0</v>
      </c>
    </row>
    <row r="2062" spans="1:74">
      <c r="A2062" s="256">
        <v>40</v>
      </c>
      <c r="B2062" s="256">
        <v>983.79004989999999</v>
      </c>
      <c r="C2062" s="256">
        <v>970.17881169999998</v>
      </c>
      <c r="D2062" s="256">
        <v>977.74061070000005</v>
      </c>
      <c r="E2062" s="256">
        <v>1005.7192670000001</v>
      </c>
      <c r="F2062" s="256">
        <v>1027.6484841000001</v>
      </c>
      <c r="G2062" s="256">
        <v>1036.7226429</v>
      </c>
      <c r="H2062" s="256">
        <v>1043.528262</v>
      </c>
      <c r="I2062" s="256">
        <v>1038.9911826</v>
      </c>
      <c r="J2062" s="256">
        <v>1020.8428650000001</v>
      </c>
      <c r="K2062" s="256">
        <v>1000.4260077</v>
      </c>
      <c r="L2062" s="256">
        <v>1000.4260077</v>
      </c>
      <c r="M2062" s="256">
        <v>1023.1114047</v>
      </c>
      <c r="N2062" s="256">
        <v>1057.1395001999999</v>
      </c>
      <c r="O2062" s="256">
        <v>1094.1923153</v>
      </c>
      <c r="P2062" s="256">
        <v>1135.0260298999999</v>
      </c>
      <c r="Q2062" s="256">
        <v>1178.8844641000001</v>
      </c>
      <c r="R2062" s="256">
        <v>1218.9619987999999</v>
      </c>
      <c r="S2062" s="256">
        <v>1250.7215546</v>
      </c>
      <c r="T2062" s="256">
        <v>1277.944031</v>
      </c>
      <c r="U2062" s="256">
        <v>1308.191227</v>
      </c>
      <c r="V2062" s="256">
        <v>1341.4631426000001</v>
      </c>
      <c r="W2062" s="256">
        <v>1367.9294391000001</v>
      </c>
      <c r="X2062" s="256">
        <v>1379.2721376</v>
      </c>
      <c r="Y2062" s="256">
        <v>1352.8058411</v>
      </c>
      <c r="Z2062" s="256">
        <v>1261.3080732000001</v>
      </c>
      <c r="AA2062" s="256">
        <v>1076.0439977000001</v>
      </c>
      <c r="AB2062" s="256">
        <v>781.13383669999996</v>
      </c>
      <c r="AC2062" s="256">
        <v>442.36524150000002</v>
      </c>
      <c r="AD2062" s="256">
        <v>301.71578010000002</v>
      </c>
      <c r="AE2062" s="256">
        <v>293.3978012</v>
      </c>
      <c r="AF2062" s="256">
        <v>331.20679619999999</v>
      </c>
      <c r="AG2062" s="256">
        <v>388.67646860000002</v>
      </c>
      <c r="AH2062" s="256">
        <v>426.4854636</v>
      </c>
      <c r="AI2062" s="256">
        <v>430.26636310000004</v>
      </c>
      <c r="AJ2062" s="256">
        <v>367.50343140000001</v>
      </c>
      <c r="AK2062" s="256">
        <v>133.0876624</v>
      </c>
      <c r="AL2062" s="256">
        <v>0</v>
      </c>
      <c r="AM2062" s="256">
        <v>0</v>
      </c>
      <c r="AN2062" s="256">
        <v>0</v>
      </c>
      <c r="AO2062" s="256">
        <v>0</v>
      </c>
      <c r="AP2062" s="256">
        <v>0</v>
      </c>
      <c r="AQ2062" s="256">
        <v>0</v>
      </c>
      <c r="AR2062" s="256">
        <v>0</v>
      </c>
      <c r="AS2062" s="256">
        <v>0</v>
      </c>
      <c r="AT2062" s="256">
        <v>0</v>
      </c>
      <c r="AU2062" s="256">
        <v>0</v>
      </c>
      <c r="AV2062" s="256">
        <v>0</v>
      </c>
      <c r="AW2062" s="256">
        <v>0</v>
      </c>
      <c r="AX2062" s="256">
        <v>0</v>
      </c>
      <c r="AY2062" s="256">
        <v>0</v>
      </c>
      <c r="AZ2062" s="256">
        <v>0</v>
      </c>
      <c r="BA2062" s="256">
        <v>0</v>
      </c>
      <c r="BB2062" s="256">
        <v>0</v>
      </c>
      <c r="BC2062" s="256">
        <v>0</v>
      </c>
      <c r="BD2062" s="256">
        <v>0</v>
      </c>
      <c r="BE2062" s="256">
        <v>0</v>
      </c>
      <c r="BF2062" s="256">
        <v>0</v>
      </c>
      <c r="BG2062" s="256">
        <v>0</v>
      </c>
      <c r="BH2062" s="256">
        <v>0</v>
      </c>
      <c r="BI2062" s="256">
        <v>0</v>
      </c>
      <c r="BJ2062" s="256">
        <v>0</v>
      </c>
      <c r="BK2062" s="256">
        <v>0</v>
      </c>
      <c r="BL2062" s="256">
        <v>0</v>
      </c>
      <c r="BM2062" s="256">
        <v>0</v>
      </c>
      <c r="BN2062" s="256">
        <v>0</v>
      </c>
      <c r="BO2062" s="256">
        <v>0</v>
      </c>
      <c r="BP2062" s="256">
        <v>0</v>
      </c>
      <c r="BQ2062" s="256">
        <v>0</v>
      </c>
      <c r="BR2062" s="256">
        <v>0</v>
      </c>
      <c r="BS2062" s="256">
        <v>0</v>
      </c>
      <c r="BT2062" s="256">
        <v>0</v>
      </c>
      <c r="BU2062" s="256">
        <v>0</v>
      </c>
      <c r="BV2062" s="256">
        <v>0</v>
      </c>
    </row>
    <row r="2063" spans="1:74">
      <c r="A2063" s="256">
        <v>45</v>
      </c>
      <c r="B2063" s="256">
        <v>983.79004989999999</v>
      </c>
      <c r="C2063" s="256">
        <v>970.17881169999998</v>
      </c>
      <c r="D2063" s="256">
        <v>973.20353130000001</v>
      </c>
      <c r="E2063" s="256">
        <v>996.64510819999998</v>
      </c>
      <c r="F2063" s="256">
        <v>1026.1361243000001</v>
      </c>
      <c r="G2063" s="256">
        <v>1042.7720821</v>
      </c>
      <c r="H2063" s="256">
        <v>1056.3833202999999</v>
      </c>
      <c r="I2063" s="256">
        <v>1061.6765796</v>
      </c>
      <c r="J2063" s="256">
        <v>1050.3338811000001</v>
      </c>
      <c r="K2063" s="256">
        <v>1025.3799444000001</v>
      </c>
      <c r="L2063" s="256">
        <v>1013.281066</v>
      </c>
      <c r="M2063" s="256">
        <v>1021.5990449</v>
      </c>
      <c r="N2063" s="256">
        <v>1048.0653414000001</v>
      </c>
      <c r="O2063" s="256">
        <v>1077.5563575000001</v>
      </c>
      <c r="P2063" s="256">
        <v>1111.5844529999999</v>
      </c>
      <c r="Q2063" s="256">
        <v>1150.1496279</v>
      </c>
      <c r="R2063" s="256">
        <v>1192.4957022999999</v>
      </c>
      <c r="S2063" s="256">
        <v>1234.8417767000001</v>
      </c>
      <c r="T2063" s="256">
        <v>1268.1136923000001</v>
      </c>
      <c r="U2063" s="256">
        <v>1297.6047083999999</v>
      </c>
      <c r="V2063" s="256">
        <v>1328.6080843</v>
      </c>
      <c r="W2063" s="256">
        <v>1369.4417989000001</v>
      </c>
      <c r="X2063" s="256">
        <v>1400.4451748000001</v>
      </c>
      <c r="Y2063" s="256">
        <v>1414.8125929</v>
      </c>
      <c r="Z2063" s="256">
        <v>1375.4912380999999</v>
      </c>
      <c r="AA2063" s="256">
        <v>1237.8664963000001</v>
      </c>
      <c r="AB2063" s="256">
        <v>970.93499159999999</v>
      </c>
      <c r="AC2063" s="256">
        <v>609.48099939999997</v>
      </c>
      <c r="AD2063" s="256">
        <v>384.13938919999998</v>
      </c>
      <c r="AE2063" s="256">
        <v>344.06185449999998</v>
      </c>
      <c r="AF2063" s="256">
        <v>373.55287060000001</v>
      </c>
      <c r="AG2063" s="256">
        <v>430.26636310000004</v>
      </c>
      <c r="AH2063" s="256">
        <v>467.31917820000001</v>
      </c>
      <c r="AI2063" s="256">
        <v>475.63715710000002</v>
      </c>
      <c r="AJ2063" s="256">
        <v>456.73265960000003</v>
      </c>
      <c r="AK2063" s="256">
        <v>187.53261520000001</v>
      </c>
      <c r="AL2063" s="256">
        <v>0</v>
      </c>
      <c r="AM2063" s="256">
        <v>0</v>
      </c>
      <c r="AN2063" s="256">
        <v>0</v>
      </c>
      <c r="AO2063" s="256">
        <v>0</v>
      </c>
      <c r="AP2063" s="256">
        <v>0</v>
      </c>
      <c r="AQ2063" s="256">
        <v>0</v>
      </c>
      <c r="AR2063" s="256">
        <v>0</v>
      </c>
      <c r="AS2063" s="256">
        <v>0</v>
      </c>
      <c r="AT2063" s="256">
        <v>0</v>
      </c>
      <c r="AU2063" s="256">
        <v>0</v>
      </c>
      <c r="AV2063" s="256">
        <v>0</v>
      </c>
      <c r="AW2063" s="256">
        <v>0</v>
      </c>
      <c r="AX2063" s="256">
        <v>0</v>
      </c>
      <c r="AY2063" s="256">
        <v>0</v>
      </c>
      <c r="AZ2063" s="256">
        <v>0</v>
      </c>
      <c r="BA2063" s="256">
        <v>0</v>
      </c>
      <c r="BB2063" s="256">
        <v>0</v>
      </c>
      <c r="BC2063" s="256">
        <v>0</v>
      </c>
      <c r="BD2063" s="256">
        <v>0</v>
      </c>
      <c r="BE2063" s="256">
        <v>0</v>
      </c>
      <c r="BF2063" s="256">
        <v>0</v>
      </c>
      <c r="BG2063" s="256">
        <v>0</v>
      </c>
      <c r="BH2063" s="256">
        <v>0</v>
      </c>
      <c r="BI2063" s="256">
        <v>0</v>
      </c>
      <c r="BJ2063" s="256">
        <v>0</v>
      </c>
      <c r="BK2063" s="256">
        <v>0</v>
      </c>
      <c r="BL2063" s="256">
        <v>0</v>
      </c>
      <c r="BM2063" s="256">
        <v>0</v>
      </c>
      <c r="BN2063" s="256">
        <v>0</v>
      </c>
      <c r="BO2063" s="256">
        <v>0</v>
      </c>
      <c r="BP2063" s="256">
        <v>0</v>
      </c>
      <c r="BQ2063" s="256">
        <v>0</v>
      </c>
      <c r="BR2063" s="256">
        <v>0</v>
      </c>
      <c r="BS2063" s="256">
        <v>0</v>
      </c>
      <c r="BT2063" s="256">
        <v>0</v>
      </c>
      <c r="BU2063" s="256">
        <v>0</v>
      </c>
      <c r="BV2063" s="256">
        <v>0</v>
      </c>
    </row>
    <row r="2064" spans="1:74">
      <c r="A2064" s="256">
        <v>50</v>
      </c>
      <c r="B2064" s="256">
        <v>983.79004989999999</v>
      </c>
      <c r="C2064" s="256">
        <v>970.17881169999998</v>
      </c>
      <c r="D2064" s="256">
        <v>970.17881169999998</v>
      </c>
      <c r="E2064" s="256">
        <v>990.59566900000004</v>
      </c>
      <c r="F2064" s="256">
        <v>1023.1114047</v>
      </c>
      <c r="G2064" s="256">
        <v>1051.0900610000001</v>
      </c>
      <c r="H2064" s="256">
        <v>1069.2383786</v>
      </c>
      <c r="I2064" s="256">
        <v>1085.1181564999999</v>
      </c>
      <c r="J2064" s="256">
        <v>1083.6057966999999</v>
      </c>
      <c r="K2064" s="256">
        <v>1063.9451193</v>
      </c>
      <c r="L2064" s="256">
        <v>1042.0159022</v>
      </c>
      <c r="M2064" s="256">
        <v>1040.5035424</v>
      </c>
      <c r="N2064" s="256">
        <v>1055.6271403999999</v>
      </c>
      <c r="O2064" s="256">
        <v>1082.0934368999999</v>
      </c>
      <c r="P2064" s="256">
        <v>1110.0720931999999</v>
      </c>
      <c r="Q2064" s="256">
        <v>1143.3440088</v>
      </c>
      <c r="R2064" s="256">
        <v>1184.9339033000001</v>
      </c>
      <c r="S2064" s="256">
        <v>1229.5485174</v>
      </c>
      <c r="T2064" s="256">
        <v>1270.3822319999999</v>
      </c>
      <c r="U2064" s="256">
        <v>1311.9721265000001</v>
      </c>
      <c r="V2064" s="256">
        <v>1352.8058411</v>
      </c>
      <c r="W2064" s="256">
        <v>1398.9328150000001</v>
      </c>
      <c r="X2064" s="256">
        <v>1448.0845085000001</v>
      </c>
      <c r="Y2064" s="256">
        <v>1494.9676623</v>
      </c>
      <c r="Z2064" s="256">
        <v>1507.8227206000001</v>
      </c>
      <c r="AA2064" s="256">
        <v>1435.9856301</v>
      </c>
      <c r="AB2064" s="256">
        <v>1234.8417767000001</v>
      </c>
      <c r="AC2064" s="256">
        <v>880.19340360000001</v>
      </c>
      <c r="AD2064" s="256">
        <v>537.64390890000004</v>
      </c>
      <c r="AE2064" s="256">
        <v>431.77872289999999</v>
      </c>
      <c r="AF2064" s="256">
        <v>435.55962240000002</v>
      </c>
      <c r="AG2064" s="256">
        <v>470.34389780000004</v>
      </c>
      <c r="AH2064" s="256">
        <v>494.54165460000002</v>
      </c>
      <c r="AI2064" s="256">
        <v>500.59109380000001</v>
      </c>
      <c r="AJ2064" s="256">
        <v>494.54165460000002</v>
      </c>
      <c r="AK2064" s="256">
        <v>230.63486950000001</v>
      </c>
      <c r="AL2064" s="256">
        <v>0</v>
      </c>
      <c r="AM2064" s="256">
        <v>0</v>
      </c>
      <c r="AN2064" s="256">
        <v>0</v>
      </c>
      <c r="AO2064" s="256">
        <v>0</v>
      </c>
      <c r="AP2064" s="256">
        <v>0</v>
      </c>
      <c r="AQ2064" s="256">
        <v>0</v>
      </c>
      <c r="AR2064" s="256">
        <v>0</v>
      </c>
      <c r="AS2064" s="256">
        <v>0</v>
      </c>
      <c r="AT2064" s="256">
        <v>0</v>
      </c>
      <c r="AU2064" s="256">
        <v>0</v>
      </c>
      <c r="AV2064" s="256">
        <v>0</v>
      </c>
      <c r="AW2064" s="256">
        <v>0</v>
      </c>
      <c r="AX2064" s="256">
        <v>0</v>
      </c>
      <c r="AY2064" s="256">
        <v>0</v>
      </c>
      <c r="AZ2064" s="256">
        <v>0</v>
      </c>
      <c r="BA2064" s="256">
        <v>0</v>
      </c>
      <c r="BB2064" s="256">
        <v>0</v>
      </c>
      <c r="BC2064" s="256">
        <v>0</v>
      </c>
      <c r="BD2064" s="256">
        <v>0</v>
      </c>
      <c r="BE2064" s="256">
        <v>0</v>
      </c>
      <c r="BF2064" s="256">
        <v>0</v>
      </c>
      <c r="BG2064" s="256">
        <v>0</v>
      </c>
      <c r="BH2064" s="256">
        <v>0</v>
      </c>
      <c r="BI2064" s="256">
        <v>0</v>
      </c>
      <c r="BJ2064" s="256">
        <v>0</v>
      </c>
      <c r="BK2064" s="256">
        <v>0</v>
      </c>
      <c r="BL2064" s="256">
        <v>0</v>
      </c>
      <c r="BM2064" s="256">
        <v>0</v>
      </c>
      <c r="BN2064" s="256">
        <v>0</v>
      </c>
      <c r="BO2064" s="256">
        <v>0</v>
      </c>
      <c r="BP2064" s="256">
        <v>0</v>
      </c>
      <c r="BQ2064" s="256">
        <v>0</v>
      </c>
      <c r="BR2064" s="256">
        <v>0</v>
      </c>
      <c r="BS2064" s="256">
        <v>0</v>
      </c>
      <c r="BT2064" s="256">
        <v>0</v>
      </c>
      <c r="BU2064" s="256">
        <v>0</v>
      </c>
      <c r="BV2064" s="256">
        <v>0</v>
      </c>
    </row>
    <row r="2065" spans="1:74">
      <c r="A2065" s="256">
        <v>55</v>
      </c>
      <c r="B2065" s="256">
        <v>983.79004989999999</v>
      </c>
      <c r="C2065" s="256">
        <v>972.4473514</v>
      </c>
      <c r="D2065" s="256">
        <v>970.93499159999999</v>
      </c>
      <c r="E2065" s="256">
        <v>983.79004989999999</v>
      </c>
      <c r="F2065" s="256">
        <v>1014.7934258</v>
      </c>
      <c r="G2065" s="256">
        <v>1048.8215213000001</v>
      </c>
      <c r="H2065" s="256">
        <v>1076.0439977000001</v>
      </c>
      <c r="I2065" s="256">
        <v>1100.9979344000001</v>
      </c>
      <c r="J2065" s="256">
        <v>1115.3653525</v>
      </c>
      <c r="K2065" s="256">
        <v>1107.8035535000001</v>
      </c>
      <c r="L2065" s="256">
        <v>1085.1181564999999</v>
      </c>
      <c r="M2065" s="256">
        <v>1070.7507384</v>
      </c>
      <c r="N2065" s="256">
        <v>1078.3125374000001</v>
      </c>
      <c r="O2065" s="256">
        <v>1098.7293947000001</v>
      </c>
      <c r="P2065" s="256">
        <v>1126.7080510000001</v>
      </c>
      <c r="Q2065" s="256">
        <v>1163.0046861999999</v>
      </c>
      <c r="R2065" s="256">
        <v>1204.5945807000001</v>
      </c>
      <c r="S2065" s="256">
        <v>1245.4282952999999</v>
      </c>
      <c r="T2065" s="256">
        <v>1286.2620099000001</v>
      </c>
      <c r="U2065" s="256">
        <v>1341.4631426000001</v>
      </c>
      <c r="V2065" s="256">
        <v>1409.5193336</v>
      </c>
      <c r="W2065" s="256">
        <v>1484.3811436999999</v>
      </c>
      <c r="X2065" s="256">
        <v>1563.0238532999999</v>
      </c>
      <c r="Y2065" s="256">
        <v>1646.9598222</v>
      </c>
      <c r="Z2065" s="256">
        <v>1714.2598333000001</v>
      </c>
      <c r="AA2065" s="256">
        <v>1716.5283730000001</v>
      </c>
      <c r="AB2065" s="256">
        <v>1587.9777900000001</v>
      </c>
      <c r="AC2065" s="256">
        <v>1285.5058300000001</v>
      </c>
      <c r="AD2065" s="256">
        <v>831.04171010000005</v>
      </c>
      <c r="AE2065" s="256">
        <v>574.69672400000002</v>
      </c>
      <c r="AF2065" s="256">
        <v>522.52031090000003</v>
      </c>
      <c r="AG2065" s="256">
        <v>521.00795110000001</v>
      </c>
      <c r="AH2065" s="256">
        <v>522.52031090000003</v>
      </c>
      <c r="AI2065" s="256">
        <v>512.68997220000006</v>
      </c>
      <c r="AJ2065" s="256">
        <v>486.97985560000001</v>
      </c>
      <c r="AK2065" s="256">
        <v>249.539367</v>
      </c>
      <c r="AL2065" s="256">
        <v>0</v>
      </c>
      <c r="AM2065" s="256">
        <v>0</v>
      </c>
      <c r="AN2065" s="256">
        <v>0</v>
      </c>
      <c r="AO2065" s="256">
        <v>0</v>
      </c>
      <c r="AP2065" s="256">
        <v>0</v>
      </c>
      <c r="AQ2065" s="256">
        <v>0</v>
      </c>
      <c r="AR2065" s="256">
        <v>0</v>
      </c>
      <c r="AS2065" s="256">
        <v>0</v>
      </c>
      <c r="AT2065" s="256">
        <v>0</v>
      </c>
      <c r="AU2065" s="256">
        <v>0</v>
      </c>
      <c r="AV2065" s="256">
        <v>0</v>
      </c>
      <c r="AW2065" s="256">
        <v>0</v>
      </c>
      <c r="AX2065" s="256">
        <v>0</v>
      </c>
      <c r="AY2065" s="256">
        <v>0</v>
      </c>
      <c r="AZ2065" s="256">
        <v>0</v>
      </c>
      <c r="BA2065" s="256">
        <v>0</v>
      </c>
      <c r="BB2065" s="256">
        <v>0</v>
      </c>
      <c r="BC2065" s="256">
        <v>0</v>
      </c>
      <c r="BD2065" s="256">
        <v>0</v>
      </c>
      <c r="BE2065" s="256">
        <v>0</v>
      </c>
      <c r="BF2065" s="256">
        <v>0</v>
      </c>
      <c r="BG2065" s="256">
        <v>0</v>
      </c>
      <c r="BH2065" s="256">
        <v>0</v>
      </c>
      <c r="BI2065" s="256">
        <v>0</v>
      </c>
      <c r="BJ2065" s="256">
        <v>0</v>
      </c>
      <c r="BK2065" s="256">
        <v>0</v>
      </c>
      <c r="BL2065" s="256">
        <v>0</v>
      </c>
      <c r="BM2065" s="256">
        <v>0</v>
      </c>
      <c r="BN2065" s="256">
        <v>0</v>
      </c>
      <c r="BO2065" s="256">
        <v>0</v>
      </c>
      <c r="BP2065" s="256">
        <v>0</v>
      </c>
      <c r="BQ2065" s="256">
        <v>0</v>
      </c>
      <c r="BR2065" s="256">
        <v>0</v>
      </c>
      <c r="BS2065" s="256">
        <v>0</v>
      </c>
      <c r="BT2065" s="256">
        <v>0</v>
      </c>
      <c r="BU2065" s="256">
        <v>0</v>
      </c>
      <c r="BV2065" s="256">
        <v>0</v>
      </c>
    </row>
    <row r="2066" spans="1:74">
      <c r="A2066" s="256">
        <v>60</v>
      </c>
      <c r="B2066" s="256">
        <v>983.79004989999999</v>
      </c>
      <c r="C2066" s="256">
        <v>972.4473514</v>
      </c>
      <c r="D2066" s="256">
        <v>969.42263179999998</v>
      </c>
      <c r="E2066" s="256">
        <v>977.74061070000005</v>
      </c>
      <c r="F2066" s="256">
        <v>1006.4754469000001</v>
      </c>
      <c r="G2066" s="256">
        <v>1046.5529816000001</v>
      </c>
      <c r="H2066" s="256">
        <v>1082.8496167999999</v>
      </c>
      <c r="I2066" s="256">
        <v>1110.0720931999999</v>
      </c>
      <c r="J2066" s="256">
        <v>1134.2698500000001</v>
      </c>
      <c r="K2066" s="256">
        <v>1147.1249083</v>
      </c>
      <c r="L2066" s="256">
        <v>1141.0754691</v>
      </c>
      <c r="M2066" s="256">
        <v>1126.7080510000001</v>
      </c>
      <c r="N2066" s="256">
        <v>1118.3900721</v>
      </c>
      <c r="O2066" s="256">
        <v>1131.2451304000001</v>
      </c>
      <c r="P2066" s="256">
        <v>1158.4676068000001</v>
      </c>
      <c r="Q2066" s="256">
        <v>1195.5204219</v>
      </c>
      <c r="R2066" s="256">
        <v>1238.6226762000001</v>
      </c>
      <c r="S2066" s="256">
        <v>1285.5058300000001</v>
      </c>
      <c r="T2066" s="256">
        <v>1333.9013436</v>
      </c>
      <c r="U2066" s="256">
        <v>1401.2013547000001</v>
      </c>
      <c r="V2066" s="256">
        <v>1494.2114824</v>
      </c>
      <c r="W2066" s="256">
        <v>1619.7373458</v>
      </c>
      <c r="X2066" s="256">
        <v>1777.0227649999999</v>
      </c>
      <c r="Y2066" s="256">
        <v>1957.7497611000001</v>
      </c>
      <c r="Z2066" s="256">
        <v>2144.5261964000001</v>
      </c>
      <c r="AA2066" s="256">
        <v>2298.7868960000001</v>
      </c>
      <c r="AB2066" s="256">
        <v>2329.0340919999999</v>
      </c>
      <c r="AC2066" s="256">
        <v>2114.2790003999999</v>
      </c>
      <c r="AD2066" s="256">
        <v>1613.6879066000001</v>
      </c>
      <c r="AE2066" s="256">
        <v>1006.4754469000001</v>
      </c>
      <c r="AF2066" s="256">
        <v>709.29674620000003</v>
      </c>
      <c r="AG2066" s="256">
        <v>603.43156020000004</v>
      </c>
      <c r="AH2066" s="256">
        <v>553.52368680000006</v>
      </c>
      <c r="AI2066" s="256">
        <v>522.52031090000003</v>
      </c>
      <c r="AJ2066" s="256">
        <v>465.05063849999999</v>
      </c>
      <c r="AK2066" s="256">
        <v>262.39442530000002</v>
      </c>
      <c r="AL2066" s="256">
        <v>0</v>
      </c>
      <c r="AM2066" s="256">
        <v>0</v>
      </c>
      <c r="AN2066" s="256">
        <v>0</v>
      </c>
      <c r="AO2066" s="256">
        <v>0</v>
      </c>
      <c r="AP2066" s="256">
        <v>0</v>
      </c>
      <c r="AQ2066" s="256">
        <v>0</v>
      </c>
      <c r="AR2066" s="256">
        <v>0</v>
      </c>
      <c r="AS2066" s="256">
        <v>0</v>
      </c>
      <c r="AT2066" s="256">
        <v>0</v>
      </c>
      <c r="AU2066" s="256">
        <v>0</v>
      </c>
      <c r="AV2066" s="256">
        <v>0</v>
      </c>
      <c r="AW2066" s="256">
        <v>0</v>
      </c>
      <c r="AX2066" s="256">
        <v>0</v>
      </c>
      <c r="AY2066" s="256">
        <v>0</v>
      </c>
      <c r="AZ2066" s="256">
        <v>0</v>
      </c>
      <c r="BA2066" s="256">
        <v>0</v>
      </c>
      <c r="BB2066" s="256">
        <v>0</v>
      </c>
      <c r="BC2066" s="256">
        <v>0</v>
      </c>
      <c r="BD2066" s="256">
        <v>0</v>
      </c>
      <c r="BE2066" s="256">
        <v>0</v>
      </c>
      <c r="BF2066" s="256">
        <v>0</v>
      </c>
      <c r="BG2066" s="256">
        <v>0</v>
      </c>
      <c r="BH2066" s="256">
        <v>0</v>
      </c>
      <c r="BI2066" s="256">
        <v>0</v>
      </c>
      <c r="BJ2066" s="256">
        <v>0</v>
      </c>
      <c r="BK2066" s="256">
        <v>0</v>
      </c>
      <c r="BL2066" s="256">
        <v>0</v>
      </c>
      <c r="BM2066" s="256">
        <v>0</v>
      </c>
      <c r="BN2066" s="256">
        <v>0</v>
      </c>
      <c r="BO2066" s="256">
        <v>0</v>
      </c>
      <c r="BP2066" s="256">
        <v>0</v>
      </c>
      <c r="BQ2066" s="256">
        <v>0</v>
      </c>
      <c r="BR2066" s="256">
        <v>0</v>
      </c>
      <c r="BS2066" s="256">
        <v>0</v>
      </c>
      <c r="BT2066" s="256">
        <v>0</v>
      </c>
      <c r="BU2066" s="256">
        <v>0</v>
      </c>
      <c r="BV2066" s="256">
        <v>0</v>
      </c>
    </row>
    <row r="2067" spans="1:74">
      <c r="A2067" s="256">
        <v>65</v>
      </c>
      <c r="B2067" s="256">
        <v>983.79004989999999</v>
      </c>
      <c r="C2067" s="256">
        <v>970.17881169999998</v>
      </c>
      <c r="D2067" s="256">
        <v>967.15409210000007</v>
      </c>
      <c r="E2067" s="256">
        <v>972.4473514</v>
      </c>
      <c r="F2067" s="256">
        <v>997.40128809999999</v>
      </c>
      <c r="G2067" s="256">
        <v>1036.7226429</v>
      </c>
      <c r="H2067" s="256">
        <v>1077.5563575000001</v>
      </c>
      <c r="I2067" s="256">
        <v>1113.8529927</v>
      </c>
      <c r="J2067" s="256">
        <v>1149.393448</v>
      </c>
      <c r="K2067" s="256">
        <v>1178.1282842000001</v>
      </c>
      <c r="L2067" s="256">
        <v>1192.4957022999999</v>
      </c>
      <c r="M2067" s="256">
        <v>1189.4709826999999</v>
      </c>
      <c r="N2067" s="256">
        <v>1176.6159244</v>
      </c>
      <c r="O2067" s="256">
        <v>1179.6406440000001</v>
      </c>
      <c r="P2067" s="256">
        <v>1203.0822209</v>
      </c>
      <c r="Q2067" s="256">
        <v>1240.8912159000001</v>
      </c>
      <c r="R2067" s="256">
        <v>1289.2867295000001</v>
      </c>
      <c r="S2067" s="256">
        <v>1342.2193225000001</v>
      </c>
      <c r="T2067" s="256">
        <v>1403.4698943999999</v>
      </c>
      <c r="U2067" s="256">
        <v>1496.4800221</v>
      </c>
      <c r="V2067" s="256">
        <v>1620.4935257</v>
      </c>
      <c r="W2067" s="256">
        <v>1789.1216434</v>
      </c>
      <c r="X2067" s="256">
        <v>2006.9014546000001</v>
      </c>
      <c r="Y2067" s="256">
        <v>2277.6138587999999</v>
      </c>
      <c r="Z2067" s="256">
        <v>2590.6723373999998</v>
      </c>
      <c r="AA2067" s="256">
        <v>2909.0240753000003</v>
      </c>
      <c r="AB2067" s="256">
        <v>3158.5634423000001</v>
      </c>
      <c r="AC2067" s="256">
        <v>3166.1252413000002</v>
      </c>
      <c r="AD2067" s="256">
        <v>2843.9926039000002</v>
      </c>
      <c r="AE2067" s="256">
        <v>2195.9464296000001</v>
      </c>
      <c r="AF2067" s="256">
        <v>1438.2541698</v>
      </c>
      <c r="AG2067" s="256">
        <v>866.58216540000001</v>
      </c>
      <c r="AH2067" s="256">
        <v>614.01807880000001</v>
      </c>
      <c r="AI2067" s="256">
        <v>533.86300940000001</v>
      </c>
      <c r="AJ2067" s="256">
        <v>437.07198220000004</v>
      </c>
      <c r="AK2067" s="256">
        <v>248.02700720000001</v>
      </c>
      <c r="AL2067" s="256">
        <v>0</v>
      </c>
      <c r="AM2067" s="256">
        <v>0</v>
      </c>
      <c r="AN2067" s="256">
        <v>0</v>
      </c>
      <c r="AO2067" s="256">
        <v>0</v>
      </c>
      <c r="AP2067" s="256">
        <v>0</v>
      </c>
      <c r="AQ2067" s="256">
        <v>0</v>
      </c>
      <c r="AR2067" s="256">
        <v>0</v>
      </c>
      <c r="AS2067" s="256">
        <v>0</v>
      </c>
      <c r="AT2067" s="256">
        <v>0</v>
      </c>
      <c r="AU2067" s="256">
        <v>0</v>
      </c>
      <c r="AV2067" s="256">
        <v>0</v>
      </c>
      <c r="AW2067" s="256">
        <v>0</v>
      </c>
      <c r="AX2067" s="256">
        <v>0</v>
      </c>
      <c r="AY2067" s="256">
        <v>0</v>
      </c>
      <c r="AZ2067" s="256">
        <v>0</v>
      </c>
      <c r="BA2067" s="256">
        <v>0</v>
      </c>
      <c r="BB2067" s="256">
        <v>0</v>
      </c>
      <c r="BC2067" s="256">
        <v>0</v>
      </c>
      <c r="BD2067" s="256">
        <v>0</v>
      </c>
      <c r="BE2067" s="256">
        <v>0</v>
      </c>
      <c r="BF2067" s="256">
        <v>0</v>
      </c>
      <c r="BG2067" s="256">
        <v>0</v>
      </c>
      <c r="BH2067" s="256">
        <v>0</v>
      </c>
      <c r="BI2067" s="256">
        <v>0</v>
      </c>
      <c r="BJ2067" s="256">
        <v>0</v>
      </c>
      <c r="BK2067" s="256">
        <v>0</v>
      </c>
      <c r="BL2067" s="256">
        <v>0</v>
      </c>
      <c r="BM2067" s="256">
        <v>0</v>
      </c>
      <c r="BN2067" s="256">
        <v>0</v>
      </c>
      <c r="BO2067" s="256">
        <v>0</v>
      </c>
      <c r="BP2067" s="256">
        <v>0</v>
      </c>
      <c r="BQ2067" s="256">
        <v>0</v>
      </c>
      <c r="BR2067" s="256">
        <v>0</v>
      </c>
      <c r="BS2067" s="256">
        <v>0</v>
      </c>
      <c r="BT2067" s="256">
        <v>0</v>
      </c>
      <c r="BU2067" s="256">
        <v>0</v>
      </c>
      <c r="BV2067" s="256">
        <v>0</v>
      </c>
    </row>
    <row r="2068" spans="1:74">
      <c r="A2068" s="256">
        <v>70</v>
      </c>
      <c r="B2068" s="256">
        <v>983.79004989999999</v>
      </c>
      <c r="C2068" s="256">
        <v>975.47207100000003</v>
      </c>
      <c r="D2068" s="256">
        <v>967.91027200000008</v>
      </c>
      <c r="E2068" s="256">
        <v>969.42263179999998</v>
      </c>
      <c r="F2068" s="256">
        <v>987.57094940000002</v>
      </c>
      <c r="G2068" s="256">
        <v>1019.3305052000001</v>
      </c>
      <c r="H2068" s="256">
        <v>1063.1889394</v>
      </c>
      <c r="I2068" s="256">
        <v>1107.0473736000001</v>
      </c>
      <c r="J2068" s="256">
        <v>1149.393448</v>
      </c>
      <c r="K2068" s="256">
        <v>1187.9586229000001</v>
      </c>
      <c r="L2068" s="256">
        <v>1220.4743586</v>
      </c>
      <c r="M2068" s="256">
        <v>1237.8664963000001</v>
      </c>
      <c r="N2068" s="256">
        <v>1244.6721153999999</v>
      </c>
      <c r="O2068" s="256">
        <v>1252.9900943</v>
      </c>
      <c r="P2068" s="256">
        <v>1269.6260520999999</v>
      </c>
      <c r="Q2068" s="256">
        <v>1299.8732481</v>
      </c>
      <c r="R2068" s="256">
        <v>1352.8058411</v>
      </c>
      <c r="S2068" s="256">
        <v>1409.5193336</v>
      </c>
      <c r="T2068" s="256">
        <v>1478.3317045000001</v>
      </c>
      <c r="U2068" s="256">
        <v>1584.9530704000001</v>
      </c>
      <c r="V2068" s="256">
        <v>1741.4823097000001</v>
      </c>
      <c r="W2068" s="256">
        <v>1946.4070626</v>
      </c>
      <c r="X2068" s="256">
        <v>2214.0947472000003</v>
      </c>
      <c r="Y2068" s="256">
        <v>2529.4217655000002</v>
      </c>
      <c r="Z2068" s="256">
        <v>2885.5824984000001</v>
      </c>
      <c r="AA2068" s="256">
        <v>3312.0679620000001</v>
      </c>
      <c r="AB2068" s="256">
        <v>3702.2567904000002</v>
      </c>
      <c r="AC2068" s="256">
        <v>3873.9096276999999</v>
      </c>
      <c r="AD2068" s="256">
        <v>3722.6736476999999</v>
      </c>
      <c r="AE2068" s="256">
        <v>3288.6263850999999</v>
      </c>
      <c r="AF2068" s="256">
        <v>2484.8071513999998</v>
      </c>
      <c r="AG2068" s="256">
        <v>1348.2687617000001</v>
      </c>
      <c r="AH2068" s="256">
        <v>692.6607884</v>
      </c>
      <c r="AI2068" s="256">
        <v>540.66862850000007</v>
      </c>
      <c r="AJ2068" s="256">
        <v>414.38658520000001</v>
      </c>
      <c r="AK2068" s="256">
        <v>213.2427318</v>
      </c>
      <c r="AL2068" s="256">
        <v>0</v>
      </c>
      <c r="AM2068" s="256">
        <v>0</v>
      </c>
      <c r="AN2068" s="256">
        <v>0</v>
      </c>
      <c r="AO2068" s="256">
        <v>0</v>
      </c>
      <c r="AP2068" s="256">
        <v>0</v>
      </c>
      <c r="AQ2068" s="256">
        <v>0</v>
      </c>
      <c r="AR2068" s="256">
        <v>0</v>
      </c>
      <c r="AS2068" s="256">
        <v>0</v>
      </c>
      <c r="AT2068" s="256">
        <v>0</v>
      </c>
      <c r="AU2068" s="256">
        <v>0</v>
      </c>
      <c r="AV2068" s="256">
        <v>0</v>
      </c>
      <c r="AW2068" s="256">
        <v>0</v>
      </c>
      <c r="AX2068" s="256">
        <v>0</v>
      </c>
      <c r="AY2068" s="256">
        <v>0</v>
      </c>
      <c r="AZ2068" s="256">
        <v>0</v>
      </c>
      <c r="BA2068" s="256">
        <v>0</v>
      </c>
      <c r="BB2068" s="256">
        <v>0</v>
      </c>
      <c r="BC2068" s="256">
        <v>0</v>
      </c>
      <c r="BD2068" s="256">
        <v>0</v>
      </c>
      <c r="BE2068" s="256">
        <v>0</v>
      </c>
      <c r="BF2068" s="256">
        <v>0</v>
      </c>
      <c r="BG2068" s="256">
        <v>0</v>
      </c>
      <c r="BH2068" s="256">
        <v>0</v>
      </c>
      <c r="BI2068" s="256">
        <v>0</v>
      </c>
      <c r="BJ2068" s="256">
        <v>0</v>
      </c>
      <c r="BK2068" s="256">
        <v>0</v>
      </c>
      <c r="BL2068" s="256">
        <v>0</v>
      </c>
      <c r="BM2068" s="256">
        <v>0</v>
      </c>
      <c r="BN2068" s="256">
        <v>0</v>
      </c>
      <c r="BO2068" s="256">
        <v>0</v>
      </c>
      <c r="BP2068" s="256">
        <v>0</v>
      </c>
      <c r="BQ2068" s="256">
        <v>0</v>
      </c>
      <c r="BR2068" s="256">
        <v>0</v>
      </c>
      <c r="BS2068" s="256">
        <v>0</v>
      </c>
      <c r="BT2068" s="256">
        <v>0</v>
      </c>
      <c r="BU2068" s="256">
        <v>0</v>
      </c>
      <c r="BV2068" s="256">
        <v>0</v>
      </c>
    </row>
    <row r="2069" spans="1:74">
      <c r="A2069" s="256">
        <v>75</v>
      </c>
      <c r="B2069" s="256">
        <v>983.79004989999999</v>
      </c>
      <c r="C2069" s="256">
        <v>976.22825090000003</v>
      </c>
      <c r="D2069" s="256">
        <v>969.42263179999998</v>
      </c>
      <c r="E2069" s="256">
        <v>967.15409210000007</v>
      </c>
      <c r="F2069" s="256">
        <v>982.27769009999997</v>
      </c>
      <c r="G2069" s="256">
        <v>1007.9878067</v>
      </c>
      <c r="H2069" s="256">
        <v>1042.0159022</v>
      </c>
      <c r="I2069" s="256">
        <v>1084.3619765999999</v>
      </c>
      <c r="J2069" s="256">
        <v>1131.2451304000001</v>
      </c>
      <c r="K2069" s="256">
        <v>1179.6406440000001</v>
      </c>
      <c r="L2069" s="256">
        <v>1221.2305385</v>
      </c>
      <c r="M2069" s="256">
        <v>1258.2833536000001</v>
      </c>
      <c r="N2069" s="256">
        <v>1285.5058300000001</v>
      </c>
      <c r="O2069" s="256">
        <v>1310.4597667</v>
      </c>
      <c r="P2069" s="256">
        <v>1334.6575235</v>
      </c>
      <c r="Q2069" s="256">
        <v>1368.6856190000001</v>
      </c>
      <c r="R2069" s="256">
        <v>1418.5934924000001</v>
      </c>
      <c r="S2069" s="256">
        <v>1464.7204663</v>
      </c>
      <c r="T2069" s="256">
        <v>1531.2642975000001</v>
      </c>
      <c r="U2069" s="256">
        <v>1642.4227427999999</v>
      </c>
      <c r="V2069" s="256">
        <v>1802.7328815999999</v>
      </c>
      <c r="W2069" s="256">
        <v>2022.0250526</v>
      </c>
      <c r="X2069" s="256">
        <v>2288.9565573</v>
      </c>
      <c r="Y2069" s="256">
        <v>2594.4532368999999</v>
      </c>
      <c r="Z2069" s="256">
        <v>2965.7375677999999</v>
      </c>
      <c r="AA2069" s="256">
        <v>3419.4455078000001</v>
      </c>
      <c r="AB2069" s="256">
        <v>3896.5950247000001</v>
      </c>
      <c r="AC2069" s="256">
        <v>4214.1905827</v>
      </c>
      <c r="AD2069" s="256">
        <v>4159.7456299000005</v>
      </c>
      <c r="AE2069" s="256">
        <v>3737.0410658000001</v>
      </c>
      <c r="AF2069" s="256">
        <v>2853.8229426000003</v>
      </c>
      <c r="AG2069" s="256">
        <v>1451.8654080000001</v>
      </c>
      <c r="AH2069" s="256">
        <v>660.90123259999996</v>
      </c>
      <c r="AI2069" s="256">
        <v>492.2731149</v>
      </c>
      <c r="AJ2069" s="256">
        <v>363.72253190000004</v>
      </c>
      <c r="AK2069" s="256">
        <v>172.40901719999999</v>
      </c>
      <c r="AL2069" s="256">
        <v>0</v>
      </c>
      <c r="AM2069" s="256">
        <v>0</v>
      </c>
      <c r="AN2069" s="256">
        <v>0</v>
      </c>
      <c r="AO2069" s="256">
        <v>0</v>
      </c>
      <c r="AP2069" s="256">
        <v>0</v>
      </c>
      <c r="AQ2069" s="256">
        <v>0</v>
      </c>
      <c r="AR2069" s="256">
        <v>0</v>
      </c>
      <c r="AS2069" s="256">
        <v>0</v>
      </c>
      <c r="AT2069" s="256">
        <v>0</v>
      </c>
      <c r="AU2069" s="256">
        <v>0</v>
      </c>
      <c r="AV2069" s="256">
        <v>0</v>
      </c>
      <c r="AW2069" s="256">
        <v>0</v>
      </c>
      <c r="AX2069" s="256">
        <v>0</v>
      </c>
      <c r="AY2069" s="256">
        <v>0</v>
      </c>
      <c r="AZ2069" s="256">
        <v>0</v>
      </c>
      <c r="BA2069" s="256">
        <v>0</v>
      </c>
      <c r="BB2069" s="256">
        <v>0</v>
      </c>
      <c r="BC2069" s="256">
        <v>0</v>
      </c>
      <c r="BD2069" s="256">
        <v>0</v>
      </c>
      <c r="BE2069" s="256">
        <v>0</v>
      </c>
      <c r="BF2069" s="256">
        <v>0</v>
      </c>
      <c r="BG2069" s="256">
        <v>0</v>
      </c>
      <c r="BH2069" s="256">
        <v>0</v>
      </c>
      <c r="BI2069" s="256">
        <v>0</v>
      </c>
      <c r="BJ2069" s="256">
        <v>0</v>
      </c>
      <c r="BK2069" s="256">
        <v>0</v>
      </c>
      <c r="BL2069" s="256">
        <v>0</v>
      </c>
      <c r="BM2069" s="256">
        <v>0</v>
      </c>
      <c r="BN2069" s="256">
        <v>0</v>
      </c>
      <c r="BO2069" s="256">
        <v>0</v>
      </c>
      <c r="BP2069" s="256">
        <v>0</v>
      </c>
      <c r="BQ2069" s="256">
        <v>0</v>
      </c>
      <c r="BR2069" s="256">
        <v>0</v>
      </c>
      <c r="BS2069" s="256">
        <v>0</v>
      </c>
      <c r="BT2069" s="256">
        <v>0</v>
      </c>
      <c r="BU2069" s="256">
        <v>0</v>
      </c>
      <c r="BV2069" s="256">
        <v>0</v>
      </c>
    </row>
    <row r="2070" spans="1:74">
      <c r="A2070" s="256">
        <v>80</v>
      </c>
      <c r="B2070" s="256">
        <v>983.79004989999999</v>
      </c>
      <c r="C2070" s="256">
        <v>977.74061070000005</v>
      </c>
      <c r="D2070" s="256">
        <v>970.93499159999999</v>
      </c>
      <c r="E2070" s="256">
        <v>968.66645189999997</v>
      </c>
      <c r="F2070" s="256">
        <v>979.25297050000006</v>
      </c>
      <c r="G2070" s="256">
        <v>999.66982780000001</v>
      </c>
      <c r="H2070" s="256">
        <v>1024.6237645000001</v>
      </c>
      <c r="I2070" s="256">
        <v>1058.6518599999999</v>
      </c>
      <c r="J2070" s="256">
        <v>1101.7541143000001</v>
      </c>
      <c r="K2070" s="256">
        <v>1148.6372681</v>
      </c>
      <c r="L2070" s="256">
        <v>1197.0327817</v>
      </c>
      <c r="M2070" s="256">
        <v>1241.6473957999999</v>
      </c>
      <c r="N2070" s="256">
        <v>1282.4811104</v>
      </c>
      <c r="O2070" s="256">
        <v>1319.5339255000001</v>
      </c>
      <c r="P2070" s="256">
        <v>1355.8305607</v>
      </c>
      <c r="Q2070" s="256">
        <v>1396.6642753000001</v>
      </c>
      <c r="R2070" s="256">
        <v>1444.3036090000001</v>
      </c>
      <c r="S2070" s="256">
        <v>1484.3811436999999</v>
      </c>
      <c r="T2070" s="256">
        <v>1537.3137366999999</v>
      </c>
      <c r="U2070" s="256">
        <v>1631.0800443000001</v>
      </c>
      <c r="V2070" s="256">
        <v>1764.9238866000001</v>
      </c>
      <c r="W2070" s="256">
        <v>1948.6756023</v>
      </c>
      <c r="X2070" s="256">
        <v>2172.5048526999999</v>
      </c>
      <c r="Y2070" s="256">
        <v>2432.6307382999998</v>
      </c>
      <c r="Z2070" s="256">
        <v>2749.4701164000003</v>
      </c>
      <c r="AA2070" s="256">
        <v>3150.2454634000001</v>
      </c>
      <c r="AB2070" s="256">
        <v>3613.7837420999999</v>
      </c>
      <c r="AC2070" s="256">
        <v>4035.7321262999999</v>
      </c>
      <c r="AD2070" s="256">
        <v>4179.4063072999998</v>
      </c>
      <c r="AE2070" s="256">
        <v>3828.5388336999999</v>
      </c>
      <c r="AF2070" s="256">
        <v>2800.8903496000003</v>
      </c>
      <c r="AG2070" s="256">
        <v>1179.6406440000001</v>
      </c>
      <c r="AH2070" s="256">
        <v>517.98323149999999</v>
      </c>
      <c r="AI2070" s="256">
        <v>375.06523040000002</v>
      </c>
      <c r="AJ2070" s="256">
        <v>282.05510270000002</v>
      </c>
      <c r="AK2070" s="256">
        <v>130.0629428</v>
      </c>
      <c r="AL2070" s="256">
        <v>0</v>
      </c>
      <c r="AM2070" s="256">
        <v>0</v>
      </c>
      <c r="AN2070" s="256">
        <v>0</v>
      </c>
      <c r="AO2070" s="256">
        <v>0</v>
      </c>
      <c r="AP2070" s="256">
        <v>0</v>
      </c>
      <c r="AQ2070" s="256">
        <v>0</v>
      </c>
      <c r="AR2070" s="256">
        <v>0</v>
      </c>
      <c r="AS2070" s="256">
        <v>0</v>
      </c>
      <c r="AT2070" s="256">
        <v>0</v>
      </c>
      <c r="AU2070" s="256">
        <v>0</v>
      </c>
      <c r="AV2070" s="256">
        <v>0</v>
      </c>
      <c r="AW2070" s="256">
        <v>0</v>
      </c>
      <c r="AX2070" s="256">
        <v>0</v>
      </c>
      <c r="AY2070" s="256">
        <v>0</v>
      </c>
      <c r="AZ2070" s="256">
        <v>0</v>
      </c>
      <c r="BA2070" s="256">
        <v>0</v>
      </c>
      <c r="BB2070" s="256">
        <v>0</v>
      </c>
      <c r="BC2070" s="256">
        <v>0</v>
      </c>
      <c r="BD2070" s="256">
        <v>0</v>
      </c>
      <c r="BE2070" s="256">
        <v>0</v>
      </c>
      <c r="BF2070" s="256">
        <v>0</v>
      </c>
      <c r="BG2070" s="256">
        <v>0</v>
      </c>
      <c r="BH2070" s="256">
        <v>0</v>
      </c>
      <c r="BI2070" s="256">
        <v>0</v>
      </c>
      <c r="BJ2070" s="256">
        <v>0</v>
      </c>
      <c r="BK2070" s="256">
        <v>0</v>
      </c>
      <c r="BL2070" s="256">
        <v>0</v>
      </c>
      <c r="BM2070" s="256">
        <v>0</v>
      </c>
      <c r="BN2070" s="256">
        <v>0</v>
      </c>
      <c r="BO2070" s="256">
        <v>0</v>
      </c>
      <c r="BP2070" s="256">
        <v>0</v>
      </c>
      <c r="BQ2070" s="256">
        <v>0</v>
      </c>
      <c r="BR2070" s="256">
        <v>0</v>
      </c>
      <c r="BS2070" s="256">
        <v>0</v>
      </c>
      <c r="BT2070" s="256">
        <v>0</v>
      </c>
      <c r="BU2070" s="256">
        <v>0</v>
      </c>
      <c r="BV2070" s="256">
        <v>0</v>
      </c>
    </row>
    <row r="2071" spans="1:74">
      <c r="A2071" s="256">
        <v>85</v>
      </c>
      <c r="B2071" s="256">
        <v>983.79004989999999</v>
      </c>
      <c r="C2071" s="256">
        <v>981.52151019999997</v>
      </c>
      <c r="D2071" s="256">
        <v>974.71589110000002</v>
      </c>
      <c r="E2071" s="256">
        <v>972.4473514</v>
      </c>
      <c r="F2071" s="256">
        <v>976.98443080000004</v>
      </c>
      <c r="G2071" s="256">
        <v>995.88892829999998</v>
      </c>
      <c r="H2071" s="256">
        <v>1018.5743253000001</v>
      </c>
      <c r="I2071" s="256">
        <v>1042.7720821</v>
      </c>
      <c r="J2071" s="256">
        <v>1074.5316379000001</v>
      </c>
      <c r="K2071" s="256">
        <v>1111.5844529999999</v>
      </c>
      <c r="L2071" s="256">
        <v>1148.6372681</v>
      </c>
      <c r="M2071" s="256">
        <v>1187.9586229000001</v>
      </c>
      <c r="N2071" s="256">
        <v>1232.5732370000001</v>
      </c>
      <c r="O2071" s="256">
        <v>1277.1878511</v>
      </c>
      <c r="P2071" s="256">
        <v>1316.5092059000001</v>
      </c>
      <c r="Q2071" s="256">
        <v>1357.3429205</v>
      </c>
      <c r="R2071" s="256">
        <v>1403.4698943999999</v>
      </c>
      <c r="S2071" s="256">
        <v>1442.7912492</v>
      </c>
      <c r="T2071" s="256">
        <v>1488.9182231</v>
      </c>
      <c r="U2071" s="256">
        <v>1569.8294724</v>
      </c>
      <c r="V2071" s="256">
        <v>1687.0373569000001</v>
      </c>
      <c r="W2071" s="256">
        <v>1845.8351359000001</v>
      </c>
      <c r="X2071" s="256">
        <v>2031.0992114000001</v>
      </c>
      <c r="Y2071" s="256">
        <v>2240.5610437</v>
      </c>
      <c r="Z2071" s="256">
        <v>2495.3936699999999</v>
      </c>
      <c r="AA2071" s="256">
        <v>2791.8161908000002</v>
      </c>
      <c r="AB2071" s="256">
        <v>3117.7297277000002</v>
      </c>
      <c r="AC2071" s="256">
        <v>3392.2230313999999</v>
      </c>
      <c r="AD2071" s="256">
        <v>3555.5578897999999</v>
      </c>
      <c r="AE2071" s="256">
        <v>3384.6612324000002</v>
      </c>
      <c r="AF2071" s="256">
        <v>2451.5352358</v>
      </c>
      <c r="AG2071" s="256">
        <v>847.67766790000007</v>
      </c>
      <c r="AH2071" s="256">
        <v>364.47871179999999</v>
      </c>
      <c r="AI2071" s="256">
        <v>254.07644640000001</v>
      </c>
      <c r="AJ2071" s="256">
        <v>186.7764353</v>
      </c>
      <c r="AK2071" s="256">
        <v>76.374169899999998</v>
      </c>
      <c r="AL2071" s="256">
        <v>0</v>
      </c>
      <c r="AM2071" s="256">
        <v>0</v>
      </c>
      <c r="AN2071" s="256">
        <v>0</v>
      </c>
      <c r="AO2071" s="256">
        <v>0</v>
      </c>
      <c r="AP2071" s="256">
        <v>0</v>
      </c>
      <c r="AQ2071" s="256">
        <v>0</v>
      </c>
      <c r="AR2071" s="256">
        <v>0</v>
      </c>
      <c r="AS2071" s="256">
        <v>0</v>
      </c>
      <c r="AT2071" s="256">
        <v>0</v>
      </c>
      <c r="AU2071" s="256">
        <v>0</v>
      </c>
      <c r="AV2071" s="256">
        <v>0</v>
      </c>
      <c r="AW2071" s="256">
        <v>0</v>
      </c>
      <c r="AX2071" s="256">
        <v>0</v>
      </c>
      <c r="AY2071" s="256">
        <v>0</v>
      </c>
      <c r="AZ2071" s="256">
        <v>0</v>
      </c>
      <c r="BA2071" s="256">
        <v>0</v>
      </c>
      <c r="BB2071" s="256">
        <v>0</v>
      </c>
      <c r="BC2071" s="256">
        <v>0</v>
      </c>
      <c r="BD2071" s="256">
        <v>0</v>
      </c>
      <c r="BE2071" s="256">
        <v>0</v>
      </c>
      <c r="BF2071" s="256">
        <v>0</v>
      </c>
      <c r="BG2071" s="256">
        <v>0</v>
      </c>
      <c r="BH2071" s="256">
        <v>0</v>
      </c>
      <c r="BI2071" s="256">
        <v>0</v>
      </c>
      <c r="BJ2071" s="256">
        <v>0</v>
      </c>
      <c r="BK2071" s="256">
        <v>0</v>
      </c>
      <c r="BL2071" s="256">
        <v>0</v>
      </c>
      <c r="BM2071" s="256">
        <v>0</v>
      </c>
      <c r="BN2071" s="256">
        <v>0</v>
      </c>
      <c r="BO2071" s="256">
        <v>0</v>
      </c>
      <c r="BP2071" s="256">
        <v>0</v>
      </c>
      <c r="BQ2071" s="256">
        <v>0</v>
      </c>
      <c r="BR2071" s="256">
        <v>0</v>
      </c>
      <c r="BS2071" s="256">
        <v>0</v>
      </c>
      <c r="BT2071" s="256">
        <v>0</v>
      </c>
      <c r="BU2071" s="256">
        <v>0</v>
      </c>
      <c r="BV2071" s="256">
        <v>0</v>
      </c>
    </row>
    <row r="2072" spans="1:74">
      <c r="A2072" s="256">
        <v>90</v>
      </c>
      <c r="B2072" s="256">
        <v>983.79004989999999</v>
      </c>
      <c r="C2072" s="256">
        <v>982.27769009999997</v>
      </c>
      <c r="D2072" s="256">
        <v>977.74061070000005</v>
      </c>
      <c r="E2072" s="256">
        <v>976.22825090000003</v>
      </c>
      <c r="F2072" s="256">
        <v>984.54622979999999</v>
      </c>
      <c r="G2072" s="256">
        <v>1000.4260077</v>
      </c>
      <c r="H2072" s="256">
        <v>1019.3305052000001</v>
      </c>
      <c r="I2072" s="256">
        <v>1038.9911826</v>
      </c>
      <c r="J2072" s="256">
        <v>1064.7012992</v>
      </c>
      <c r="K2072" s="256">
        <v>1090.4114158</v>
      </c>
      <c r="L2072" s="256">
        <v>1115.3653525</v>
      </c>
      <c r="M2072" s="256">
        <v>1140.3192892</v>
      </c>
      <c r="N2072" s="256">
        <v>1166.7855857</v>
      </c>
      <c r="O2072" s="256">
        <v>1196.2766018</v>
      </c>
      <c r="P2072" s="256">
        <v>1228.7923375</v>
      </c>
      <c r="Q2072" s="256">
        <v>1265.0889727000001</v>
      </c>
      <c r="R2072" s="256">
        <v>1305.1665074</v>
      </c>
      <c r="S2072" s="256">
        <v>1344.4878622000001</v>
      </c>
      <c r="T2072" s="256">
        <v>1387.5901165</v>
      </c>
      <c r="U2072" s="256">
        <v>1464.7204663</v>
      </c>
      <c r="V2072" s="256">
        <v>1572.854192</v>
      </c>
      <c r="W2072" s="256">
        <v>1718.7969127000001</v>
      </c>
      <c r="X2072" s="256">
        <v>1873.8137922000001</v>
      </c>
      <c r="Y2072" s="256">
        <v>2026.562132</v>
      </c>
      <c r="Z2072" s="256">
        <v>2218.6318265999998</v>
      </c>
      <c r="AA2072" s="256">
        <v>2450.022876</v>
      </c>
      <c r="AB2072" s="256">
        <v>2682.9262852000002</v>
      </c>
      <c r="AC2072" s="256">
        <v>2828.112826</v>
      </c>
      <c r="AD2072" s="256">
        <v>2837.1869848000001</v>
      </c>
      <c r="AE2072" s="256">
        <v>2618.6509937000001</v>
      </c>
      <c r="AF2072" s="256">
        <v>1860.9587339</v>
      </c>
      <c r="AG2072" s="256">
        <v>566.37874510000006</v>
      </c>
      <c r="AH2072" s="256">
        <v>238.19666850000002</v>
      </c>
      <c r="AI2072" s="256">
        <v>151.23598000000001</v>
      </c>
      <c r="AJ2072" s="256">
        <v>98.303387000000001</v>
      </c>
      <c r="AK2072" s="256">
        <v>30.247196000000002</v>
      </c>
      <c r="AL2072" s="256">
        <v>0</v>
      </c>
      <c r="AM2072" s="256">
        <v>0</v>
      </c>
      <c r="AN2072" s="256">
        <v>0</v>
      </c>
      <c r="AO2072" s="256">
        <v>0</v>
      </c>
      <c r="AP2072" s="256">
        <v>0</v>
      </c>
      <c r="AQ2072" s="256">
        <v>0</v>
      </c>
      <c r="AR2072" s="256">
        <v>0</v>
      </c>
      <c r="AS2072" s="256">
        <v>0</v>
      </c>
      <c r="AT2072" s="256">
        <v>0</v>
      </c>
      <c r="AU2072" s="256">
        <v>0</v>
      </c>
      <c r="AV2072" s="256">
        <v>0</v>
      </c>
      <c r="AW2072" s="256">
        <v>0</v>
      </c>
      <c r="AX2072" s="256">
        <v>0</v>
      </c>
      <c r="AY2072" s="256">
        <v>0</v>
      </c>
      <c r="AZ2072" s="256">
        <v>0</v>
      </c>
      <c r="BA2072" s="256">
        <v>0</v>
      </c>
      <c r="BB2072" s="256">
        <v>0</v>
      </c>
      <c r="BC2072" s="256">
        <v>0</v>
      </c>
      <c r="BD2072" s="256">
        <v>0</v>
      </c>
      <c r="BE2072" s="256">
        <v>0</v>
      </c>
      <c r="BF2072" s="256">
        <v>0</v>
      </c>
      <c r="BG2072" s="256">
        <v>0</v>
      </c>
      <c r="BH2072" s="256">
        <v>0</v>
      </c>
      <c r="BI2072" s="256">
        <v>0</v>
      </c>
      <c r="BJ2072" s="256">
        <v>0</v>
      </c>
      <c r="BK2072" s="256">
        <v>0</v>
      </c>
      <c r="BL2072" s="256">
        <v>0</v>
      </c>
      <c r="BM2072" s="256">
        <v>0</v>
      </c>
      <c r="BN2072" s="256">
        <v>0</v>
      </c>
      <c r="BO2072" s="256">
        <v>0</v>
      </c>
      <c r="BP2072" s="256">
        <v>0</v>
      </c>
      <c r="BQ2072" s="256">
        <v>0</v>
      </c>
      <c r="BR2072" s="256">
        <v>0</v>
      </c>
      <c r="BS2072" s="256">
        <v>0</v>
      </c>
      <c r="BT2072" s="256">
        <v>0</v>
      </c>
      <c r="BU2072" s="256">
        <v>0</v>
      </c>
      <c r="BV2072" s="256">
        <v>0</v>
      </c>
    </row>
    <row r="2073" spans="1:74">
      <c r="A2073" s="256">
        <v>95</v>
      </c>
      <c r="B2073" s="256">
        <v>983.79004989999999</v>
      </c>
      <c r="C2073" s="256">
        <v>985.3024097</v>
      </c>
      <c r="D2073" s="256">
        <v>983.03386999999998</v>
      </c>
      <c r="E2073" s="256">
        <v>981.52151019999997</v>
      </c>
      <c r="F2073" s="256">
        <v>993.62038860000007</v>
      </c>
      <c r="G2073" s="256">
        <v>1010.2563464</v>
      </c>
      <c r="H2073" s="256">
        <v>1024.6237645000001</v>
      </c>
      <c r="I2073" s="256">
        <v>1042.0159022</v>
      </c>
      <c r="J2073" s="256">
        <v>1063.9451193</v>
      </c>
      <c r="K2073" s="256">
        <v>1085.1181564999999</v>
      </c>
      <c r="L2073" s="256">
        <v>1102.5102942000001</v>
      </c>
      <c r="M2073" s="256">
        <v>1119.9024319</v>
      </c>
      <c r="N2073" s="256">
        <v>1133.5136701000001</v>
      </c>
      <c r="O2073" s="256">
        <v>1147.8810882</v>
      </c>
      <c r="P2073" s="256">
        <v>1167.5417656</v>
      </c>
      <c r="Q2073" s="256">
        <v>1193.2518822</v>
      </c>
      <c r="R2073" s="256">
        <v>1225.011438</v>
      </c>
      <c r="S2073" s="256">
        <v>1253.7462742</v>
      </c>
      <c r="T2073" s="256">
        <v>1289.2867295000001</v>
      </c>
      <c r="U2073" s="256">
        <v>1352.0496611999999</v>
      </c>
      <c r="V2073" s="256">
        <v>1435.2294502</v>
      </c>
      <c r="W2073" s="256">
        <v>1543.3631759</v>
      </c>
      <c r="X2073" s="256">
        <v>1646.2036423</v>
      </c>
      <c r="Y2073" s="256">
        <v>1738.4575901000001</v>
      </c>
      <c r="Z2073" s="256">
        <v>1843.5665962</v>
      </c>
      <c r="AA2073" s="256">
        <v>1960.7744807000001</v>
      </c>
      <c r="AB2073" s="256">
        <v>2051.5160687000002</v>
      </c>
      <c r="AC2073" s="256">
        <v>2037.9048305000001</v>
      </c>
      <c r="AD2073" s="256">
        <v>1891.2059299</v>
      </c>
      <c r="AE2073" s="256">
        <v>1596.2957689</v>
      </c>
      <c r="AF2073" s="256">
        <v>1070.7507384</v>
      </c>
      <c r="AG2073" s="256">
        <v>371.28433089999999</v>
      </c>
      <c r="AH2073" s="256">
        <v>148.96744029999999</v>
      </c>
      <c r="AI2073" s="256">
        <v>92.253947800000006</v>
      </c>
      <c r="AJ2073" s="256">
        <v>49.9078734</v>
      </c>
      <c r="AK2073" s="256">
        <v>13.611238200000001</v>
      </c>
      <c r="AL2073" s="256">
        <v>0</v>
      </c>
      <c r="AM2073" s="256">
        <v>0</v>
      </c>
      <c r="AN2073" s="256">
        <v>0</v>
      </c>
      <c r="AO2073" s="256">
        <v>0</v>
      </c>
      <c r="AP2073" s="256">
        <v>0</v>
      </c>
      <c r="AQ2073" s="256">
        <v>0</v>
      </c>
      <c r="AR2073" s="256">
        <v>0</v>
      </c>
      <c r="AS2073" s="256">
        <v>0</v>
      </c>
      <c r="AT2073" s="256">
        <v>0</v>
      </c>
      <c r="AU2073" s="256">
        <v>0</v>
      </c>
      <c r="AV2073" s="256">
        <v>0</v>
      </c>
      <c r="AW2073" s="256">
        <v>0</v>
      </c>
      <c r="AX2073" s="256">
        <v>0</v>
      </c>
      <c r="AY2073" s="256">
        <v>0</v>
      </c>
      <c r="AZ2073" s="256">
        <v>0</v>
      </c>
      <c r="BA2073" s="256">
        <v>0</v>
      </c>
      <c r="BB2073" s="256">
        <v>0</v>
      </c>
      <c r="BC2073" s="256">
        <v>0</v>
      </c>
      <c r="BD2073" s="256">
        <v>0</v>
      </c>
      <c r="BE2073" s="256">
        <v>0</v>
      </c>
      <c r="BF2073" s="256">
        <v>0</v>
      </c>
      <c r="BG2073" s="256">
        <v>0</v>
      </c>
      <c r="BH2073" s="256">
        <v>0</v>
      </c>
      <c r="BI2073" s="256">
        <v>0</v>
      </c>
      <c r="BJ2073" s="256">
        <v>0</v>
      </c>
      <c r="BK2073" s="256">
        <v>0</v>
      </c>
      <c r="BL2073" s="256">
        <v>0</v>
      </c>
      <c r="BM2073" s="256">
        <v>0</v>
      </c>
      <c r="BN2073" s="256">
        <v>0</v>
      </c>
      <c r="BO2073" s="256">
        <v>0</v>
      </c>
      <c r="BP2073" s="256">
        <v>0</v>
      </c>
      <c r="BQ2073" s="256">
        <v>0</v>
      </c>
      <c r="BR2073" s="256">
        <v>0</v>
      </c>
      <c r="BS2073" s="256">
        <v>0</v>
      </c>
      <c r="BT2073" s="256">
        <v>0</v>
      </c>
      <c r="BU2073" s="256">
        <v>0</v>
      </c>
      <c r="BV2073" s="256">
        <v>0</v>
      </c>
    </row>
    <row r="2074" spans="1:74">
      <c r="A2074" s="256">
        <v>100</v>
      </c>
      <c r="B2074" s="256">
        <v>983.79004989999999</v>
      </c>
      <c r="C2074" s="256">
        <v>989.08330920000003</v>
      </c>
      <c r="D2074" s="256">
        <v>989.08330920000003</v>
      </c>
      <c r="E2074" s="256">
        <v>989.08330920000003</v>
      </c>
      <c r="F2074" s="256">
        <v>1001.1821876</v>
      </c>
      <c r="G2074" s="256">
        <v>1016.3057856</v>
      </c>
      <c r="H2074" s="256">
        <v>1031.4293835999999</v>
      </c>
      <c r="I2074" s="256">
        <v>1047.3091615000001</v>
      </c>
      <c r="J2074" s="256">
        <v>1063.1889394</v>
      </c>
      <c r="K2074" s="256">
        <v>1079.8248972000001</v>
      </c>
      <c r="L2074" s="256">
        <v>1090.4114158</v>
      </c>
      <c r="M2074" s="256">
        <v>1098.7293947000001</v>
      </c>
      <c r="N2074" s="256">
        <v>1102.5102942000001</v>
      </c>
      <c r="O2074" s="256">
        <v>1104.7788339000001</v>
      </c>
      <c r="P2074" s="256">
        <v>1110.0720931999999</v>
      </c>
      <c r="Q2074" s="256">
        <v>1115.3653525</v>
      </c>
      <c r="R2074" s="256">
        <v>1130.4889505000001</v>
      </c>
      <c r="S2074" s="256">
        <v>1149.393448</v>
      </c>
      <c r="T2074" s="256">
        <v>1166.0294057999999</v>
      </c>
      <c r="U2074" s="256">
        <v>1190.2271625999999</v>
      </c>
      <c r="V2074" s="256">
        <v>1224.2552581</v>
      </c>
      <c r="W2074" s="256">
        <v>1267.3575124000001</v>
      </c>
      <c r="X2074" s="256">
        <v>1299.1170681999999</v>
      </c>
      <c r="Y2074" s="256">
        <v>1294.5799888000001</v>
      </c>
      <c r="Z2074" s="256">
        <v>1275.6754913</v>
      </c>
      <c r="AA2074" s="256">
        <v>1261.3080732000001</v>
      </c>
      <c r="AB2074" s="256">
        <v>1210.6440199000001</v>
      </c>
      <c r="AC2074" s="256">
        <v>1072.2630982000001</v>
      </c>
      <c r="AD2074" s="256">
        <v>883.97430310000004</v>
      </c>
      <c r="AE2074" s="256">
        <v>650.31471399999998</v>
      </c>
      <c r="AF2074" s="256">
        <v>400.0191671</v>
      </c>
      <c r="AG2074" s="256">
        <v>214.75509160000001</v>
      </c>
      <c r="AH2074" s="256">
        <v>111.1584453</v>
      </c>
      <c r="AI2074" s="256">
        <v>76.374169899999998</v>
      </c>
      <c r="AJ2074" s="256">
        <v>42.346074399999999</v>
      </c>
      <c r="AK2074" s="256">
        <v>16.6359578</v>
      </c>
      <c r="AL2074" s="256">
        <v>0</v>
      </c>
      <c r="AM2074" s="256">
        <v>0</v>
      </c>
      <c r="AN2074" s="256">
        <v>0</v>
      </c>
      <c r="AO2074" s="256">
        <v>0</v>
      </c>
      <c r="AP2074" s="256">
        <v>0</v>
      </c>
      <c r="AQ2074" s="256">
        <v>0</v>
      </c>
      <c r="AR2074" s="256">
        <v>0</v>
      </c>
      <c r="AS2074" s="256">
        <v>0</v>
      </c>
      <c r="AT2074" s="256">
        <v>0</v>
      </c>
      <c r="AU2074" s="256">
        <v>0</v>
      </c>
      <c r="AV2074" s="256">
        <v>0</v>
      </c>
      <c r="AW2074" s="256">
        <v>0</v>
      </c>
      <c r="AX2074" s="256">
        <v>0</v>
      </c>
      <c r="AY2074" s="256">
        <v>0</v>
      </c>
      <c r="AZ2074" s="256">
        <v>0</v>
      </c>
      <c r="BA2074" s="256">
        <v>0</v>
      </c>
      <c r="BB2074" s="256">
        <v>0</v>
      </c>
      <c r="BC2074" s="256">
        <v>0</v>
      </c>
      <c r="BD2074" s="256">
        <v>0</v>
      </c>
      <c r="BE2074" s="256">
        <v>0</v>
      </c>
      <c r="BF2074" s="256">
        <v>0</v>
      </c>
      <c r="BG2074" s="256">
        <v>0</v>
      </c>
      <c r="BH2074" s="256">
        <v>0</v>
      </c>
      <c r="BI2074" s="256">
        <v>0</v>
      </c>
      <c r="BJ2074" s="256">
        <v>0</v>
      </c>
      <c r="BK2074" s="256">
        <v>0</v>
      </c>
      <c r="BL2074" s="256">
        <v>0</v>
      </c>
      <c r="BM2074" s="256">
        <v>0</v>
      </c>
      <c r="BN2074" s="256">
        <v>0</v>
      </c>
      <c r="BO2074" s="256">
        <v>0</v>
      </c>
      <c r="BP2074" s="256">
        <v>0</v>
      </c>
      <c r="BQ2074" s="256">
        <v>0</v>
      </c>
      <c r="BR2074" s="256">
        <v>0</v>
      </c>
      <c r="BS2074" s="256">
        <v>0</v>
      </c>
      <c r="BT2074" s="256">
        <v>0</v>
      </c>
      <c r="BU2074" s="256">
        <v>0</v>
      </c>
      <c r="BV2074" s="256">
        <v>0</v>
      </c>
    </row>
    <row r="2075" spans="1:74">
      <c r="A2075" s="256">
        <v>105</v>
      </c>
      <c r="B2075" s="256">
        <v>983.79004989999999</v>
      </c>
      <c r="C2075" s="256">
        <v>990.59566900000004</v>
      </c>
      <c r="D2075" s="256">
        <v>992.86420870000006</v>
      </c>
      <c r="E2075" s="256">
        <v>996.64510819999998</v>
      </c>
      <c r="F2075" s="256">
        <v>1007.9878067</v>
      </c>
      <c r="G2075" s="256">
        <v>1022.3552248</v>
      </c>
      <c r="H2075" s="256">
        <v>1032.9417434</v>
      </c>
      <c r="I2075" s="256">
        <v>1045.0406218000001</v>
      </c>
      <c r="J2075" s="256">
        <v>1057.1395001999999</v>
      </c>
      <c r="K2075" s="256">
        <v>1062.4327595</v>
      </c>
      <c r="L2075" s="256">
        <v>1066.213659</v>
      </c>
      <c r="M2075" s="256">
        <v>1062.4327595</v>
      </c>
      <c r="N2075" s="256">
        <v>1051.8462409000001</v>
      </c>
      <c r="O2075" s="256">
        <v>1036.7226429</v>
      </c>
      <c r="P2075" s="256">
        <v>1017.0619655</v>
      </c>
      <c r="Q2075" s="256">
        <v>993.62038860000007</v>
      </c>
      <c r="R2075" s="256">
        <v>971.6911715</v>
      </c>
      <c r="S2075" s="256">
        <v>945.224875</v>
      </c>
      <c r="T2075" s="256">
        <v>928.58891719999997</v>
      </c>
      <c r="U2075" s="256">
        <v>933.88217650000001</v>
      </c>
      <c r="V2075" s="256">
        <v>961.10465290000002</v>
      </c>
      <c r="W2075" s="256">
        <v>981.52151019999997</v>
      </c>
      <c r="X2075" s="256">
        <v>952.78667400000006</v>
      </c>
      <c r="Y2075" s="256">
        <v>847.67766790000007</v>
      </c>
      <c r="Z2075" s="256">
        <v>699.46640750000006</v>
      </c>
      <c r="AA2075" s="256">
        <v>563.35402550000003</v>
      </c>
      <c r="AB2075" s="256">
        <v>470.34389780000004</v>
      </c>
      <c r="AC2075" s="256">
        <v>393.213548</v>
      </c>
      <c r="AD2075" s="256">
        <v>314.57083840000001</v>
      </c>
      <c r="AE2075" s="256">
        <v>235.17194890000002</v>
      </c>
      <c r="AF2075" s="256">
        <v>182.23935589999999</v>
      </c>
      <c r="AG2075" s="256">
        <v>140.64946140000001</v>
      </c>
      <c r="AH2075" s="256">
        <v>99.059566900000007</v>
      </c>
      <c r="AI2075" s="256">
        <v>76.374169899999998</v>
      </c>
      <c r="AJ2075" s="256">
        <v>51.420233199999998</v>
      </c>
      <c r="AK2075" s="256">
        <v>21.929217099999999</v>
      </c>
      <c r="AL2075" s="256">
        <v>0</v>
      </c>
      <c r="AM2075" s="256">
        <v>0</v>
      </c>
      <c r="AN2075" s="256">
        <v>0</v>
      </c>
      <c r="AO2075" s="256">
        <v>0</v>
      </c>
      <c r="AP2075" s="256">
        <v>0</v>
      </c>
      <c r="AQ2075" s="256">
        <v>0</v>
      </c>
      <c r="AR2075" s="256">
        <v>0</v>
      </c>
      <c r="AS2075" s="256">
        <v>0</v>
      </c>
      <c r="AT2075" s="256">
        <v>0</v>
      </c>
      <c r="AU2075" s="256">
        <v>0</v>
      </c>
      <c r="AV2075" s="256">
        <v>0</v>
      </c>
      <c r="AW2075" s="256">
        <v>0</v>
      </c>
      <c r="AX2075" s="256">
        <v>0</v>
      </c>
      <c r="AY2075" s="256">
        <v>0</v>
      </c>
      <c r="AZ2075" s="256">
        <v>0</v>
      </c>
      <c r="BA2075" s="256">
        <v>0</v>
      </c>
      <c r="BB2075" s="256">
        <v>0</v>
      </c>
      <c r="BC2075" s="256">
        <v>0</v>
      </c>
      <c r="BD2075" s="256">
        <v>0</v>
      </c>
      <c r="BE2075" s="256">
        <v>0</v>
      </c>
      <c r="BF2075" s="256">
        <v>0</v>
      </c>
      <c r="BG2075" s="256">
        <v>0</v>
      </c>
      <c r="BH2075" s="256">
        <v>0</v>
      </c>
      <c r="BI2075" s="256">
        <v>0</v>
      </c>
      <c r="BJ2075" s="256">
        <v>0</v>
      </c>
      <c r="BK2075" s="256">
        <v>0</v>
      </c>
      <c r="BL2075" s="256">
        <v>0</v>
      </c>
      <c r="BM2075" s="256">
        <v>0</v>
      </c>
      <c r="BN2075" s="256">
        <v>0</v>
      </c>
      <c r="BO2075" s="256">
        <v>0</v>
      </c>
      <c r="BP2075" s="256">
        <v>0</v>
      </c>
      <c r="BQ2075" s="256">
        <v>0</v>
      </c>
      <c r="BR2075" s="256">
        <v>0</v>
      </c>
      <c r="BS2075" s="256">
        <v>0</v>
      </c>
      <c r="BT2075" s="256">
        <v>0</v>
      </c>
      <c r="BU2075" s="256">
        <v>0</v>
      </c>
      <c r="BV2075" s="256">
        <v>0</v>
      </c>
    </row>
    <row r="2076" spans="1:74">
      <c r="A2076" s="256">
        <v>110</v>
      </c>
      <c r="B2076" s="256">
        <v>983.79004989999999</v>
      </c>
      <c r="C2076" s="256">
        <v>992.86420870000006</v>
      </c>
      <c r="D2076" s="256">
        <v>995.88892829999998</v>
      </c>
      <c r="E2076" s="256">
        <v>1000.4260077</v>
      </c>
      <c r="F2076" s="256">
        <v>1011.0125263</v>
      </c>
      <c r="G2076" s="256">
        <v>1025.3799444000001</v>
      </c>
      <c r="H2076" s="256">
        <v>1030.6732036999999</v>
      </c>
      <c r="I2076" s="256">
        <v>1036.7226429</v>
      </c>
      <c r="J2076" s="256">
        <v>1035.966463</v>
      </c>
      <c r="K2076" s="256">
        <v>1032.1855634999999</v>
      </c>
      <c r="L2076" s="256">
        <v>1023.8675846</v>
      </c>
      <c r="M2076" s="256">
        <v>1007.2316268000001</v>
      </c>
      <c r="N2076" s="256">
        <v>975.47207100000003</v>
      </c>
      <c r="O2076" s="256">
        <v>923.29565790000004</v>
      </c>
      <c r="P2076" s="256">
        <v>855.99564680000003</v>
      </c>
      <c r="Q2076" s="256">
        <v>783.40237639999998</v>
      </c>
      <c r="R2076" s="256">
        <v>723.66416430000004</v>
      </c>
      <c r="S2076" s="256">
        <v>682.83044970000003</v>
      </c>
      <c r="T2076" s="256">
        <v>667.70685170000002</v>
      </c>
      <c r="U2076" s="256">
        <v>676.02483059999997</v>
      </c>
      <c r="V2076" s="256">
        <v>692.6607884</v>
      </c>
      <c r="W2076" s="256">
        <v>664.68213209999999</v>
      </c>
      <c r="X2076" s="256">
        <v>560.32930590000001</v>
      </c>
      <c r="Y2076" s="256">
        <v>431.02254299999998</v>
      </c>
      <c r="Z2076" s="256">
        <v>341.03713490000001</v>
      </c>
      <c r="AA2076" s="256">
        <v>298.69106049999999</v>
      </c>
      <c r="AB2076" s="256">
        <v>278.27420319999999</v>
      </c>
      <c r="AC2076" s="256">
        <v>245.75846749999999</v>
      </c>
      <c r="AD2076" s="256">
        <v>210.2180122</v>
      </c>
      <c r="AE2076" s="256">
        <v>167.11575790000001</v>
      </c>
      <c r="AF2076" s="256">
        <v>137.62474180000001</v>
      </c>
      <c r="AG2076" s="256">
        <v>116.4517046</v>
      </c>
      <c r="AH2076" s="256">
        <v>97.547207100000008</v>
      </c>
      <c r="AI2076" s="256">
        <v>86.960688500000003</v>
      </c>
      <c r="AJ2076" s="256">
        <v>60.494392000000005</v>
      </c>
      <c r="AK2076" s="256">
        <v>28.7348362</v>
      </c>
      <c r="AL2076" s="256">
        <v>0</v>
      </c>
      <c r="AM2076" s="256">
        <v>0</v>
      </c>
      <c r="AN2076" s="256">
        <v>0</v>
      </c>
      <c r="AO2076" s="256">
        <v>0</v>
      </c>
      <c r="AP2076" s="256">
        <v>0</v>
      </c>
      <c r="AQ2076" s="256">
        <v>0</v>
      </c>
      <c r="AR2076" s="256">
        <v>0</v>
      </c>
      <c r="AS2076" s="256">
        <v>0</v>
      </c>
      <c r="AT2076" s="256">
        <v>0</v>
      </c>
      <c r="AU2076" s="256">
        <v>0</v>
      </c>
      <c r="AV2076" s="256">
        <v>0</v>
      </c>
      <c r="AW2076" s="256">
        <v>0</v>
      </c>
      <c r="AX2076" s="256">
        <v>0</v>
      </c>
      <c r="AY2076" s="256">
        <v>0</v>
      </c>
      <c r="AZ2076" s="256">
        <v>0</v>
      </c>
      <c r="BA2076" s="256">
        <v>0</v>
      </c>
      <c r="BB2076" s="256">
        <v>0</v>
      </c>
      <c r="BC2076" s="256">
        <v>0</v>
      </c>
      <c r="BD2076" s="256">
        <v>0</v>
      </c>
      <c r="BE2076" s="256">
        <v>0</v>
      </c>
      <c r="BF2076" s="256">
        <v>0</v>
      </c>
      <c r="BG2076" s="256">
        <v>0</v>
      </c>
      <c r="BH2076" s="256">
        <v>0</v>
      </c>
      <c r="BI2076" s="256">
        <v>0</v>
      </c>
      <c r="BJ2076" s="256">
        <v>0</v>
      </c>
      <c r="BK2076" s="256">
        <v>0</v>
      </c>
      <c r="BL2076" s="256">
        <v>0</v>
      </c>
      <c r="BM2076" s="256">
        <v>0</v>
      </c>
      <c r="BN2076" s="256">
        <v>0</v>
      </c>
      <c r="BO2076" s="256">
        <v>0</v>
      </c>
      <c r="BP2076" s="256">
        <v>0</v>
      </c>
      <c r="BQ2076" s="256">
        <v>0</v>
      </c>
      <c r="BR2076" s="256">
        <v>0</v>
      </c>
      <c r="BS2076" s="256">
        <v>0</v>
      </c>
      <c r="BT2076" s="256">
        <v>0</v>
      </c>
      <c r="BU2076" s="256">
        <v>0</v>
      </c>
      <c r="BV2076" s="256">
        <v>0</v>
      </c>
    </row>
    <row r="2077" spans="1:74">
      <c r="A2077" s="256">
        <v>115</v>
      </c>
      <c r="B2077" s="256">
        <v>983.79004989999999</v>
      </c>
      <c r="C2077" s="256">
        <v>994.37656850000008</v>
      </c>
      <c r="D2077" s="256">
        <v>1002.6945474</v>
      </c>
      <c r="E2077" s="256">
        <v>1007.9878067</v>
      </c>
      <c r="F2077" s="256">
        <v>1017.8181454</v>
      </c>
      <c r="G2077" s="256">
        <v>1023.1114047</v>
      </c>
      <c r="H2077" s="256">
        <v>1020.0866851000001</v>
      </c>
      <c r="I2077" s="256">
        <v>1017.0619655</v>
      </c>
      <c r="J2077" s="256">
        <v>1013.281066</v>
      </c>
      <c r="K2077" s="256">
        <v>1001.1821876</v>
      </c>
      <c r="L2077" s="256">
        <v>976.98443080000004</v>
      </c>
      <c r="M2077" s="256">
        <v>924.05183780000004</v>
      </c>
      <c r="N2077" s="256">
        <v>846.16530810000006</v>
      </c>
      <c r="O2077" s="256">
        <v>752.39900050000006</v>
      </c>
      <c r="P2077" s="256">
        <v>657.87651300000005</v>
      </c>
      <c r="Q2077" s="256">
        <v>572.4281843</v>
      </c>
      <c r="R2077" s="256">
        <v>510.42143250000004</v>
      </c>
      <c r="S2077" s="256">
        <v>472.6124375</v>
      </c>
      <c r="T2077" s="256">
        <v>454.46411990000001</v>
      </c>
      <c r="U2077" s="256">
        <v>450.68322039999998</v>
      </c>
      <c r="V2077" s="256">
        <v>455.97647970000003</v>
      </c>
      <c r="W2077" s="256">
        <v>418.16748469999999</v>
      </c>
      <c r="X2077" s="256">
        <v>334.23151580000001</v>
      </c>
      <c r="Y2077" s="256">
        <v>279.786563</v>
      </c>
      <c r="Z2077" s="256">
        <v>266.1753248</v>
      </c>
      <c r="AA2077" s="256">
        <v>260.1258856</v>
      </c>
      <c r="AB2077" s="256">
        <v>255.58880619999999</v>
      </c>
      <c r="AC2077" s="256">
        <v>241.22138810000001</v>
      </c>
      <c r="AD2077" s="256">
        <v>207.94947250000001</v>
      </c>
      <c r="AE2077" s="256">
        <v>172.40901719999999</v>
      </c>
      <c r="AF2077" s="256">
        <v>142.16182119999999</v>
      </c>
      <c r="AG2077" s="256">
        <v>130.0629428</v>
      </c>
      <c r="AH2077" s="256">
        <v>124.7696835</v>
      </c>
      <c r="AI2077" s="256">
        <v>113.426985</v>
      </c>
      <c r="AJ2077" s="256">
        <v>83.935968900000006</v>
      </c>
      <c r="AK2077" s="256">
        <v>39.321354800000002</v>
      </c>
      <c r="AL2077" s="256">
        <v>0</v>
      </c>
      <c r="AM2077" s="256">
        <v>0</v>
      </c>
      <c r="AN2077" s="256">
        <v>0</v>
      </c>
      <c r="AO2077" s="256">
        <v>0</v>
      </c>
      <c r="AP2077" s="256">
        <v>0</v>
      </c>
      <c r="AQ2077" s="256">
        <v>0</v>
      </c>
      <c r="AR2077" s="256">
        <v>0</v>
      </c>
      <c r="AS2077" s="256">
        <v>0</v>
      </c>
      <c r="AT2077" s="256">
        <v>0</v>
      </c>
      <c r="AU2077" s="256">
        <v>0</v>
      </c>
      <c r="AV2077" s="256">
        <v>0</v>
      </c>
      <c r="AW2077" s="256">
        <v>0</v>
      </c>
      <c r="AX2077" s="256">
        <v>0</v>
      </c>
      <c r="AY2077" s="256">
        <v>0</v>
      </c>
      <c r="AZ2077" s="256">
        <v>0</v>
      </c>
      <c r="BA2077" s="256">
        <v>0</v>
      </c>
      <c r="BB2077" s="256">
        <v>0</v>
      </c>
      <c r="BC2077" s="256">
        <v>0</v>
      </c>
      <c r="BD2077" s="256">
        <v>0</v>
      </c>
      <c r="BE2077" s="256">
        <v>0</v>
      </c>
      <c r="BF2077" s="256">
        <v>0</v>
      </c>
      <c r="BG2077" s="256">
        <v>0</v>
      </c>
      <c r="BH2077" s="256">
        <v>0</v>
      </c>
      <c r="BI2077" s="256">
        <v>0</v>
      </c>
      <c r="BJ2077" s="256">
        <v>0</v>
      </c>
      <c r="BK2077" s="256">
        <v>0</v>
      </c>
      <c r="BL2077" s="256">
        <v>0</v>
      </c>
      <c r="BM2077" s="256">
        <v>0</v>
      </c>
      <c r="BN2077" s="256">
        <v>0</v>
      </c>
      <c r="BO2077" s="256">
        <v>0</v>
      </c>
      <c r="BP2077" s="256">
        <v>0</v>
      </c>
      <c r="BQ2077" s="256">
        <v>0</v>
      </c>
      <c r="BR2077" s="256">
        <v>0</v>
      </c>
      <c r="BS2077" s="256">
        <v>0</v>
      </c>
      <c r="BT2077" s="256">
        <v>0</v>
      </c>
      <c r="BU2077" s="256">
        <v>0</v>
      </c>
      <c r="BV2077" s="256">
        <v>0</v>
      </c>
    </row>
    <row r="2078" spans="1:74">
      <c r="A2078" s="256">
        <v>120</v>
      </c>
      <c r="B2078" s="256">
        <v>983.79004989999999</v>
      </c>
      <c r="C2078" s="256">
        <v>995.88892829999998</v>
      </c>
      <c r="D2078" s="256">
        <v>1004.9630871000001</v>
      </c>
      <c r="E2078" s="256">
        <v>1011.7687062</v>
      </c>
      <c r="F2078" s="256">
        <v>1020.0866851000001</v>
      </c>
      <c r="G2078" s="256">
        <v>1020.0866851000001</v>
      </c>
      <c r="H2078" s="256">
        <v>1011.7687062</v>
      </c>
      <c r="I2078" s="256">
        <v>1000.4260077</v>
      </c>
      <c r="J2078" s="256">
        <v>986.0585896</v>
      </c>
      <c r="K2078" s="256">
        <v>955.05521369999997</v>
      </c>
      <c r="L2078" s="256">
        <v>893.04846190000001</v>
      </c>
      <c r="M2078" s="256">
        <v>799.2821543</v>
      </c>
      <c r="N2078" s="256">
        <v>691.14842859999999</v>
      </c>
      <c r="O2078" s="256">
        <v>580.74616319999996</v>
      </c>
      <c r="P2078" s="256">
        <v>485.46749579999999</v>
      </c>
      <c r="Q2078" s="256">
        <v>412.11804549999999</v>
      </c>
      <c r="R2078" s="256">
        <v>362.96635200000003</v>
      </c>
      <c r="S2078" s="256">
        <v>328.18207660000002</v>
      </c>
      <c r="T2078" s="256">
        <v>313.81465850000001</v>
      </c>
      <c r="U2078" s="256">
        <v>317.59555799999998</v>
      </c>
      <c r="V2078" s="256">
        <v>331.96297609999999</v>
      </c>
      <c r="W2078" s="256">
        <v>319.8640977</v>
      </c>
      <c r="X2078" s="256">
        <v>266.9315047</v>
      </c>
      <c r="Y2078" s="256">
        <v>241.22138810000001</v>
      </c>
      <c r="Z2078" s="256">
        <v>240.46520820000001</v>
      </c>
      <c r="AA2078" s="256">
        <v>243.4899278</v>
      </c>
      <c r="AB2078" s="256">
        <v>244.24610770000001</v>
      </c>
      <c r="AC2078" s="256">
        <v>233.65958910000001</v>
      </c>
      <c r="AD2078" s="256">
        <v>204.92475290000002</v>
      </c>
      <c r="AE2078" s="256">
        <v>180.72699610000001</v>
      </c>
      <c r="AF2078" s="256">
        <v>155.77305939999999</v>
      </c>
      <c r="AG2078" s="256">
        <v>145.9427207</v>
      </c>
      <c r="AH2078" s="256">
        <v>142.16182119999999</v>
      </c>
      <c r="AI2078" s="256">
        <v>140.64946140000001</v>
      </c>
      <c r="AJ2078" s="256">
        <v>128.55058299999999</v>
      </c>
      <c r="AK2078" s="256">
        <v>56.713492500000001</v>
      </c>
      <c r="AL2078" s="256">
        <v>0</v>
      </c>
      <c r="AM2078" s="256">
        <v>0</v>
      </c>
      <c r="AN2078" s="256">
        <v>0</v>
      </c>
      <c r="AO2078" s="256">
        <v>0</v>
      </c>
      <c r="AP2078" s="256">
        <v>0</v>
      </c>
      <c r="AQ2078" s="256">
        <v>0</v>
      </c>
      <c r="AR2078" s="256">
        <v>0</v>
      </c>
      <c r="AS2078" s="256">
        <v>0</v>
      </c>
      <c r="AT2078" s="256">
        <v>0</v>
      </c>
      <c r="AU2078" s="256">
        <v>0</v>
      </c>
      <c r="AV2078" s="256">
        <v>0</v>
      </c>
      <c r="AW2078" s="256">
        <v>0</v>
      </c>
      <c r="AX2078" s="256">
        <v>0</v>
      </c>
      <c r="AY2078" s="256">
        <v>0</v>
      </c>
      <c r="AZ2078" s="256">
        <v>0</v>
      </c>
      <c r="BA2078" s="256">
        <v>0</v>
      </c>
      <c r="BB2078" s="256">
        <v>0</v>
      </c>
      <c r="BC2078" s="256">
        <v>0</v>
      </c>
      <c r="BD2078" s="256">
        <v>0</v>
      </c>
      <c r="BE2078" s="256">
        <v>0</v>
      </c>
      <c r="BF2078" s="256">
        <v>0</v>
      </c>
      <c r="BG2078" s="256">
        <v>0</v>
      </c>
      <c r="BH2078" s="256">
        <v>0</v>
      </c>
      <c r="BI2078" s="256">
        <v>0</v>
      </c>
      <c r="BJ2078" s="256">
        <v>0</v>
      </c>
      <c r="BK2078" s="256">
        <v>0</v>
      </c>
      <c r="BL2078" s="256">
        <v>0</v>
      </c>
      <c r="BM2078" s="256">
        <v>0</v>
      </c>
      <c r="BN2078" s="256">
        <v>0</v>
      </c>
      <c r="BO2078" s="256">
        <v>0</v>
      </c>
      <c r="BP2078" s="256">
        <v>0</v>
      </c>
      <c r="BQ2078" s="256">
        <v>0</v>
      </c>
      <c r="BR2078" s="256">
        <v>0</v>
      </c>
      <c r="BS2078" s="256">
        <v>0</v>
      </c>
      <c r="BT2078" s="256">
        <v>0</v>
      </c>
      <c r="BU2078" s="256">
        <v>0</v>
      </c>
      <c r="BV2078" s="256">
        <v>0</v>
      </c>
    </row>
    <row r="2079" spans="1:74">
      <c r="A2079" s="256">
        <v>125</v>
      </c>
      <c r="B2079" s="256">
        <v>983.79004989999999</v>
      </c>
      <c r="C2079" s="256">
        <v>998.15746799999999</v>
      </c>
      <c r="D2079" s="256">
        <v>1006.4754469000001</v>
      </c>
      <c r="E2079" s="256">
        <v>1011.7687062</v>
      </c>
      <c r="F2079" s="256">
        <v>1017.0619655</v>
      </c>
      <c r="G2079" s="256">
        <v>1013.281066</v>
      </c>
      <c r="H2079" s="256">
        <v>1000.4260077</v>
      </c>
      <c r="I2079" s="256">
        <v>982.27769009999997</v>
      </c>
      <c r="J2079" s="256">
        <v>949.76195440000004</v>
      </c>
      <c r="K2079" s="256">
        <v>878.6810438</v>
      </c>
      <c r="L2079" s="256">
        <v>780.37765680000007</v>
      </c>
      <c r="M2079" s="256">
        <v>662.41359239999997</v>
      </c>
      <c r="N2079" s="256">
        <v>542.93716819999997</v>
      </c>
      <c r="O2079" s="256">
        <v>437.07198220000004</v>
      </c>
      <c r="P2079" s="256">
        <v>358.42927259999999</v>
      </c>
      <c r="Q2079" s="256">
        <v>306.2528595</v>
      </c>
      <c r="R2079" s="256">
        <v>272.22476399999999</v>
      </c>
      <c r="S2079" s="256">
        <v>256.34498610000003</v>
      </c>
      <c r="T2079" s="256">
        <v>261.63824540000002</v>
      </c>
      <c r="U2079" s="256">
        <v>279.03038309999999</v>
      </c>
      <c r="V2079" s="256">
        <v>298.69106049999999</v>
      </c>
      <c r="W2079" s="256">
        <v>313.0584786</v>
      </c>
      <c r="X2079" s="256">
        <v>288.86072180000002</v>
      </c>
      <c r="Y2079" s="256">
        <v>244.24610770000001</v>
      </c>
      <c r="Z2079" s="256">
        <v>241.97756800000002</v>
      </c>
      <c r="AA2079" s="256">
        <v>240.46520820000001</v>
      </c>
      <c r="AB2079" s="256">
        <v>235.17194890000002</v>
      </c>
      <c r="AC2079" s="256">
        <v>222.31689059999999</v>
      </c>
      <c r="AD2079" s="256">
        <v>207.19329260000001</v>
      </c>
      <c r="AE2079" s="256">
        <v>188.28879510000002</v>
      </c>
      <c r="AF2079" s="256">
        <v>164.09103830000001</v>
      </c>
      <c r="AG2079" s="256">
        <v>149.7236202</v>
      </c>
      <c r="AH2079" s="256">
        <v>136.8685619</v>
      </c>
      <c r="AI2079" s="256">
        <v>125.52586340000001</v>
      </c>
      <c r="AJ2079" s="256">
        <v>111.9146252</v>
      </c>
      <c r="AK2079" s="256">
        <v>62.006751800000004</v>
      </c>
      <c r="AL2079" s="256">
        <v>0</v>
      </c>
      <c r="AM2079" s="256">
        <v>0</v>
      </c>
      <c r="AN2079" s="256">
        <v>0</v>
      </c>
      <c r="AO2079" s="256">
        <v>0</v>
      </c>
      <c r="AP2079" s="256">
        <v>0</v>
      </c>
      <c r="AQ2079" s="256">
        <v>0</v>
      </c>
      <c r="AR2079" s="256">
        <v>0</v>
      </c>
      <c r="AS2079" s="256">
        <v>0</v>
      </c>
      <c r="AT2079" s="256">
        <v>0</v>
      </c>
      <c r="AU2079" s="256">
        <v>0</v>
      </c>
      <c r="AV2079" s="256">
        <v>0</v>
      </c>
      <c r="AW2079" s="256">
        <v>0</v>
      </c>
      <c r="AX2079" s="256">
        <v>0</v>
      </c>
      <c r="AY2079" s="256">
        <v>0</v>
      </c>
      <c r="AZ2079" s="256">
        <v>0</v>
      </c>
      <c r="BA2079" s="256">
        <v>0</v>
      </c>
      <c r="BB2079" s="256">
        <v>0</v>
      </c>
      <c r="BC2079" s="256">
        <v>0</v>
      </c>
      <c r="BD2079" s="256">
        <v>0</v>
      </c>
      <c r="BE2079" s="256">
        <v>0</v>
      </c>
      <c r="BF2079" s="256">
        <v>0</v>
      </c>
      <c r="BG2079" s="256">
        <v>0</v>
      </c>
      <c r="BH2079" s="256">
        <v>0</v>
      </c>
      <c r="BI2079" s="256">
        <v>0</v>
      </c>
      <c r="BJ2079" s="256">
        <v>0</v>
      </c>
      <c r="BK2079" s="256">
        <v>0</v>
      </c>
      <c r="BL2079" s="256">
        <v>0</v>
      </c>
      <c r="BM2079" s="256">
        <v>0</v>
      </c>
      <c r="BN2079" s="256">
        <v>0</v>
      </c>
      <c r="BO2079" s="256">
        <v>0</v>
      </c>
      <c r="BP2079" s="256">
        <v>0</v>
      </c>
      <c r="BQ2079" s="256">
        <v>0</v>
      </c>
      <c r="BR2079" s="256">
        <v>0</v>
      </c>
      <c r="BS2079" s="256">
        <v>0</v>
      </c>
      <c r="BT2079" s="256">
        <v>0</v>
      </c>
      <c r="BU2079" s="256">
        <v>0</v>
      </c>
      <c r="BV2079" s="256">
        <v>0</v>
      </c>
    </row>
    <row r="2080" spans="1:74">
      <c r="A2080" s="256">
        <v>130</v>
      </c>
      <c r="B2080" s="256">
        <v>983.79004989999999</v>
      </c>
      <c r="C2080" s="256">
        <v>1000.4260077</v>
      </c>
      <c r="D2080" s="256">
        <v>1011.7687062</v>
      </c>
      <c r="E2080" s="256">
        <v>1017.8181454</v>
      </c>
      <c r="F2080" s="256">
        <v>1014.7934258</v>
      </c>
      <c r="G2080" s="256">
        <v>1004.2069072</v>
      </c>
      <c r="H2080" s="256">
        <v>986.81476950000001</v>
      </c>
      <c r="I2080" s="256">
        <v>958.8361132</v>
      </c>
      <c r="J2080" s="256">
        <v>897.58554130000005</v>
      </c>
      <c r="K2080" s="256">
        <v>794.74507489999996</v>
      </c>
      <c r="L2080" s="256">
        <v>670.73157130000004</v>
      </c>
      <c r="M2080" s="256">
        <v>538.40008880000005</v>
      </c>
      <c r="N2080" s="256">
        <v>421.19220430000001</v>
      </c>
      <c r="O2080" s="256">
        <v>334.98769570000002</v>
      </c>
      <c r="P2080" s="256">
        <v>282.05510270000002</v>
      </c>
      <c r="Q2080" s="256">
        <v>251.05172680000001</v>
      </c>
      <c r="R2080" s="256">
        <v>238.19666850000002</v>
      </c>
      <c r="S2080" s="256">
        <v>241.97756800000002</v>
      </c>
      <c r="T2080" s="256">
        <v>263.90678509999998</v>
      </c>
      <c r="U2080" s="256">
        <v>295.66634090000002</v>
      </c>
      <c r="V2080" s="256">
        <v>333.4753359</v>
      </c>
      <c r="W2080" s="256">
        <v>379.6023098</v>
      </c>
      <c r="X2080" s="256">
        <v>415.14276510000002</v>
      </c>
      <c r="Y2080" s="256">
        <v>400.77534700000001</v>
      </c>
      <c r="Z2080" s="256">
        <v>367.50343140000001</v>
      </c>
      <c r="AA2080" s="256">
        <v>331.96297609999999</v>
      </c>
      <c r="AB2080" s="256">
        <v>294.15398110000001</v>
      </c>
      <c r="AC2080" s="256">
        <v>261.63824540000002</v>
      </c>
      <c r="AD2080" s="256">
        <v>221.56071070000002</v>
      </c>
      <c r="AE2080" s="256">
        <v>189.8011549</v>
      </c>
      <c r="AF2080" s="256">
        <v>159.5539589</v>
      </c>
      <c r="AG2080" s="256">
        <v>136.8685619</v>
      </c>
      <c r="AH2080" s="256">
        <v>117.20788450000001</v>
      </c>
      <c r="AI2080" s="256">
        <v>102.8404664</v>
      </c>
      <c r="AJ2080" s="256">
        <v>88.473048300000002</v>
      </c>
      <c r="AK2080" s="256">
        <v>54.444952800000003</v>
      </c>
      <c r="AL2080" s="256">
        <v>0</v>
      </c>
      <c r="AM2080" s="256">
        <v>0</v>
      </c>
      <c r="AN2080" s="256">
        <v>0</v>
      </c>
      <c r="AO2080" s="256">
        <v>0</v>
      </c>
      <c r="AP2080" s="256">
        <v>0</v>
      </c>
      <c r="AQ2080" s="256">
        <v>0</v>
      </c>
      <c r="AR2080" s="256">
        <v>0</v>
      </c>
      <c r="AS2080" s="256">
        <v>0</v>
      </c>
      <c r="AT2080" s="256">
        <v>0</v>
      </c>
      <c r="AU2080" s="256">
        <v>0</v>
      </c>
      <c r="AV2080" s="256">
        <v>0</v>
      </c>
      <c r="AW2080" s="256">
        <v>0</v>
      </c>
      <c r="AX2080" s="256">
        <v>0</v>
      </c>
      <c r="AY2080" s="256">
        <v>0</v>
      </c>
      <c r="AZ2080" s="256">
        <v>0</v>
      </c>
      <c r="BA2080" s="256">
        <v>0</v>
      </c>
      <c r="BB2080" s="256">
        <v>0</v>
      </c>
      <c r="BC2080" s="256">
        <v>0</v>
      </c>
      <c r="BD2080" s="256">
        <v>0</v>
      </c>
      <c r="BE2080" s="256">
        <v>0</v>
      </c>
      <c r="BF2080" s="256">
        <v>0</v>
      </c>
      <c r="BG2080" s="256">
        <v>0</v>
      </c>
      <c r="BH2080" s="256">
        <v>0</v>
      </c>
      <c r="BI2080" s="256">
        <v>0</v>
      </c>
      <c r="BJ2080" s="256">
        <v>0</v>
      </c>
      <c r="BK2080" s="256">
        <v>0</v>
      </c>
      <c r="BL2080" s="256">
        <v>0</v>
      </c>
      <c r="BM2080" s="256">
        <v>0</v>
      </c>
      <c r="BN2080" s="256">
        <v>0</v>
      </c>
      <c r="BO2080" s="256">
        <v>0</v>
      </c>
      <c r="BP2080" s="256">
        <v>0</v>
      </c>
      <c r="BQ2080" s="256">
        <v>0</v>
      </c>
      <c r="BR2080" s="256">
        <v>0</v>
      </c>
      <c r="BS2080" s="256">
        <v>0</v>
      </c>
      <c r="BT2080" s="256">
        <v>0</v>
      </c>
      <c r="BU2080" s="256">
        <v>0</v>
      </c>
      <c r="BV2080" s="256">
        <v>0</v>
      </c>
    </row>
    <row r="2081" spans="1:74">
      <c r="A2081" s="256">
        <v>135</v>
      </c>
      <c r="B2081" s="256">
        <v>983.79004989999999</v>
      </c>
      <c r="C2081" s="256">
        <v>1001.9383675</v>
      </c>
      <c r="D2081" s="256">
        <v>1014.0372459</v>
      </c>
      <c r="E2081" s="256">
        <v>1019.3305052000001</v>
      </c>
      <c r="F2081" s="256">
        <v>1011.0125263</v>
      </c>
      <c r="G2081" s="256">
        <v>998.9136479</v>
      </c>
      <c r="H2081" s="256">
        <v>977.74061070000005</v>
      </c>
      <c r="I2081" s="256">
        <v>929.34509709999998</v>
      </c>
      <c r="J2081" s="256">
        <v>833.31024980000007</v>
      </c>
      <c r="K2081" s="256">
        <v>703.24730699999998</v>
      </c>
      <c r="L2081" s="256">
        <v>566.37874510000006</v>
      </c>
      <c r="M2081" s="256">
        <v>434.80344250000002</v>
      </c>
      <c r="N2081" s="256">
        <v>336.50005550000003</v>
      </c>
      <c r="O2081" s="256">
        <v>277.51802329999998</v>
      </c>
      <c r="P2081" s="256">
        <v>246.5146474</v>
      </c>
      <c r="Q2081" s="256">
        <v>232.9034092</v>
      </c>
      <c r="R2081" s="256">
        <v>232.9034092</v>
      </c>
      <c r="S2081" s="256">
        <v>253.3202665</v>
      </c>
      <c r="T2081" s="256">
        <v>291.88544139999999</v>
      </c>
      <c r="U2081" s="256">
        <v>339.5247751</v>
      </c>
      <c r="V2081" s="256">
        <v>390.18882840000003</v>
      </c>
      <c r="W2081" s="256">
        <v>448.41468070000002</v>
      </c>
      <c r="X2081" s="256">
        <v>499.8349139</v>
      </c>
      <c r="Y2081" s="256">
        <v>531.59446969999999</v>
      </c>
      <c r="Z2081" s="256">
        <v>528.56975009999996</v>
      </c>
      <c r="AA2081" s="256">
        <v>484.71131589999999</v>
      </c>
      <c r="AB2081" s="256">
        <v>415.89894500000003</v>
      </c>
      <c r="AC2081" s="256">
        <v>347.84275400000001</v>
      </c>
      <c r="AD2081" s="256">
        <v>284.32364239999998</v>
      </c>
      <c r="AE2081" s="256">
        <v>226.85397</v>
      </c>
      <c r="AF2081" s="256">
        <v>179.2146363</v>
      </c>
      <c r="AG2081" s="256">
        <v>142.16182119999999</v>
      </c>
      <c r="AH2081" s="256">
        <v>122.50114380000001</v>
      </c>
      <c r="AI2081" s="256">
        <v>121.7449639</v>
      </c>
      <c r="AJ2081" s="256">
        <v>114.18316490000001</v>
      </c>
      <c r="AK2081" s="256">
        <v>68.056190999999998</v>
      </c>
      <c r="AL2081" s="256">
        <v>0</v>
      </c>
      <c r="AM2081" s="256">
        <v>0</v>
      </c>
      <c r="AN2081" s="256">
        <v>0</v>
      </c>
      <c r="AO2081" s="256">
        <v>0</v>
      </c>
      <c r="AP2081" s="256">
        <v>0</v>
      </c>
      <c r="AQ2081" s="256">
        <v>0</v>
      </c>
      <c r="AR2081" s="256">
        <v>0</v>
      </c>
      <c r="AS2081" s="256">
        <v>0</v>
      </c>
      <c r="AT2081" s="256">
        <v>0</v>
      </c>
      <c r="AU2081" s="256">
        <v>0</v>
      </c>
      <c r="AV2081" s="256">
        <v>0</v>
      </c>
      <c r="AW2081" s="256">
        <v>0</v>
      </c>
      <c r="AX2081" s="256">
        <v>0</v>
      </c>
      <c r="AY2081" s="256">
        <v>0</v>
      </c>
      <c r="AZ2081" s="256">
        <v>0</v>
      </c>
      <c r="BA2081" s="256">
        <v>0</v>
      </c>
      <c r="BB2081" s="256">
        <v>0</v>
      </c>
      <c r="BC2081" s="256">
        <v>0</v>
      </c>
      <c r="BD2081" s="256">
        <v>0</v>
      </c>
      <c r="BE2081" s="256">
        <v>0</v>
      </c>
      <c r="BF2081" s="256">
        <v>0</v>
      </c>
      <c r="BG2081" s="256">
        <v>0</v>
      </c>
      <c r="BH2081" s="256">
        <v>0</v>
      </c>
      <c r="BI2081" s="256">
        <v>0</v>
      </c>
      <c r="BJ2081" s="256">
        <v>0</v>
      </c>
      <c r="BK2081" s="256">
        <v>0</v>
      </c>
      <c r="BL2081" s="256">
        <v>0</v>
      </c>
      <c r="BM2081" s="256">
        <v>0</v>
      </c>
      <c r="BN2081" s="256">
        <v>0</v>
      </c>
      <c r="BO2081" s="256">
        <v>0</v>
      </c>
      <c r="BP2081" s="256">
        <v>0</v>
      </c>
      <c r="BQ2081" s="256">
        <v>0</v>
      </c>
      <c r="BR2081" s="256">
        <v>0</v>
      </c>
      <c r="BS2081" s="256">
        <v>0</v>
      </c>
      <c r="BT2081" s="256">
        <v>0</v>
      </c>
      <c r="BU2081" s="256">
        <v>0</v>
      </c>
      <c r="BV2081" s="256">
        <v>0</v>
      </c>
    </row>
    <row r="2082" spans="1:74">
      <c r="A2082" s="256">
        <v>140</v>
      </c>
      <c r="B2082" s="256">
        <v>983.79004989999999</v>
      </c>
      <c r="C2082" s="256">
        <v>1001.1821876</v>
      </c>
      <c r="D2082" s="256">
        <v>1015.5496057</v>
      </c>
      <c r="E2082" s="256">
        <v>1019.3305052000001</v>
      </c>
      <c r="F2082" s="256">
        <v>1007.2316268000001</v>
      </c>
      <c r="G2082" s="256">
        <v>989.83948910000004</v>
      </c>
      <c r="H2082" s="256">
        <v>960.34847300000001</v>
      </c>
      <c r="I2082" s="256">
        <v>886.99902270000007</v>
      </c>
      <c r="J2082" s="256">
        <v>762.98551910000003</v>
      </c>
      <c r="K2082" s="256">
        <v>618.55515820000005</v>
      </c>
      <c r="L2082" s="256">
        <v>477.14951690000004</v>
      </c>
      <c r="M2082" s="256">
        <v>358.42927259999999</v>
      </c>
      <c r="N2082" s="256">
        <v>286.5921821</v>
      </c>
      <c r="O2082" s="256">
        <v>249.539367</v>
      </c>
      <c r="P2082" s="256">
        <v>233.65958910000001</v>
      </c>
      <c r="Q2082" s="256">
        <v>229.8786896</v>
      </c>
      <c r="R2082" s="256">
        <v>243.4899278</v>
      </c>
      <c r="S2082" s="256">
        <v>280.54274290000001</v>
      </c>
      <c r="T2082" s="256">
        <v>327.42589670000001</v>
      </c>
      <c r="U2082" s="256">
        <v>375.06523040000002</v>
      </c>
      <c r="V2082" s="256">
        <v>428.75400330000002</v>
      </c>
      <c r="W2082" s="256">
        <v>483.19895610000003</v>
      </c>
      <c r="X2082" s="256">
        <v>524.78885060000005</v>
      </c>
      <c r="Y2082" s="256">
        <v>533.1068295</v>
      </c>
      <c r="Z2082" s="256">
        <v>505.12817319999999</v>
      </c>
      <c r="AA2082" s="256">
        <v>455.22029980000002</v>
      </c>
      <c r="AB2082" s="256">
        <v>394.72590780000002</v>
      </c>
      <c r="AC2082" s="256">
        <v>338.01241529999999</v>
      </c>
      <c r="AD2082" s="256">
        <v>281.29892280000001</v>
      </c>
      <c r="AE2082" s="256">
        <v>230.63486950000001</v>
      </c>
      <c r="AF2082" s="256">
        <v>184.50789560000001</v>
      </c>
      <c r="AG2082" s="256">
        <v>148.96744029999999</v>
      </c>
      <c r="AH2082" s="256">
        <v>142.16182119999999</v>
      </c>
      <c r="AI2082" s="256">
        <v>139.8932815</v>
      </c>
      <c r="AJ2082" s="256">
        <v>108.88990560000001</v>
      </c>
      <c r="AK2082" s="256">
        <v>52.932593000000004</v>
      </c>
      <c r="AL2082" s="256">
        <v>0</v>
      </c>
      <c r="AM2082" s="256">
        <v>0</v>
      </c>
      <c r="AN2082" s="256">
        <v>0</v>
      </c>
      <c r="AO2082" s="256">
        <v>0</v>
      </c>
      <c r="AP2082" s="256">
        <v>0</v>
      </c>
      <c r="AQ2082" s="256">
        <v>0</v>
      </c>
      <c r="AR2082" s="256">
        <v>0</v>
      </c>
      <c r="AS2082" s="256">
        <v>0</v>
      </c>
      <c r="AT2082" s="256">
        <v>0</v>
      </c>
      <c r="AU2082" s="256">
        <v>0</v>
      </c>
      <c r="AV2082" s="256">
        <v>0</v>
      </c>
      <c r="AW2082" s="256">
        <v>0</v>
      </c>
      <c r="AX2082" s="256">
        <v>0</v>
      </c>
      <c r="AY2082" s="256">
        <v>0</v>
      </c>
      <c r="AZ2082" s="256">
        <v>0</v>
      </c>
      <c r="BA2082" s="256">
        <v>0</v>
      </c>
      <c r="BB2082" s="256">
        <v>0</v>
      </c>
      <c r="BC2082" s="256">
        <v>0</v>
      </c>
      <c r="BD2082" s="256">
        <v>0</v>
      </c>
      <c r="BE2082" s="256">
        <v>0</v>
      </c>
      <c r="BF2082" s="256">
        <v>0</v>
      </c>
      <c r="BG2082" s="256">
        <v>0</v>
      </c>
      <c r="BH2082" s="256">
        <v>0</v>
      </c>
      <c r="BI2082" s="256">
        <v>0</v>
      </c>
      <c r="BJ2082" s="256">
        <v>0</v>
      </c>
      <c r="BK2082" s="256">
        <v>0</v>
      </c>
      <c r="BL2082" s="256">
        <v>0</v>
      </c>
      <c r="BM2082" s="256">
        <v>0</v>
      </c>
      <c r="BN2082" s="256">
        <v>0</v>
      </c>
      <c r="BO2082" s="256">
        <v>0</v>
      </c>
      <c r="BP2082" s="256">
        <v>0</v>
      </c>
      <c r="BQ2082" s="256">
        <v>0</v>
      </c>
      <c r="BR2082" s="256">
        <v>0</v>
      </c>
      <c r="BS2082" s="256">
        <v>0</v>
      </c>
      <c r="BT2082" s="256">
        <v>0</v>
      </c>
      <c r="BU2082" s="256">
        <v>0</v>
      </c>
      <c r="BV2082" s="256">
        <v>0</v>
      </c>
    </row>
    <row r="2083" spans="1:74">
      <c r="A2083" s="256">
        <v>145</v>
      </c>
      <c r="B2083" s="256">
        <v>983.79004989999999</v>
      </c>
      <c r="C2083" s="256">
        <v>1001.1821876</v>
      </c>
      <c r="D2083" s="256">
        <v>1015.5496057</v>
      </c>
      <c r="E2083" s="256">
        <v>1015.5496057</v>
      </c>
      <c r="F2083" s="256">
        <v>1000.4260077</v>
      </c>
      <c r="G2083" s="256">
        <v>982.27769009999997</v>
      </c>
      <c r="H2083" s="256">
        <v>940.68779560000007</v>
      </c>
      <c r="I2083" s="256">
        <v>838.6035091</v>
      </c>
      <c r="J2083" s="256">
        <v>697.19786780000004</v>
      </c>
      <c r="K2083" s="256">
        <v>545.9618878</v>
      </c>
      <c r="L2083" s="256">
        <v>407.58096610000001</v>
      </c>
      <c r="M2083" s="256">
        <v>309.27757910000003</v>
      </c>
      <c r="N2083" s="256">
        <v>260.88206550000001</v>
      </c>
      <c r="O2083" s="256">
        <v>238.19666850000002</v>
      </c>
      <c r="P2083" s="256">
        <v>229.12250969999999</v>
      </c>
      <c r="Q2083" s="256">
        <v>234.41576900000001</v>
      </c>
      <c r="R2083" s="256">
        <v>265.41914489999999</v>
      </c>
      <c r="S2083" s="256">
        <v>307.76521930000001</v>
      </c>
      <c r="T2083" s="256">
        <v>349.35511380000003</v>
      </c>
      <c r="U2083" s="256">
        <v>392.4573681</v>
      </c>
      <c r="V2083" s="256">
        <v>441.60906160000002</v>
      </c>
      <c r="W2083" s="256">
        <v>481.68659630000002</v>
      </c>
      <c r="X2083" s="256">
        <v>493.0292948</v>
      </c>
      <c r="Y2083" s="256">
        <v>474.12479730000001</v>
      </c>
      <c r="Z2083" s="256">
        <v>437.07198220000004</v>
      </c>
      <c r="AA2083" s="256">
        <v>386.4079289</v>
      </c>
      <c r="AB2083" s="256">
        <v>338.76859519999999</v>
      </c>
      <c r="AC2083" s="256">
        <v>294.15398110000001</v>
      </c>
      <c r="AD2083" s="256">
        <v>253.3202665</v>
      </c>
      <c r="AE2083" s="256">
        <v>210.97419210000001</v>
      </c>
      <c r="AF2083" s="256">
        <v>172.40901719999999</v>
      </c>
      <c r="AG2083" s="256">
        <v>150.47980010000001</v>
      </c>
      <c r="AH2083" s="256">
        <v>147.45508050000001</v>
      </c>
      <c r="AI2083" s="256">
        <v>135.35620209999999</v>
      </c>
      <c r="AJ2083" s="256">
        <v>108.88990560000001</v>
      </c>
      <c r="AK2083" s="256">
        <v>45.370794000000004</v>
      </c>
      <c r="AL2083" s="256">
        <v>0</v>
      </c>
      <c r="AM2083" s="256">
        <v>0</v>
      </c>
      <c r="AN2083" s="256">
        <v>0</v>
      </c>
      <c r="AO2083" s="256">
        <v>0</v>
      </c>
      <c r="AP2083" s="256">
        <v>0</v>
      </c>
      <c r="AQ2083" s="256">
        <v>0</v>
      </c>
      <c r="AR2083" s="256">
        <v>0</v>
      </c>
      <c r="AS2083" s="256">
        <v>0</v>
      </c>
      <c r="AT2083" s="256">
        <v>0</v>
      </c>
      <c r="AU2083" s="256">
        <v>0</v>
      </c>
      <c r="AV2083" s="256">
        <v>0</v>
      </c>
      <c r="AW2083" s="256">
        <v>0</v>
      </c>
      <c r="AX2083" s="256">
        <v>0</v>
      </c>
      <c r="AY2083" s="256">
        <v>0</v>
      </c>
      <c r="AZ2083" s="256">
        <v>0</v>
      </c>
      <c r="BA2083" s="256">
        <v>0</v>
      </c>
      <c r="BB2083" s="256">
        <v>0</v>
      </c>
      <c r="BC2083" s="256">
        <v>0</v>
      </c>
      <c r="BD2083" s="256">
        <v>0</v>
      </c>
      <c r="BE2083" s="256">
        <v>0</v>
      </c>
      <c r="BF2083" s="256">
        <v>0</v>
      </c>
      <c r="BG2083" s="256">
        <v>0</v>
      </c>
      <c r="BH2083" s="256">
        <v>0</v>
      </c>
      <c r="BI2083" s="256">
        <v>0</v>
      </c>
      <c r="BJ2083" s="256">
        <v>0</v>
      </c>
      <c r="BK2083" s="256">
        <v>0</v>
      </c>
      <c r="BL2083" s="256">
        <v>0</v>
      </c>
      <c r="BM2083" s="256">
        <v>0</v>
      </c>
      <c r="BN2083" s="256">
        <v>0</v>
      </c>
      <c r="BO2083" s="256">
        <v>0</v>
      </c>
      <c r="BP2083" s="256">
        <v>0</v>
      </c>
      <c r="BQ2083" s="256">
        <v>0</v>
      </c>
      <c r="BR2083" s="256">
        <v>0</v>
      </c>
      <c r="BS2083" s="256">
        <v>0</v>
      </c>
      <c r="BT2083" s="256">
        <v>0</v>
      </c>
      <c r="BU2083" s="256">
        <v>0</v>
      </c>
      <c r="BV2083" s="256">
        <v>0</v>
      </c>
    </row>
    <row r="2084" spans="1:74">
      <c r="A2084" s="256">
        <v>150</v>
      </c>
      <c r="B2084" s="256">
        <v>983.79004989999999</v>
      </c>
      <c r="C2084" s="256">
        <v>1002.6945474</v>
      </c>
      <c r="D2084" s="256">
        <v>1018.5743253000001</v>
      </c>
      <c r="E2084" s="256">
        <v>1017.8181454</v>
      </c>
      <c r="F2084" s="256">
        <v>1001.9383675</v>
      </c>
      <c r="G2084" s="256">
        <v>978.49679060000005</v>
      </c>
      <c r="H2084" s="256">
        <v>918.00239859999999</v>
      </c>
      <c r="I2084" s="256">
        <v>794.74507489999996</v>
      </c>
      <c r="J2084" s="256">
        <v>642.75291500000003</v>
      </c>
      <c r="K2084" s="256">
        <v>485.46749579999999</v>
      </c>
      <c r="L2084" s="256">
        <v>356.16073290000003</v>
      </c>
      <c r="M2084" s="256">
        <v>280.54274290000001</v>
      </c>
      <c r="N2084" s="256">
        <v>248.78318709999999</v>
      </c>
      <c r="O2084" s="256">
        <v>234.41576900000001</v>
      </c>
      <c r="P2084" s="256">
        <v>229.12250969999999</v>
      </c>
      <c r="Q2084" s="256">
        <v>247.27082730000001</v>
      </c>
      <c r="R2084" s="256">
        <v>287.34836200000001</v>
      </c>
      <c r="S2084" s="256">
        <v>324.40117709999998</v>
      </c>
      <c r="T2084" s="256">
        <v>353.89219320000001</v>
      </c>
      <c r="U2084" s="256">
        <v>391.70118819999999</v>
      </c>
      <c r="V2084" s="256">
        <v>427.99782340000002</v>
      </c>
      <c r="W2084" s="256">
        <v>443.87760130000004</v>
      </c>
      <c r="X2084" s="256">
        <v>437.07198220000004</v>
      </c>
      <c r="Y2084" s="256">
        <v>417.41130479999998</v>
      </c>
      <c r="Z2084" s="256">
        <v>378.08994999999999</v>
      </c>
      <c r="AA2084" s="256">
        <v>337.25623539999998</v>
      </c>
      <c r="AB2084" s="256">
        <v>298.69106049999999</v>
      </c>
      <c r="AC2084" s="256">
        <v>266.1753248</v>
      </c>
      <c r="AD2084" s="256">
        <v>226.85397</v>
      </c>
      <c r="AE2084" s="256">
        <v>184.50789560000001</v>
      </c>
      <c r="AF2084" s="256">
        <v>154.26069960000001</v>
      </c>
      <c r="AG2084" s="256">
        <v>145.18654079999999</v>
      </c>
      <c r="AH2084" s="256">
        <v>135.35620209999999</v>
      </c>
      <c r="AI2084" s="256">
        <v>129.3067629</v>
      </c>
      <c r="AJ2084" s="256">
        <v>106.6213659</v>
      </c>
      <c r="AK2084" s="256">
        <v>59.738212099999998</v>
      </c>
      <c r="AL2084" s="256">
        <v>0</v>
      </c>
      <c r="AM2084" s="256">
        <v>0</v>
      </c>
      <c r="AN2084" s="256">
        <v>0</v>
      </c>
      <c r="AO2084" s="256">
        <v>0</v>
      </c>
      <c r="AP2084" s="256">
        <v>0</v>
      </c>
      <c r="AQ2084" s="256">
        <v>0</v>
      </c>
      <c r="AR2084" s="256">
        <v>0</v>
      </c>
      <c r="AS2084" s="256">
        <v>0</v>
      </c>
      <c r="AT2084" s="256">
        <v>0</v>
      </c>
      <c r="AU2084" s="256">
        <v>0</v>
      </c>
      <c r="AV2084" s="256">
        <v>0</v>
      </c>
      <c r="AW2084" s="256">
        <v>0</v>
      </c>
      <c r="AX2084" s="256">
        <v>0</v>
      </c>
      <c r="AY2084" s="256">
        <v>0</v>
      </c>
      <c r="AZ2084" s="256">
        <v>0</v>
      </c>
      <c r="BA2084" s="256">
        <v>0</v>
      </c>
      <c r="BB2084" s="256">
        <v>0</v>
      </c>
      <c r="BC2084" s="256">
        <v>0</v>
      </c>
      <c r="BD2084" s="256">
        <v>0</v>
      </c>
      <c r="BE2084" s="256">
        <v>0</v>
      </c>
      <c r="BF2084" s="256">
        <v>0</v>
      </c>
      <c r="BG2084" s="256">
        <v>0</v>
      </c>
      <c r="BH2084" s="256">
        <v>0</v>
      </c>
      <c r="BI2084" s="256">
        <v>0</v>
      </c>
      <c r="BJ2084" s="256">
        <v>0</v>
      </c>
      <c r="BK2084" s="256">
        <v>0</v>
      </c>
      <c r="BL2084" s="256">
        <v>0</v>
      </c>
      <c r="BM2084" s="256">
        <v>0</v>
      </c>
      <c r="BN2084" s="256">
        <v>0</v>
      </c>
      <c r="BO2084" s="256">
        <v>0</v>
      </c>
      <c r="BP2084" s="256">
        <v>0</v>
      </c>
      <c r="BQ2084" s="256">
        <v>0</v>
      </c>
      <c r="BR2084" s="256">
        <v>0</v>
      </c>
      <c r="BS2084" s="256">
        <v>0</v>
      </c>
      <c r="BT2084" s="256">
        <v>0</v>
      </c>
      <c r="BU2084" s="256">
        <v>0</v>
      </c>
      <c r="BV2084" s="256">
        <v>0</v>
      </c>
    </row>
    <row r="2085" spans="1:74">
      <c r="A2085" s="256">
        <v>155</v>
      </c>
      <c r="B2085" s="256">
        <v>983.79004989999999</v>
      </c>
      <c r="C2085" s="256">
        <v>1002.6945474</v>
      </c>
      <c r="D2085" s="256">
        <v>1019.3305052000001</v>
      </c>
      <c r="E2085" s="256">
        <v>1016.3057856</v>
      </c>
      <c r="F2085" s="256">
        <v>1000.4260077</v>
      </c>
      <c r="G2085" s="256">
        <v>972.4473514</v>
      </c>
      <c r="H2085" s="256">
        <v>894.56082170000002</v>
      </c>
      <c r="I2085" s="256">
        <v>755.42372009999997</v>
      </c>
      <c r="J2085" s="256">
        <v>594.35740139999996</v>
      </c>
      <c r="K2085" s="256">
        <v>436.31580230000003</v>
      </c>
      <c r="L2085" s="256">
        <v>321.37645750000001</v>
      </c>
      <c r="M2085" s="256">
        <v>263.90678509999998</v>
      </c>
      <c r="N2085" s="256">
        <v>241.97756800000002</v>
      </c>
      <c r="O2085" s="256">
        <v>230.63486950000001</v>
      </c>
      <c r="P2085" s="256">
        <v>233.65958910000001</v>
      </c>
      <c r="Q2085" s="256">
        <v>265.41914489999999</v>
      </c>
      <c r="R2085" s="256">
        <v>303.98431979999998</v>
      </c>
      <c r="S2085" s="256">
        <v>327.42589670000001</v>
      </c>
      <c r="T2085" s="256">
        <v>347.84275400000001</v>
      </c>
      <c r="U2085" s="256">
        <v>375.06523040000002</v>
      </c>
      <c r="V2085" s="256">
        <v>395.48208770000002</v>
      </c>
      <c r="W2085" s="256">
        <v>393.96972790000001</v>
      </c>
      <c r="X2085" s="256">
        <v>387.16410880000001</v>
      </c>
      <c r="Y2085" s="256">
        <v>358.42927259999999</v>
      </c>
      <c r="Z2085" s="256">
        <v>324.40117709999998</v>
      </c>
      <c r="AA2085" s="256">
        <v>287.34836200000001</v>
      </c>
      <c r="AB2085" s="256">
        <v>260.88206550000001</v>
      </c>
      <c r="AC2085" s="256">
        <v>230.63486950000001</v>
      </c>
      <c r="AD2085" s="256">
        <v>191.31351470000001</v>
      </c>
      <c r="AE2085" s="256">
        <v>159.5539589</v>
      </c>
      <c r="AF2085" s="256">
        <v>140.64946140000001</v>
      </c>
      <c r="AG2085" s="256">
        <v>135.35620209999999</v>
      </c>
      <c r="AH2085" s="256">
        <v>118.7202443</v>
      </c>
      <c r="AI2085" s="256">
        <v>114.18316490000001</v>
      </c>
      <c r="AJ2085" s="256">
        <v>89.229228200000009</v>
      </c>
      <c r="AK2085" s="256">
        <v>32.5157357</v>
      </c>
      <c r="AL2085" s="256">
        <v>0</v>
      </c>
      <c r="AM2085" s="256">
        <v>0</v>
      </c>
      <c r="AN2085" s="256">
        <v>0</v>
      </c>
      <c r="AO2085" s="256">
        <v>0</v>
      </c>
      <c r="AP2085" s="256">
        <v>0</v>
      </c>
      <c r="AQ2085" s="256">
        <v>0</v>
      </c>
      <c r="AR2085" s="256">
        <v>0</v>
      </c>
      <c r="AS2085" s="256">
        <v>0</v>
      </c>
      <c r="AT2085" s="256">
        <v>0</v>
      </c>
      <c r="AU2085" s="256">
        <v>0</v>
      </c>
      <c r="AV2085" s="256">
        <v>0</v>
      </c>
      <c r="AW2085" s="256">
        <v>0</v>
      </c>
      <c r="AX2085" s="256">
        <v>0</v>
      </c>
      <c r="AY2085" s="256">
        <v>0</v>
      </c>
      <c r="AZ2085" s="256">
        <v>0</v>
      </c>
      <c r="BA2085" s="256">
        <v>0</v>
      </c>
      <c r="BB2085" s="256">
        <v>0</v>
      </c>
      <c r="BC2085" s="256">
        <v>0</v>
      </c>
      <c r="BD2085" s="256">
        <v>0</v>
      </c>
      <c r="BE2085" s="256">
        <v>0</v>
      </c>
      <c r="BF2085" s="256">
        <v>0</v>
      </c>
      <c r="BG2085" s="256">
        <v>0</v>
      </c>
      <c r="BH2085" s="256">
        <v>0</v>
      </c>
      <c r="BI2085" s="256">
        <v>0</v>
      </c>
      <c r="BJ2085" s="256">
        <v>0</v>
      </c>
      <c r="BK2085" s="256">
        <v>0</v>
      </c>
      <c r="BL2085" s="256">
        <v>0</v>
      </c>
      <c r="BM2085" s="256">
        <v>0</v>
      </c>
      <c r="BN2085" s="256">
        <v>0</v>
      </c>
      <c r="BO2085" s="256">
        <v>0</v>
      </c>
      <c r="BP2085" s="256">
        <v>0</v>
      </c>
      <c r="BQ2085" s="256">
        <v>0</v>
      </c>
      <c r="BR2085" s="256">
        <v>0</v>
      </c>
      <c r="BS2085" s="256">
        <v>0</v>
      </c>
      <c r="BT2085" s="256">
        <v>0</v>
      </c>
      <c r="BU2085" s="256">
        <v>0</v>
      </c>
      <c r="BV2085" s="256">
        <v>0</v>
      </c>
    </row>
    <row r="2086" spans="1:74">
      <c r="A2086" s="256">
        <v>160</v>
      </c>
      <c r="B2086" s="256">
        <v>983.79004989999999</v>
      </c>
      <c r="C2086" s="256">
        <v>1000.4260077</v>
      </c>
      <c r="D2086" s="256">
        <v>1017.8181454</v>
      </c>
      <c r="E2086" s="256">
        <v>1014.0372459</v>
      </c>
      <c r="F2086" s="256">
        <v>997.40128809999999</v>
      </c>
      <c r="G2086" s="256">
        <v>965.64173230000006</v>
      </c>
      <c r="H2086" s="256">
        <v>871.87542470000005</v>
      </c>
      <c r="I2086" s="256">
        <v>719.1270849</v>
      </c>
      <c r="J2086" s="256">
        <v>552.76750690000006</v>
      </c>
      <c r="K2086" s="256">
        <v>400.0191671</v>
      </c>
      <c r="L2086" s="256">
        <v>299.4472404</v>
      </c>
      <c r="M2086" s="256">
        <v>254.83262630000002</v>
      </c>
      <c r="N2086" s="256">
        <v>238.19666850000002</v>
      </c>
      <c r="O2086" s="256">
        <v>229.8786896</v>
      </c>
      <c r="P2086" s="256">
        <v>241.22138810000001</v>
      </c>
      <c r="Q2086" s="256">
        <v>282.05510270000002</v>
      </c>
      <c r="R2086" s="256">
        <v>312.30229869999999</v>
      </c>
      <c r="S2086" s="256">
        <v>325.9135369</v>
      </c>
      <c r="T2086" s="256">
        <v>336.50005550000003</v>
      </c>
      <c r="U2086" s="256">
        <v>353.1360133</v>
      </c>
      <c r="V2086" s="256">
        <v>356.91691280000003</v>
      </c>
      <c r="W2086" s="256">
        <v>353.89219320000001</v>
      </c>
      <c r="X2086" s="256">
        <v>340.28095500000001</v>
      </c>
      <c r="Y2086" s="256">
        <v>309.27757910000003</v>
      </c>
      <c r="Z2086" s="256">
        <v>276.00566350000003</v>
      </c>
      <c r="AA2086" s="256">
        <v>248.78318709999999</v>
      </c>
      <c r="AB2086" s="256">
        <v>226.85397</v>
      </c>
      <c r="AC2086" s="256">
        <v>195.8505941</v>
      </c>
      <c r="AD2086" s="256">
        <v>164.84721820000001</v>
      </c>
      <c r="AE2086" s="256">
        <v>145.18654079999999</v>
      </c>
      <c r="AF2086" s="256">
        <v>132.33148249999999</v>
      </c>
      <c r="AG2086" s="256">
        <v>117.9640644</v>
      </c>
      <c r="AH2086" s="256">
        <v>99.059566900000007</v>
      </c>
      <c r="AI2086" s="256">
        <v>89.985408100000001</v>
      </c>
      <c r="AJ2086" s="256">
        <v>66.5438312</v>
      </c>
      <c r="AK2086" s="256">
        <v>27.978656300000001</v>
      </c>
      <c r="AL2086" s="256">
        <v>0</v>
      </c>
      <c r="AM2086" s="256">
        <v>0</v>
      </c>
      <c r="AN2086" s="256">
        <v>0</v>
      </c>
      <c r="AO2086" s="256">
        <v>0</v>
      </c>
      <c r="AP2086" s="256">
        <v>0</v>
      </c>
      <c r="AQ2086" s="256">
        <v>0</v>
      </c>
      <c r="AR2086" s="256">
        <v>0</v>
      </c>
      <c r="AS2086" s="256">
        <v>0</v>
      </c>
      <c r="AT2086" s="256">
        <v>0</v>
      </c>
      <c r="AU2086" s="256">
        <v>0</v>
      </c>
      <c r="AV2086" s="256">
        <v>0</v>
      </c>
      <c r="AW2086" s="256">
        <v>0</v>
      </c>
      <c r="AX2086" s="256">
        <v>0</v>
      </c>
      <c r="AY2086" s="256">
        <v>0</v>
      </c>
      <c r="AZ2086" s="256">
        <v>0</v>
      </c>
      <c r="BA2086" s="256">
        <v>0</v>
      </c>
      <c r="BB2086" s="256">
        <v>0</v>
      </c>
      <c r="BC2086" s="256">
        <v>0</v>
      </c>
      <c r="BD2086" s="256">
        <v>0</v>
      </c>
      <c r="BE2086" s="256">
        <v>0</v>
      </c>
      <c r="BF2086" s="256">
        <v>0</v>
      </c>
      <c r="BG2086" s="256">
        <v>0</v>
      </c>
      <c r="BH2086" s="256">
        <v>0</v>
      </c>
      <c r="BI2086" s="256">
        <v>0</v>
      </c>
      <c r="BJ2086" s="256">
        <v>0</v>
      </c>
      <c r="BK2086" s="256">
        <v>0</v>
      </c>
      <c r="BL2086" s="256">
        <v>0</v>
      </c>
      <c r="BM2086" s="256">
        <v>0</v>
      </c>
      <c r="BN2086" s="256">
        <v>0</v>
      </c>
      <c r="BO2086" s="256">
        <v>0</v>
      </c>
      <c r="BP2086" s="256">
        <v>0</v>
      </c>
      <c r="BQ2086" s="256">
        <v>0</v>
      </c>
      <c r="BR2086" s="256">
        <v>0</v>
      </c>
      <c r="BS2086" s="256">
        <v>0</v>
      </c>
      <c r="BT2086" s="256">
        <v>0</v>
      </c>
      <c r="BU2086" s="256">
        <v>0</v>
      </c>
      <c r="BV2086" s="256">
        <v>0</v>
      </c>
    </row>
    <row r="2087" spans="1:74">
      <c r="A2087" s="256">
        <v>165</v>
      </c>
      <c r="B2087" s="256">
        <v>983.79004989999999</v>
      </c>
      <c r="C2087" s="256">
        <v>1000.4260077</v>
      </c>
      <c r="D2087" s="256">
        <v>1019.3305052000001</v>
      </c>
      <c r="E2087" s="256">
        <v>1014.0372459</v>
      </c>
      <c r="F2087" s="256">
        <v>995.88892829999998</v>
      </c>
      <c r="G2087" s="256">
        <v>960.34847300000001</v>
      </c>
      <c r="H2087" s="256">
        <v>856.75182670000004</v>
      </c>
      <c r="I2087" s="256">
        <v>694.17314820000001</v>
      </c>
      <c r="J2087" s="256">
        <v>524.03267070000004</v>
      </c>
      <c r="K2087" s="256">
        <v>372.04051079999999</v>
      </c>
      <c r="L2087" s="256">
        <v>284.32364239999998</v>
      </c>
      <c r="M2087" s="256">
        <v>249.539367</v>
      </c>
      <c r="N2087" s="256">
        <v>235.9281288</v>
      </c>
      <c r="O2087" s="256">
        <v>229.8786896</v>
      </c>
      <c r="P2087" s="256">
        <v>248.78318709999999</v>
      </c>
      <c r="Q2087" s="256">
        <v>289.61690170000003</v>
      </c>
      <c r="R2087" s="256">
        <v>310.03375900000003</v>
      </c>
      <c r="S2087" s="256">
        <v>316.83937810000003</v>
      </c>
      <c r="T2087" s="256">
        <v>318.35173789999999</v>
      </c>
      <c r="U2087" s="256">
        <v>327.42589670000001</v>
      </c>
      <c r="V2087" s="256">
        <v>320.62027760000001</v>
      </c>
      <c r="W2087" s="256">
        <v>316.08319820000003</v>
      </c>
      <c r="X2087" s="256">
        <v>295.66634090000002</v>
      </c>
      <c r="Y2087" s="256">
        <v>265.41914489999999</v>
      </c>
      <c r="Z2087" s="256">
        <v>234.41576900000001</v>
      </c>
      <c r="AA2087" s="256">
        <v>217.77981120000001</v>
      </c>
      <c r="AB2087" s="256">
        <v>202.6562132</v>
      </c>
      <c r="AC2087" s="256">
        <v>173.92137700000001</v>
      </c>
      <c r="AD2087" s="256">
        <v>154.26069960000001</v>
      </c>
      <c r="AE2087" s="256">
        <v>139.8932815</v>
      </c>
      <c r="AF2087" s="256">
        <v>125.52586340000001</v>
      </c>
      <c r="AG2087" s="256">
        <v>103.5966463</v>
      </c>
      <c r="AH2087" s="256">
        <v>83.935968900000006</v>
      </c>
      <c r="AI2087" s="256">
        <v>71.837090500000002</v>
      </c>
      <c r="AJ2087" s="256">
        <v>50.664053299999999</v>
      </c>
      <c r="AK2087" s="256">
        <v>22.685397000000002</v>
      </c>
      <c r="AL2087" s="256">
        <v>0</v>
      </c>
      <c r="AM2087" s="256">
        <v>0</v>
      </c>
      <c r="AN2087" s="256">
        <v>0</v>
      </c>
      <c r="AO2087" s="256">
        <v>0</v>
      </c>
      <c r="AP2087" s="256">
        <v>0</v>
      </c>
      <c r="AQ2087" s="256">
        <v>0</v>
      </c>
      <c r="AR2087" s="256">
        <v>0</v>
      </c>
      <c r="AS2087" s="256">
        <v>0</v>
      </c>
      <c r="AT2087" s="256">
        <v>0</v>
      </c>
      <c r="AU2087" s="256">
        <v>0</v>
      </c>
      <c r="AV2087" s="256">
        <v>0</v>
      </c>
      <c r="AW2087" s="256">
        <v>0</v>
      </c>
      <c r="AX2087" s="256">
        <v>0</v>
      </c>
      <c r="AY2087" s="256">
        <v>0</v>
      </c>
      <c r="AZ2087" s="256">
        <v>0</v>
      </c>
      <c r="BA2087" s="256">
        <v>0</v>
      </c>
      <c r="BB2087" s="256">
        <v>0</v>
      </c>
      <c r="BC2087" s="256">
        <v>0</v>
      </c>
      <c r="BD2087" s="256">
        <v>0</v>
      </c>
      <c r="BE2087" s="256">
        <v>0</v>
      </c>
      <c r="BF2087" s="256">
        <v>0</v>
      </c>
      <c r="BG2087" s="256">
        <v>0</v>
      </c>
      <c r="BH2087" s="256">
        <v>0</v>
      </c>
      <c r="BI2087" s="256">
        <v>0</v>
      </c>
      <c r="BJ2087" s="256">
        <v>0</v>
      </c>
      <c r="BK2087" s="256">
        <v>0</v>
      </c>
      <c r="BL2087" s="256">
        <v>0</v>
      </c>
      <c r="BM2087" s="256">
        <v>0</v>
      </c>
      <c r="BN2087" s="256">
        <v>0</v>
      </c>
      <c r="BO2087" s="256">
        <v>0</v>
      </c>
      <c r="BP2087" s="256">
        <v>0</v>
      </c>
      <c r="BQ2087" s="256">
        <v>0</v>
      </c>
      <c r="BR2087" s="256">
        <v>0</v>
      </c>
      <c r="BS2087" s="256">
        <v>0</v>
      </c>
      <c r="BT2087" s="256">
        <v>0</v>
      </c>
      <c r="BU2087" s="256">
        <v>0</v>
      </c>
      <c r="BV2087" s="256">
        <v>0</v>
      </c>
    </row>
    <row r="2088" spans="1:74">
      <c r="A2088" s="256">
        <v>170</v>
      </c>
      <c r="B2088" s="256">
        <v>983.79004989999999</v>
      </c>
      <c r="C2088" s="256">
        <v>1001.9383675</v>
      </c>
      <c r="D2088" s="256">
        <v>1020.8428650000001</v>
      </c>
      <c r="E2088" s="256">
        <v>1014.7934258</v>
      </c>
      <c r="F2088" s="256">
        <v>996.64510819999998</v>
      </c>
      <c r="G2088" s="256">
        <v>955.81139359999997</v>
      </c>
      <c r="H2088" s="256">
        <v>839.359689</v>
      </c>
      <c r="I2088" s="256">
        <v>673.00011100000006</v>
      </c>
      <c r="J2088" s="256">
        <v>500.59109380000001</v>
      </c>
      <c r="K2088" s="256">
        <v>351.62365349999999</v>
      </c>
      <c r="L2088" s="256">
        <v>272.22476399999999</v>
      </c>
      <c r="M2088" s="256">
        <v>241.97756800000002</v>
      </c>
      <c r="N2088" s="256">
        <v>230.63486950000001</v>
      </c>
      <c r="O2088" s="256">
        <v>228.36632980000002</v>
      </c>
      <c r="P2088" s="256">
        <v>253.3202665</v>
      </c>
      <c r="Q2088" s="256">
        <v>291.88544139999999</v>
      </c>
      <c r="R2088" s="256">
        <v>303.22813990000003</v>
      </c>
      <c r="S2088" s="256">
        <v>302.47196000000002</v>
      </c>
      <c r="T2088" s="256">
        <v>296.42252080000003</v>
      </c>
      <c r="U2088" s="256">
        <v>297.93488059999999</v>
      </c>
      <c r="V2088" s="256">
        <v>282.81128260000003</v>
      </c>
      <c r="W2088" s="256">
        <v>279.03038309999999</v>
      </c>
      <c r="X2088" s="256">
        <v>257.10116599999998</v>
      </c>
      <c r="Y2088" s="256">
        <v>226.0977901</v>
      </c>
      <c r="Z2088" s="256">
        <v>201.90003330000002</v>
      </c>
      <c r="AA2088" s="256">
        <v>195.8505941</v>
      </c>
      <c r="AB2088" s="256">
        <v>185.26407549999999</v>
      </c>
      <c r="AC2088" s="256">
        <v>165.60339809999999</v>
      </c>
      <c r="AD2088" s="256">
        <v>153.5045197</v>
      </c>
      <c r="AE2088" s="256">
        <v>136.112382</v>
      </c>
      <c r="AF2088" s="256">
        <v>115.69552470000001</v>
      </c>
      <c r="AG2088" s="256">
        <v>90.741588000000007</v>
      </c>
      <c r="AH2088" s="256">
        <v>74.8618101</v>
      </c>
      <c r="AI2088" s="256">
        <v>57.4696724</v>
      </c>
      <c r="AJ2088" s="256">
        <v>35.540455299999998</v>
      </c>
      <c r="AK2088" s="256">
        <v>15.123598000000001</v>
      </c>
      <c r="AL2088" s="256">
        <v>0</v>
      </c>
      <c r="AM2088" s="256">
        <v>0</v>
      </c>
      <c r="AN2088" s="256">
        <v>0</v>
      </c>
      <c r="AO2088" s="256">
        <v>0</v>
      </c>
      <c r="AP2088" s="256">
        <v>0</v>
      </c>
      <c r="AQ2088" s="256">
        <v>0</v>
      </c>
      <c r="AR2088" s="256">
        <v>0</v>
      </c>
      <c r="AS2088" s="256">
        <v>0</v>
      </c>
      <c r="AT2088" s="256">
        <v>0</v>
      </c>
      <c r="AU2088" s="256">
        <v>0</v>
      </c>
      <c r="AV2088" s="256">
        <v>0</v>
      </c>
      <c r="AW2088" s="256">
        <v>0</v>
      </c>
      <c r="AX2088" s="256">
        <v>0</v>
      </c>
      <c r="AY2088" s="256">
        <v>0</v>
      </c>
      <c r="AZ2088" s="256">
        <v>0</v>
      </c>
      <c r="BA2088" s="256">
        <v>0</v>
      </c>
      <c r="BB2088" s="256">
        <v>0</v>
      </c>
      <c r="BC2088" s="256">
        <v>0</v>
      </c>
      <c r="BD2088" s="256">
        <v>0</v>
      </c>
      <c r="BE2088" s="256">
        <v>0</v>
      </c>
      <c r="BF2088" s="256">
        <v>0</v>
      </c>
      <c r="BG2088" s="256">
        <v>0</v>
      </c>
      <c r="BH2088" s="256">
        <v>0</v>
      </c>
      <c r="BI2088" s="256">
        <v>0</v>
      </c>
      <c r="BJ2088" s="256">
        <v>0</v>
      </c>
      <c r="BK2088" s="256">
        <v>0</v>
      </c>
      <c r="BL2088" s="256">
        <v>0</v>
      </c>
      <c r="BM2088" s="256">
        <v>0</v>
      </c>
      <c r="BN2088" s="256">
        <v>0</v>
      </c>
      <c r="BO2088" s="256">
        <v>0</v>
      </c>
      <c r="BP2088" s="256">
        <v>0</v>
      </c>
      <c r="BQ2088" s="256">
        <v>0</v>
      </c>
      <c r="BR2088" s="256">
        <v>0</v>
      </c>
      <c r="BS2088" s="256">
        <v>0</v>
      </c>
      <c r="BT2088" s="256">
        <v>0</v>
      </c>
      <c r="BU2088" s="256">
        <v>0</v>
      </c>
      <c r="BV2088" s="256">
        <v>0</v>
      </c>
    </row>
    <row r="2089" spans="1:74">
      <c r="A2089" s="256">
        <v>175</v>
      </c>
      <c r="B2089" s="256">
        <v>983.79004989999999</v>
      </c>
      <c r="C2089" s="256">
        <v>1002.6945474</v>
      </c>
      <c r="D2089" s="256">
        <v>1020.0866851000001</v>
      </c>
      <c r="E2089" s="256">
        <v>1011.7687062</v>
      </c>
      <c r="F2089" s="256">
        <v>992.86420870000006</v>
      </c>
      <c r="G2089" s="256">
        <v>950.51813430000004</v>
      </c>
      <c r="H2089" s="256">
        <v>830.28553020000004</v>
      </c>
      <c r="I2089" s="256">
        <v>662.41359239999997</v>
      </c>
      <c r="J2089" s="256">
        <v>487.73603550000001</v>
      </c>
      <c r="K2089" s="256">
        <v>339.5247751</v>
      </c>
      <c r="L2089" s="256">
        <v>263.15060520000003</v>
      </c>
      <c r="M2089" s="256">
        <v>235.17194890000002</v>
      </c>
      <c r="N2089" s="256">
        <v>224.58543030000001</v>
      </c>
      <c r="O2089" s="256">
        <v>225.34161019999999</v>
      </c>
      <c r="P2089" s="256">
        <v>254.07644640000001</v>
      </c>
      <c r="Q2089" s="256">
        <v>288.10454190000002</v>
      </c>
      <c r="R2089" s="256">
        <v>293.3978012</v>
      </c>
      <c r="S2089" s="256">
        <v>286.5921821</v>
      </c>
      <c r="T2089" s="256">
        <v>279.786563</v>
      </c>
      <c r="U2089" s="256">
        <v>272.22476399999999</v>
      </c>
      <c r="V2089" s="256">
        <v>251.05172680000001</v>
      </c>
      <c r="W2089" s="256">
        <v>246.5146474</v>
      </c>
      <c r="X2089" s="256">
        <v>221.56071070000002</v>
      </c>
      <c r="Y2089" s="256">
        <v>191.31351470000001</v>
      </c>
      <c r="Z2089" s="256">
        <v>176.9460966</v>
      </c>
      <c r="AA2089" s="256">
        <v>181.48317600000001</v>
      </c>
      <c r="AB2089" s="256">
        <v>174.67755690000001</v>
      </c>
      <c r="AC2089" s="256">
        <v>164.09103830000001</v>
      </c>
      <c r="AD2089" s="256">
        <v>155.01687950000002</v>
      </c>
      <c r="AE2089" s="256">
        <v>133.84384230000001</v>
      </c>
      <c r="AF2089" s="256">
        <v>110.4022654</v>
      </c>
      <c r="AG2089" s="256">
        <v>85.448328700000005</v>
      </c>
      <c r="AH2089" s="256">
        <v>66.5438312</v>
      </c>
      <c r="AI2089" s="256">
        <v>46.883153800000002</v>
      </c>
      <c r="AJ2089" s="256">
        <v>29.4910161</v>
      </c>
      <c r="AK2089" s="256">
        <v>13.611238200000001</v>
      </c>
      <c r="AL2089" s="256">
        <v>0</v>
      </c>
      <c r="AM2089" s="256">
        <v>0</v>
      </c>
      <c r="AN2089" s="256">
        <v>0</v>
      </c>
      <c r="AO2089" s="256">
        <v>0</v>
      </c>
      <c r="AP2089" s="256">
        <v>0</v>
      </c>
      <c r="AQ2089" s="256">
        <v>0</v>
      </c>
      <c r="AR2089" s="256">
        <v>0</v>
      </c>
      <c r="AS2089" s="256">
        <v>0</v>
      </c>
      <c r="AT2089" s="256">
        <v>0</v>
      </c>
      <c r="AU2089" s="256">
        <v>0</v>
      </c>
      <c r="AV2089" s="256">
        <v>0</v>
      </c>
      <c r="AW2089" s="256">
        <v>0</v>
      </c>
      <c r="AX2089" s="256">
        <v>0</v>
      </c>
      <c r="AY2089" s="256">
        <v>0</v>
      </c>
      <c r="AZ2089" s="256">
        <v>0</v>
      </c>
      <c r="BA2089" s="256">
        <v>0</v>
      </c>
      <c r="BB2089" s="256">
        <v>0</v>
      </c>
      <c r="BC2089" s="256">
        <v>0</v>
      </c>
      <c r="BD2089" s="256">
        <v>0</v>
      </c>
      <c r="BE2089" s="256">
        <v>0</v>
      </c>
      <c r="BF2089" s="256">
        <v>0</v>
      </c>
      <c r="BG2089" s="256">
        <v>0</v>
      </c>
      <c r="BH2089" s="256">
        <v>0</v>
      </c>
      <c r="BI2089" s="256">
        <v>0</v>
      </c>
      <c r="BJ2089" s="256">
        <v>0</v>
      </c>
      <c r="BK2089" s="256">
        <v>0</v>
      </c>
      <c r="BL2089" s="256">
        <v>0</v>
      </c>
      <c r="BM2089" s="256">
        <v>0</v>
      </c>
      <c r="BN2089" s="256">
        <v>0</v>
      </c>
      <c r="BO2089" s="256">
        <v>0</v>
      </c>
      <c r="BP2089" s="256">
        <v>0</v>
      </c>
      <c r="BQ2089" s="256">
        <v>0</v>
      </c>
      <c r="BR2089" s="256">
        <v>0</v>
      </c>
      <c r="BS2089" s="256">
        <v>0</v>
      </c>
      <c r="BT2089" s="256">
        <v>0</v>
      </c>
      <c r="BU2089" s="256">
        <v>0</v>
      </c>
      <c r="BV2089" s="256">
        <v>0</v>
      </c>
    </row>
    <row r="2090" spans="1:74">
      <c r="A2090" s="256">
        <v>180</v>
      </c>
      <c r="B2090" s="256">
        <v>983.79004989999999</v>
      </c>
      <c r="C2090" s="256">
        <v>1001.9383675</v>
      </c>
      <c r="D2090" s="256">
        <v>1017.8181454</v>
      </c>
      <c r="E2090" s="256">
        <v>1008.7439866</v>
      </c>
      <c r="F2090" s="256">
        <v>989.08330920000003</v>
      </c>
      <c r="G2090" s="256">
        <v>944.46869509999999</v>
      </c>
      <c r="H2090" s="256">
        <v>826.50463070000001</v>
      </c>
      <c r="I2090" s="256">
        <v>657.87651300000005</v>
      </c>
      <c r="J2090" s="256">
        <v>480.17423650000001</v>
      </c>
      <c r="K2090" s="256">
        <v>333.4753359</v>
      </c>
      <c r="L2090" s="256">
        <v>258.61352579999999</v>
      </c>
      <c r="M2090" s="256">
        <v>232.14722929999999</v>
      </c>
      <c r="N2090" s="256">
        <v>220.80453080000001</v>
      </c>
      <c r="O2090" s="256">
        <v>222.31689059999999</v>
      </c>
      <c r="P2090" s="256">
        <v>252.5640866</v>
      </c>
      <c r="Q2090" s="256">
        <v>283.56746250000003</v>
      </c>
      <c r="R2090" s="256">
        <v>286.5921821</v>
      </c>
      <c r="S2090" s="256">
        <v>276.76184340000003</v>
      </c>
      <c r="T2090" s="256">
        <v>269.95622430000003</v>
      </c>
      <c r="U2090" s="256">
        <v>257.85734589999998</v>
      </c>
      <c r="V2090" s="256">
        <v>235.17194890000002</v>
      </c>
      <c r="W2090" s="256">
        <v>229.12250969999999</v>
      </c>
      <c r="X2090" s="256">
        <v>201.14385340000001</v>
      </c>
      <c r="Y2090" s="256">
        <v>173.92137700000001</v>
      </c>
      <c r="Z2090" s="256">
        <v>164.09103830000001</v>
      </c>
      <c r="AA2090" s="256">
        <v>173.1651971</v>
      </c>
      <c r="AB2090" s="256">
        <v>168.62811769999999</v>
      </c>
      <c r="AC2090" s="256">
        <v>159.5539589</v>
      </c>
      <c r="AD2090" s="256">
        <v>151.23598000000001</v>
      </c>
      <c r="AE2090" s="256">
        <v>128.55058299999999</v>
      </c>
      <c r="AF2090" s="256">
        <v>101.3281066</v>
      </c>
      <c r="AG2090" s="256">
        <v>78.642709600000003</v>
      </c>
      <c r="AH2090" s="256">
        <v>57.4696724</v>
      </c>
      <c r="AI2090" s="256">
        <v>38.565174900000002</v>
      </c>
      <c r="AJ2090" s="256">
        <v>24.197756800000001</v>
      </c>
      <c r="AK2090" s="256">
        <v>10.5865186</v>
      </c>
      <c r="AL2090" s="256">
        <v>0</v>
      </c>
      <c r="AM2090" s="256">
        <v>0</v>
      </c>
      <c r="AN2090" s="256">
        <v>0</v>
      </c>
      <c r="AO2090" s="256">
        <v>0</v>
      </c>
      <c r="AP2090" s="256">
        <v>0</v>
      </c>
      <c r="AQ2090" s="256">
        <v>0</v>
      </c>
      <c r="AR2090" s="256">
        <v>0</v>
      </c>
      <c r="AS2090" s="256">
        <v>0</v>
      </c>
      <c r="AT2090" s="256">
        <v>0</v>
      </c>
      <c r="AU2090" s="256">
        <v>0</v>
      </c>
      <c r="AV2090" s="256">
        <v>0</v>
      </c>
      <c r="AW2090" s="256">
        <v>0</v>
      </c>
      <c r="AX2090" s="256">
        <v>0</v>
      </c>
      <c r="AY2090" s="256">
        <v>0</v>
      </c>
      <c r="AZ2090" s="256">
        <v>0</v>
      </c>
      <c r="BA2090" s="256">
        <v>0</v>
      </c>
      <c r="BB2090" s="256">
        <v>0</v>
      </c>
      <c r="BC2090" s="256">
        <v>0</v>
      </c>
      <c r="BD2090" s="256">
        <v>0</v>
      </c>
      <c r="BE2090" s="256">
        <v>0</v>
      </c>
      <c r="BF2090" s="256">
        <v>0</v>
      </c>
      <c r="BG2090" s="256">
        <v>0</v>
      </c>
      <c r="BH2090" s="256">
        <v>0</v>
      </c>
      <c r="BI2090" s="256">
        <v>0</v>
      </c>
      <c r="BJ2090" s="256">
        <v>0</v>
      </c>
      <c r="BK2090" s="256">
        <v>0</v>
      </c>
      <c r="BL2090" s="256">
        <v>0</v>
      </c>
      <c r="BM2090" s="256">
        <v>0</v>
      </c>
      <c r="BN2090" s="256">
        <v>0</v>
      </c>
      <c r="BO2090" s="256">
        <v>0</v>
      </c>
      <c r="BP2090" s="256">
        <v>0</v>
      </c>
      <c r="BQ2090" s="256">
        <v>0</v>
      </c>
      <c r="BR2090" s="256">
        <v>0</v>
      </c>
      <c r="BS2090" s="256">
        <v>0</v>
      </c>
      <c r="BT2090" s="256">
        <v>0</v>
      </c>
      <c r="BU2090" s="256">
        <v>0</v>
      </c>
      <c r="BV2090" s="256">
        <v>0</v>
      </c>
    </row>
    <row r="2091" spans="1:74">
      <c r="B2091" s="256" t="s">
        <v>3345</v>
      </c>
    </row>
    <row r="2092" spans="1:74">
      <c r="B2092" s="256" t="s">
        <v>3348</v>
      </c>
    </row>
    <row r="2093" spans="1:74">
      <c r="B2093" s="256" t="s">
        <v>66</v>
      </c>
    </row>
    <row r="2094" spans="1:74">
      <c r="B2094" s="256" t="s">
        <v>3353</v>
      </c>
    </row>
    <row r="2095" spans="1:74">
      <c r="B2095" s="256">
        <v>91</v>
      </c>
    </row>
    <row r="2096" spans="1:74">
      <c r="B2096" s="256" t="s">
        <v>3354</v>
      </c>
    </row>
    <row r="2098" spans="1:74">
      <c r="B2098" s="256">
        <v>73</v>
      </c>
    </row>
    <row r="2099" spans="1:74">
      <c r="B2099" s="256">
        <v>37</v>
      </c>
    </row>
    <row r="2100" spans="1:74">
      <c r="B2100" s="256">
        <v>0</v>
      </c>
      <c r="C2100" s="256">
        <v>2.5</v>
      </c>
      <c r="D2100" s="256">
        <v>5</v>
      </c>
      <c r="E2100" s="256">
        <v>7.5</v>
      </c>
      <c r="F2100" s="256">
        <v>10</v>
      </c>
      <c r="G2100" s="256">
        <v>12.5</v>
      </c>
      <c r="H2100" s="256">
        <v>15</v>
      </c>
      <c r="I2100" s="256">
        <v>17.5</v>
      </c>
      <c r="J2100" s="256">
        <v>20</v>
      </c>
      <c r="K2100" s="256">
        <v>22.5</v>
      </c>
      <c r="L2100" s="256">
        <v>25</v>
      </c>
      <c r="M2100" s="256">
        <v>27.5</v>
      </c>
      <c r="N2100" s="256">
        <v>30</v>
      </c>
      <c r="O2100" s="256">
        <v>32.5</v>
      </c>
      <c r="P2100" s="256">
        <v>35</v>
      </c>
      <c r="Q2100" s="256">
        <v>37.5</v>
      </c>
      <c r="R2100" s="256">
        <v>40</v>
      </c>
      <c r="S2100" s="256">
        <v>42.5</v>
      </c>
      <c r="T2100" s="256">
        <v>45</v>
      </c>
      <c r="U2100" s="256">
        <v>47.5</v>
      </c>
      <c r="V2100" s="256">
        <v>50</v>
      </c>
      <c r="W2100" s="256">
        <v>52.5</v>
      </c>
      <c r="X2100" s="256">
        <v>55</v>
      </c>
      <c r="Y2100" s="256">
        <v>57.5</v>
      </c>
      <c r="Z2100" s="256">
        <v>60</v>
      </c>
      <c r="AA2100" s="256">
        <v>62.5</v>
      </c>
      <c r="AB2100" s="256">
        <v>65</v>
      </c>
      <c r="AC2100" s="256">
        <v>67.5</v>
      </c>
      <c r="AD2100" s="256">
        <v>70</v>
      </c>
      <c r="AE2100" s="256">
        <v>72.5</v>
      </c>
      <c r="AF2100" s="256">
        <v>75</v>
      </c>
      <c r="AG2100" s="256">
        <v>77.5</v>
      </c>
      <c r="AH2100" s="256">
        <v>80</v>
      </c>
      <c r="AI2100" s="256">
        <v>82.5</v>
      </c>
      <c r="AJ2100" s="256">
        <v>85</v>
      </c>
      <c r="AK2100" s="256">
        <v>87.5</v>
      </c>
      <c r="AL2100" s="256">
        <v>90</v>
      </c>
      <c r="AM2100" s="256">
        <v>92.5</v>
      </c>
      <c r="AN2100" s="256">
        <v>95</v>
      </c>
      <c r="AO2100" s="256">
        <v>97.5</v>
      </c>
      <c r="AP2100" s="256">
        <v>100</v>
      </c>
      <c r="AQ2100" s="256">
        <v>102.5</v>
      </c>
      <c r="AR2100" s="256">
        <v>105</v>
      </c>
      <c r="AS2100" s="256">
        <v>107.5</v>
      </c>
      <c r="AT2100" s="256">
        <v>110</v>
      </c>
      <c r="AU2100" s="256">
        <v>112.5</v>
      </c>
      <c r="AV2100" s="256">
        <v>115</v>
      </c>
      <c r="AW2100" s="256">
        <v>117.5</v>
      </c>
      <c r="AX2100" s="256">
        <v>120</v>
      </c>
      <c r="AY2100" s="256">
        <v>122.5</v>
      </c>
      <c r="AZ2100" s="256">
        <v>125</v>
      </c>
      <c r="BA2100" s="256">
        <v>127.5</v>
      </c>
      <c r="BB2100" s="256">
        <v>130</v>
      </c>
      <c r="BC2100" s="256">
        <v>132.5</v>
      </c>
      <c r="BD2100" s="256">
        <v>135</v>
      </c>
      <c r="BE2100" s="256">
        <v>137.5</v>
      </c>
      <c r="BF2100" s="256">
        <v>140</v>
      </c>
      <c r="BG2100" s="256">
        <v>142.5</v>
      </c>
      <c r="BH2100" s="256">
        <v>145</v>
      </c>
      <c r="BI2100" s="256">
        <v>147.5</v>
      </c>
      <c r="BJ2100" s="256">
        <v>150</v>
      </c>
      <c r="BK2100" s="256">
        <v>152.5</v>
      </c>
      <c r="BL2100" s="256">
        <v>155</v>
      </c>
      <c r="BM2100" s="256">
        <v>157.5</v>
      </c>
      <c r="BN2100" s="256">
        <v>160</v>
      </c>
      <c r="BO2100" s="256">
        <v>162.5</v>
      </c>
      <c r="BP2100" s="256">
        <v>165</v>
      </c>
      <c r="BQ2100" s="256">
        <v>167.5</v>
      </c>
      <c r="BR2100" s="256">
        <v>170</v>
      </c>
      <c r="BS2100" s="256">
        <v>172.5</v>
      </c>
      <c r="BT2100" s="256">
        <v>175</v>
      </c>
      <c r="BU2100" s="256">
        <v>177.5</v>
      </c>
      <c r="BV2100" s="256">
        <v>180</v>
      </c>
    </row>
    <row r="2101" spans="1:74">
      <c r="A2101" s="256">
        <v>0</v>
      </c>
      <c r="B2101" s="256">
        <v>1829</v>
      </c>
      <c r="C2101" s="256">
        <v>1813</v>
      </c>
      <c r="D2101" s="256">
        <v>1794</v>
      </c>
      <c r="E2101" s="256">
        <v>1827</v>
      </c>
      <c r="F2101" s="256">
        <v>1863</v>
      </c>
      <c r="G2101" s="256">
        <v>1854</v>
      </c>
      <c r="H2101" s="256">
        <v>1812</v>
      </c>
      <c r="I2101" s="256">
        <v>1787</v>
      </c>
      <c r="J2101" s="256">
        <v>1807</v>
      </c>
      <c r="K2101" s="256">
        <v>1883</v>
      </c>
      <c r="L2101" s="256">
        <v>1980</v>
      </c>
      <c r="M2101" s="256">
        <v>2085</v>
      </c>
      <c r="N2101" s="256">
        <v>2183</v>
      </c>
      <c r="O2101" s="256">
        <v>2227</v>
      </c>
      <c r="P2101" s="256">
        <v>2253</v>
      </c>
      <c r="Q2101" s="256">
        <v>2295</v>
      </c>
      <c r="R2101" s="256">
        <v>2325</v>
      </c>
      <c r="S2101" s="256">
        <v>2326</v>
      </c>
      <c r="T2101" s="256">
        <v>2275</v>
      </c>
      <c r="U2101" s="256">
        <v>2148</v>
      </c>
      <c r="V2101" s="256">
        <v>2148</v>
      </c>
      <c r="W2101" s="256">
        <v>2225</v>
      </c>
      <c r="X2101" s="256">
        <v>2283</v>
      </c>
      <c r="Y2101" s="256">
        <v>2315</v>
      </c>
      <c r="Z2101" s="256">
        <v>2210</v>
      </c>
      <c r="AA2101" s="256">
        <v>1895</v>
      </c>
      <c r="AB2101" s="256">
        <v>1305</v>
      </c>
      <c r="AC2101" s="256">
        <v>686</v>
      </c>
      <c r="AD2101" s="256">
        <v>425</v>
      </c>
      <c r="AE2101" s="256">
        <v>349</v>
      </c>
      <c r="AF2101" s="256">
        <v>286</v>
      </c>
      <c r="AG2101" s="256">
        <v>211</v>
      </c>
      <c r="AH2101" s="256">
        <v>170</v>
      </c>
      <c r="AI2101" s="256">
        <v>138</v>
      </c>
      <c r="AJ2101" s="256">
        <v>124</v>
      </c>
      <c r="AK2101" s="256">
        <v>65</v>
      </c>
      <c r="AL2101" s="256">
        <v>0</v>
      </c>
      <c r="AM2101" s="256">
        <v>0</v>
      </c>
      <c r="AN2101" s="256">
        <v>0</v>
      </c>
      <c r="AO2101" s="256">
        <v>0</v>
      </c>
      <c r="AP2101" s="256">
        <v>0</v>
      </c>
      <c r="AQ2101" s="256">
        <v>0</v>
      </c>
      <c r="AR2101" s="256">
        <v>0</v>
      </c>
      <c r="AS2101" s="256">
        <v>0</v>
      </c>
      <c r="AT2101" s="256">
        <v>0</v>
      </c>
      <c r="AU2101" s="256">
        <v>0</v>
      </c>
      <c r="AV2101" s="256">
        <v>0</v>
      </c>
      <c r="AW2101" s="256">
        <v>0</v>
      </c>
      <c r="AX2101" s="256">
        <v>0</v>
      </c>
      <c r="AY2101" s="256">
        <v>0</v>
      </c>
      <c r="AZ2101" s="256">
        <v>0</v>
      </c>
      <c r="BA2101" s="256">
        <v>0</v>
      </c>
      <c r="BB2101" s="256">
        <v>0</v>
      </c>
      <c r="BC2101" s="256">
        <v>0</v>
      </c>
      <c r="BD2101" s="256">
        <v>0</v>
      </c>
      <c r="BE2101" s="256">
        <v>0</v>
      </c>
      <c r="BF2101" s="256">
        <v>0</v>
      </c>
      <c r="BG2101" s="256">
        <v>0</v>
      </c>
      <c r="BH2101" s="256">
        <v>0</v>
      </c>
      <c r="BI2101" s="256">
        <v>0</v>
      </c>
      <c r="BJ2101" s="256">
        <v>0</v>
      </c>
      <c r="BK2101" s="256">
        <v>0</v>
      </c>
      <c r="BL2101" s="256">
        <v>0</v>
      </c>
      <c r="BM2101" s="256">
        <v>0</v>
      </c>
      <c r="BN2101" s="256">
        <v>0</v>
      </c>
      <c r="BO2101" s="256">
        <v>0</v>
      </c>
      <c r="BP2101" s="256">
        <v>0</v>
      </c>
      <c r="BQ2101" s="256">
        <v>0</v>
      </c>
      <c r="BR2101" s="256">
        <v>0</v>
      </c>
      <c r="BS2101" s="256">
        <v>0</v>
      </c>
      <c r="BT2101" s="256">
        <v>0</v>
      </c>
      <c r="BU2101" s="256">
        <v>0</v>
      </c>
      <c r="BV2101" s="256">
        <v>0</v>
      </c>
    </row>
    <row r="2102" spans="1:74">
      <c r="A2102" s="256">
        <v>5</v>
      </c>
      <c r="B2102" s="256">
        <v>1829</v>
      </c>
      <c r="C2102" s="256">
        <v>1798</v>
      </c>
      <c r="D2102" s="256">
        <v>1801</v>
      </c>
      <c r="E2102" s="256">
        <v>1842</v>
      </c>
      <c r="F2102" s="256">
        <v>1856</v>
      </c>
      <c r="G2102" s="256">
        <v>1842</v>
      </c>
      <c r="H2102" s="256">
        <v>1804</v>
      </c>
      <c r="I2102" s="256">
        <v>1790</v>
      </c>
      <c r="J2102" s="256">
        <v>1827</v>
      </c>
      <c r="K2102" s="256">
        <v>1908</v>
      </c>
      <c r="L2102" s="256">
        <v>2006</v>
      </c>
      <c r="M2102" s="256">
        <v>2114</v>
      </c>
      <c r="N2102" s="256">
        <v>2192</v>
      </c>
      <c r="O2102" s="256">
        <v>2240</v>
      </c>
      <c r="P2102" s="256">
        <v>2273</v>
      </c>
      <c r="Q2102" s="256">
        <v>2312</v>
      </c>
      <c r="R2102" s="256">
        <v>2335</v>
      </c>
      <c r="S2102" s="256">
        <v>2323</v>
      </c>
      <c r="T2102" s="256">
        <v>2247</v>
      </c>
      <c r="U2102" s="256">
        <v>2156</v>
      </c>
      <c r="V2102" s="256">
        <v>2171</v>
      </c>
      <c r="W2102" s="256">
        <v>2221</v>
      </c>
      <c r="X2102" s="256">
        <v>2270</v>
      </c>
      <c r="Y2102" s="256">
        <v>2270</v>
      </c>
      <c r="Z2102" s="256">
        <v>2124</v>
      </c>
      <c r="AA2102" s="256">
        <v>1742</v>
      </c>
      <c r="AB2102" s="256">
        <v>1122</v>
      </c>
      <c r="AC2102" s="256">
        <v>589</v>
      </c>
      <c r="AD2102" s="256">
        <v>393</v>
      </c>
      <c r="AE2102" s="256">
        <v>330</v>
      </c>
      <c r="AF2102" s="256">
        <v>270</v>
      </c>
      <c r="AG2102" s="256">
        <v>203</v>
      </c>
      <c r="AH2102" s="256">
        <v>172</v>
      </c>
      <c r="AI2102" s="256">
        <v>146</v>
      </c>
      <c r="AJ2102" s="256">
        <v>114</v>
      </c>
      <c r="AK2102" s="256">
        <v>58</v>
      </c>
      <c r="AL2102" s="256">
        <v>0</v>
      </c>
      <c r="AM2102" s="256">
        <v>0</v>
      </c>
      <c r="AN2102" s="256">
        <v>0</v>
      </c>
      <c r="AO2102" s="256">
        <v>0</v>
      </c>
      <c r="AP2102" s="256">
        <v>0</v>
      </c>
      <c r="AQ2102" s="256">
        <v>0</v>
      </c>
      <c r="AR2102" s="256">
        <v>0</v>
      </c>
      <c r="AS2102" s="256">
        <v>0</v>
      </c>
      <c r="AT2102" s="256">
        <v>0</v>
      </c>
      <c r="AU2102" s="256">
        <v>0</v>
      </c>
      <c r="AV2102" s="256">
        <v>0</v>
      </c>
      <c r="AW2102" s="256">
        <v>0</v>
      </c>
      <c r="AX2102" s="256">
        <v>0</v>
      </c>
      <c r="AY2102" s="256">
        <v>0</v>
      </c>
      <c r="AZ2102" s="256">
        <v>0</v>
      </c>
      <c r="BA2102" s="256">
        <v>0</v>
      </c>
      <c r="BB2102" s="256">
        <v>0</v>
      </c>
      <c r="BC2102" s="256">
        <v>0</v>
      </c>
      <c r="BD2102" s="256">
        <v>0</v>
      </c>
      <c r="BE2102" s="256">
        <v>0</v>
      </c>
      <c r="BF2102" s="256">
        <v>0</v>
      </c>
      <c r="BG2102" s="256">
        <v>0</v>
      </c>
      <c r="BH2102" s="256">
        <v>0</v>
      </c>
      <c r="BI2102" s="256">
        <v>0</v>
      </c>
      <c r="BJ2102" s="256">
        <v>0</v>
      </c>
      <c r="BK2102" s="256">
        <v>0</v>
      </c>
      <c r="BL2102" s="256">
        <v>0</v>
      </c>
      <c r="BM2102" s="256">
        <v>0</v>
      </c>
      <c r="BN2102" s="256">
        <v>0</v>
      </c>
      <c r="BO2102" s="256">
        <v>0</v>
      </c>
      <c r="BP2102" s="256">
        <v>0</v>
      </c>
      <c r="BQ2102" s="256">
        <v>0</v>
      </c>
      <c r="BR2102" s="256">
        <v>0</v>
      </c>
      <c r="BS2102" s="256">
        <v>0</v>
      </c>
      <c r="BT2102" s="256">
        <v>0</v>
      </c>
      <c r="BU2102" s="256">
        <v>0</v>
      </c>
      <c r="BV2102" s="256">
        <v>0</v>
      </c>
    </row>
    <row r="2103" spans="1:74">
      <c r="A2103" s="256">
        <v>10</v>
      </c>
      <c r="B2103" s="256">
        <v>1829</v>
      </c>
      <c r="C2103" s="256">
        <v>1804</v>
      </c>
      <c r="D2103" s="256">
        <v>1803</v>
      </c>
      <c r="E2103" s="256">
        <v>1846</v>
      </c>
      <c r="F2103" s="256">
        <v>1864</v>
      </c>
      <c r="G2103" s="256">
        <v>1854</v>
      </c>
      <c r="H2103" s="256">
        <v>1820</v>
      </c>
      <c r="I2103" s="256">
        <v>1796</v>
      </c>
      <c r="J2103" s="256">
        <v>1826</v>
      </c>
      <c r="K2103" s="256">
        <v>1898</v>
      </c>
      <c r="L2103" s="256">
        <v>1990</v>
      </c>
      <c r="M2103" s="256">
        <v>2086</v>
      </c>
      <c r="N2103" s="256">
        <v>2172</v>
      </c>
      <c r="O2103" s="256">
        <v>2221</v>
      </c>
      <c r="P2103" s="256">
        <v>2246</v>
      </c>
      <c r="Q2103" s="256">
        <v>2281</v>
      </c>
      <c r="R2103" s="256">
        <v>2304</v>
      </c>
      <c r="S2103" s="256">
        <v>2296</v>
      </c>
      <c r="T2103" s="256">
        <v>2242</v>
      </c>
      <c r="U2103" s="256">
        <v>2147</v>
      </c>
      <c r="V2103" s="256">
        <v>2136</v>
      </c>
      <c r="W2103" s="256">
        <v>2181</v>
      </c>
      <c r="X2103" s="256">
        <v>2224</v>
      </c>
      <c r="Y2103" s="256">
        <v>2227</v>
      </c>
      <c r="Z2103" s="256">
        <v>2104</v>
      </c>
      <c r="AA2103" s="256">
        <v>1766</v>
      </c>
      <c r="AB2103" s="256">
        <v>1160</v>
      </c>
      <c r="AC2103" s="256">
        <v>612</v>
      </c>
      <c r="AD2103" s="256">
        <v>409</v>
      </c>
      <c r="AE2103" s="256">
        <v>344</v>
      </c>
      <c r="AF2103" s="256">
        <v>289</v>
      </c>
      <c r="AG2103" s="256">
        <v>224</v>
      </c>
      <c r="AH2103" s="256">
        <v>188</v>
      </c>
      <c r="AI2103" s="256">
        <v>158</v>
      </c>
      <c r="AJ2103" s="256">
        <v>118</v>
      </c>
      <c r="AK2103" s="256">
        <v>72</v>
      </c>
      <c r="AL2103" s="256">
        <v>0</v>
      </c>
      <c r="AM2103" s="256">
        <v>0</v>
      </c>
      <c r="AN2103" s="256">
        <v>0</v>
      </c>
      <c r="AO2103" s="256">
        <v>0</v>
      </c>
      <c r="AP2103" s="256">
        <v>0</v>
      </c>
      <c r="AQ2103" s="256">
        <v>0</v>
      </c>
      <c r="AR2103" s="256">
        <v>0</v>
      </c>
      <c r="AS2103" s="256">
        <v>0</v>
      </c>
      <c r="AT2103" s="256">
        <v>0</v>
      </c>
      <c r="AU2103" s="256">
        <v>0</v>
      </c>
      <c r="AV2103" s="256">
        <v>0</v>
      </c>
      <c r="AW2103" s="256">
        <v>0</v>
      </c>
      <c r="AX2103" s="256">
        <v>0</v>
      </c>
      <c r="AY2103" s="256">
        <v>0</v>
      </c>
      <c r="AZ2103" s="256">
        <v>0</v>
      </c>
      <c r="BA2103" s="256">
        <v>0</v>
      </c>
      <c r="BB2103" s="256">
        <v>0</v>
      </c>
      <c r="BC2103" s="256">
        <v>0</v>
      </c>
      <c r="BD2103" s="256">
        <v>0</v>
      </c>
      <c r="BE2103" s="256">
        <v>0</v>
      </c>
      <c r="BF2103" s="256">
        <v>0</v>
      </c>
      <c r="BG2103" s="256">
        <v>0</v>
      </c>
      <c r="BH2103" s="256">
        <v>0</v>
      </c>
      <c r="BI2103" s="256">
        <v>0</v>
      </c>
      <c r="BJ2103" s="256">
        <v>0</v>
      </c>
      <c r="BK2103" s="256">
        <v>0</v>
      </c>
      <c r="BL2103" s="256">
        <v>0</v>
      </c>
      <c r="BM2103" s="256">
        <v>0</v>
      </c>
      <c r="BN2103" s="256">
        <v>0</v>
      </c>
      <c r="BO2103" s="256">
        <v>0</v>
      </c>
      <c r="BP2103" s="256">
        <v>0</v>
      </c>
      <c r="BQ2103" s="256">
        <v>0</v>
      </c>
      <c r="BR2103" s="256">
        <v>0</v>
      </c>
      <c r="BS2103" s="256">
        <v>0</v>
      </c>
      <c r="BT2103" s="256">
        <v>0</v>
      </c>
      <c r="BU2103" s="256">
        <v>0</v>
      </c>
      <c r="BV2103" s="256">
        <v>0</v>
      </c>
    </row>
    <row r="2104" spans="1:74">
      <c r="A2104" s="256">
        <v>15</v>
      </c>
      <c r="B2104" s="256">
        <v>1829</v>
      </c>
      <c r="C2104" s="256">
        <v>1800</v>
      </c>
      <c r="D2104" s="256">
        <v>1800</v>
      </c>
      <c r="E2104" s="256">
        <v>1846</v>
      </c>
      <c r="F2104" s="256">
        <v>1862</v>
      </c>
      <c r="G2104" s="256">
        <v>1858</v>
      </c>
      <c r="H2104" s="256">
        <v>1830</v>
      </c>
      <c r="I2104" s="256">
        <v>1805</v>
      </c>
      <c r="J2104" s="256">
        <v>1819</v>
      </c>
      <c r="K2104" s="256">
        <v>1880</v>
      </c>
      <c r="L2104" s="256">
        <v>1968</v>
      </c>
      <c r="M2104" s="256">
        <v>2056</v>
      </c>
      <c r="N2104" s="256">
        <v>2142</v>
      </c>
      <c r="O2104" s="256">
        <v>2194</v>
      </c>
      <c r="P2104" s="256">
        <v>2212</v>
      </c>
      <c r="Q2104" s="256">
        <v>2246</v>
      </c>
      <c r="R2104" s="256">
        <v>2269</v>
      </c>
      <c r="S2104" s="256">
        <v>2280</v>
      </c>
      <c r="T2104" s="256">
        <v>2246</v>
      </c>
      <c r="U2104" s="256">
        <v>2166</v>
      </c>
      <c r="V2104" s="256">
        <v>2112</v>
      </c>
      <c r="W2104" s="256">
        <v>2130</v>
      </c>
      <c r="X2104" s="256">
        <v>2166</v>
      </c>
      <c r="Y2104" s="256">
        <v>2174</v>
      </c>
      <c r="Z2104" s="256">
        <v>2070</v>
      </c>
      <c r="AA2104" s="256">
        <v>1779</v>
      </c>
      <c r="AB2104" s="256">
        <v>1227</v>
      </c>
      <c r="AC2104" s="256">
        <v>666</v>
      </c>
      <c r="AD2104" s="256">
        <v>438</v>
      </c>
      <c r="AE2104" s="256">
        <v>372</v>
      </c>
      <c r="AF2104" s="256">
        <v>336</v>
      </c>
      <c r="AG2104" s="256">
        <v>257</v>
      </c>
      <c r="AH2104" s="256">
        <v>221</v>
      </c>
      <c r="AI2104" s="256">
        <v>188</v>
      </c>
      <c r="AJ2104" s="256">
        <v>156</v>
      </c>
      <c r="AK2104" s="256">
        <v>118</v>
      </c>
      <c r="AL2104" s="256">
        <v>0</v>
      </c>
      <c r="AM2104" s="256">
        <v>0</v>
      </c>
      <c r="AN2104" s="256">
        <v>0</v>
      </c>
      <c r="AO2104" s="256">
        <v>0</v>
      </c>
      <c r="AP2104" s="256">
        <v>0</v>
      </c>
      <c r="AQ2104" s="256">
        <v>0</v>
      </c>
      <c r="AR2104" s="256">
        <v>0</v>
      </c>
      <c r="AS2104" s="256">
        <v>0</v>
      </c>
      <c r="AT2104" s="256">
        <v>0</v>
      </c>
      <c r="AU2104" s="256">
        <v>0</v>
      </c>
      <c r="AV2104" s="256">
        <v>0</v>
      </c>
      <c r="AW2104" s="256">
        <v>0</v>
      </c>
      <c r="AX2104" s="256">
        <v>0</v>
      </c>
      <c r="AY2104" s="256">
        <v>0</v>
      </c>
      <c r="AZ2104" s="256">
        <v>0</v>
      </c>
      <c r="BA2104" s="256">
        <v>0</v>
      </c>
      <c r="BB2104" s="256">
        <v>0</v>
      </c>
      <c r="BC2104" s="256">
        <v>0</v>
      </c>
      <c r="BD2104" s="256">
        <v>0</v>
      </c>
      <c r="BE2104" s="256">
        <v>0</v>
      </c>
      <c r="BF2104" s="256">
        <v>0</v>
      </c>
      <c r="BG2104" s="256">
        <v>0</v>
      </c>
      <c r="BH2104" s="256">
        <v>0</v>
      </c>
      <c r="BI2104" s="256">
        <v>0</v>
      </c>
      <c r="BJ2104" s="256">
        <v>0</v>
      </c>
      <c r="BK2104" s="256">
        <v>0</v>
      </c>
      <c r="BL2104" s="256">
        <v>0</v>
      </c>
      <c r="BM2104" s="256">
        <v>0</v>
      </c>
      <c r="BN2104" s="256">
        <v>0</v>
      </c>
      <c r="BO2104" s="256">
        <v>0</v>
      </c>
      <c r="BP2104" s="256">
        <v>0</v>
      </c>
      <c r="BQ2104" s="256">
        <v>0</v>
      </c>
      <c r="BR2104" s="256">
        <v>0</v>
      </c>
      <c r="BS2104" s="256">
        <v>0</v>
      </c>
      <c r="BT2104" s="256">
        <v>0</v>
      </c>
      <c r="BU2104" s="256">
        <v>0</v>
      </c>
      <c r="BV2104" s="256">
        <v>0</v>
      </c>
    </row>
    <row r="2105" spans="1:74">
      <c r="A2105" s="256">
        <v>20</v>
      </c>
      <c r="B2105" s="256">
        <v>1829</v>
      </c>
      <c r="C2105" s="256">
        <v>1800</v>
      </c>
      <c r="D2105" s="256">
        <v>1798</v>
      </c>
      <c r="E2105" s="256">
        <v>1836</v>
      </c>
      <c r="F2105" s="256">
        <v>1858</v>
      </c>
      <c r="G2105" s="256">
        <v>1863</v>
      </c>
      <c r="H2105" s="256">
        <v>1842</v>
      </c>
      <c r="I2105" s="256">
        <v>1814</v>
      </c>
      <c r="J2105" s="256">
        <v>1816</v>
      </c>
      <c r="K2105" s="256">
        <v>1864</v>
      </c>
      <c r="L2105" s="256">
        <v>1945</v>
      </c>
      <c r="M2105" s="256">
        <v>2026</v>
      </c>
      <c r="N2105" s="256">
        <v>2106</v>
      </c>
      <c r="O2105" s="256">
        <v>2176</v>
      </c>
      <c r="P2105" s="256">
        <v>2189</v>
      </c>
      <c r="Q2105" s="256">
        <v>2212</v>
      </c>
      <c r="R2105" s="256">
        <v>2245</v>
      </c>
      <c r="S2105" s="256">
        <v>2259</v>
      </c>
      <c r="T2105" s="256">
        <v>2240</v>
      </c>
      <c r="U2105" s="256">
        <v>2191</v>
      </c>
      <c r="V2105" s="256">
        <v>2103</v>
      </c>
      <c r="W2105" s="256">
        <v>2078</v>
      </c>
      <c r="X2105" s="256">
        <v>2085</v>
      </c>
      <c r="Y2105" s="256">
        <v>2090</v>
      </c>
      <c r="Z2105" s="256">
        <v>2016</v>
      </c>
      <c r="AA2105" s="256">
        <v>1794</v>
      </c>
      <c r="AB2105" s="256">
        <v>1312</v>
      </c>
      <c r="AC2105" s="256">
        <v>746</v>
      </c>
      <c r="AD2105" s="256">
        <v>487</v>
      </c>
      <c r="AE2105" s="256">
        <v>428</v>
      </c>
      <c r="AF2105" s="256">
        <v>398</v>
      </c>
      <c r="AG2105" s="256">
        <v>328</v>
      </c>
      <c r="AH2105" s="256">
        <v>271</v>
      </c>
      <c r="AI2105" s="256">
        <v>248</v>
      </c>
      <c r="AJ2105" s="256">
        <v>192</v>
      </c>
      <c r="AK2105" s="256">
        <v>106</v>
      </c>
      <c r="AL2105" s="256">
        <v>0</v>
      </c>
      <c r="AM2105" s="256">
        <v>0</v>
      </c>
      <c r="AN2105" s="256">
        <v>0</v>
      </c>
      <c r="AO2105" s="256">
        <v>0</v>
      </c>
      <c r="AP2105" s="256">
        <v>0</v>
      </c>
      <c r="AQ2105" s="256">
        <v>0</v>
      </c>
      <c r="AR2105" s="256">
        <v>0</v>
      </c>
      <c r="AS2105" s="256">
        <v>0</v>
      </c>
      <c r="AT2105" s="256">
        <v>0</v>
      </c>
      <c r="AU2105" s="256">
        <v>0</v>
      </c>
      <c r="AV2105" s="256">
        <v>0</v>
      </c>
      <c r="AW2105" s="256">
        <v>0</v>
      </c>
      <c r="AX2105" s="256">
        <v>0</v>
      </c>
      <c r="AY2105" s="256">
        <v>0</v>
      </c>
      <c r="AZ2105" s="256">
        <v>0</v>
      </c>
      <c r="BA2105" s="256">
        <v>0</v>
      </c>
      <c r="BB2105" s="256">
        <v>0</v>
      </c>
      <c r="BC2105" s="256">
        <v>0</v>
      </c>
      <c r="BD2105" s="256">
        <v>0</v>
      </c>
      <c r="BE2105" s="256">
        <v>0</v>
      </c>
      <c r="BF2105" s="256">
        <v>0</v>
      </c>
      <c r="BG2105" s="256">
        <v>0</v>
      </c>
      <c r="BH2105" s="256">
        <v>0</v>
      </c>
      <c r="BI2105" s="256">
        <v>0</v>
      </c>
      <c r="BJ2105" s="256">
        <v>0</v>
      </c>
      <c r="BK2105" s="256">
        <v>0</v>
      </c>
      <c r="BL2105" s="256">
        <v>0</v>
      </c>
      <c r="BM2105" s="256">
        <v>0</v>
      </c>
      <c r="BN2105" s="256">
        <v>0</v>
      </c>
      <c r="BO2105" s="256">
        <v>0</v>
      </c>
      <c r="BP2105" s="256">
        <v>0</v>
      </c>
      <c r="BQ2105" s="256">
        <v>0</v>
      </c>
      <c r="BR2105" s="256">
        <v>0</v>
      </c>
      <c r="BS2105" s="256">
        <v>0</v>
      </c>
      <c r="BT2105" s="256">
        <v>0</v>
      </c>
      <c r="BU2105" s="256">
        <v>0</v>
      </c>
      <c r="BV2105" s="256">
        <v>0</v>
      </c>
    </row>
    <row r="2106" spans="1:74">
      <c r="A2106" s="256">
        <v>25</v>
      </c>
      <c r="B2106" s="256">
        <v>1829</v>
      </c>
      <c r="C2106" s="256">
        <v>1806</v>
      </c>
      <c r="D2106" s="256">
        <v>1796</v>
      </c>
      <c r="E2106" s="256">
        <v>1837</v>
      </c>
      <c r="F2106" s="256">
        <v>1865</v>
      </c>
      <c r="G2106" s="256">
        <v>1878</v>
      </c>
      <c r="H2106" s="256">
        <v>1862</v>
      </c>
      <c r="I2106" s="256">
        <v>1832</v>
      </c>
      <c r="J2106" s="256">
        <v>1817</v>
      </c>
      <c r="K2106" s="256">
        <v>1860</v>
      </c>
      <c r="L2106" s="256">
        <v>1921</v>
      </c>
      <c r="M2106" s="256">
        <v>1995</v>
      </c>
      <c r="N2106" s="256">
        <v>2074</v>
      </c>
      <c r="O2106" s="256">
        <v>2141</v>
      </c>
      <c r="P2106" s="256">
        <v>2150</v>
      </c>
      <c r="Q2106" s="256">
        <v>2175</v>
      </c>
      <c r="R2106" s="256">
        <v>2202</v>
      </c>
      <c r="S2106" s="256">
        <v>2229</v>
      </c>
      <c r="T2106" s="256">
        <v>2222</v>
      </c>
      <c r="U2106" s="256">
        <v>2202</v>
      </c>
      <c r="V2106" s="256">
        <v>2134</v>
      </c>
      <c r="W2106" s="256">
        <v>2067</v>
      </c>
      <c r="X2106" s="256">
        <v>2054</v>
      </c>
      <c r="Y2106" s="256">
        <v>2068</v>
      </c>
      <c r="Z2106" s="256">
        <v>2014</v>
      </c>
      <c r="AA2106" s="256">
        <v>1848</v>
      </c>
      <c r="AB2106" s="256">
        <v>1460</v>
      </c>
      <c r="AC2106" s="256">
        <v>888</v>
      </c>
      <c r="AD2106" s="256">
        <v>580</v>
      </c>
      <c r="AE2106" s="256">
        <v>519</v>
      </c>
      <c r="AF2106" s="256">
        <v>492</v>
      </c>
      <c r="AG2106" s="256">
        <v>419</v>
      </c>
      <c r="AH2106" s="256">
        <v>351</v>
      </c>
      <c r="AI2106" s="256">
        <v>322</v>
      </c>
      <c r="AJ2106" s="256">
        <v>266</v>
      </c>
      <c r="AK2106" s="256">
        <v>144</v>
      </c>
      <c r="AL2106" s="256">
        <v>0</v>
      </c>
      <c r="AM2106" s="256">
        <v>0</v>
      </c>
      <c r="AN2106" s="256">
        <v>0</v>
      </c>
      <c r="AO2106" s="256">
        <v>0</v>
      </c>
      <c r="AP2106" s="256">
        <v>0</v>
      </c>
      <c r="AQ2106" s="256">
        <v>0</v>
      </c>
      <c r="AR2106" s="256">
        <v>0</v>
      </c>
      <c r="AS2106" s="256">
        <v>0</v>
      </c>
      <c r="AT2106" s="256">
        <v>0</v>
      </c>
      <c r="AU2106" s="256">
        <v>0</v>
      </c>
      <c r="AV2106" s="256">
        <v>0</v>
      </c>
      <c r="AW2106" s="256">
        <v>0</v>
      </c>
      <c r="AX2106" s="256">
        <v>0</v>
      </c>
      <c r="AY2106" s="256">
        <v>0</v>
      </c>
      <c r="AZ2106" s="256">
        <v>0</v>
      </c>
      <c r="BA2106" s="256">
        <v>0</v>
      </c>
      <c r="BB2106" s="256">
        <v>0</v>
      </c>
      <c r="BC2106" s="256">
        <v>0</v>
      </c>
      <c r="BD2106" s="256">
        <v>0</v>
      </c>
      <c r="BE2106" s="256">
        <v>0</v>
      </c>
      <c r="BF2106" s="256">
        <v>0</v>
      </c>
      <c r="BG2106" s="256">
        <v>0</v>
      </c>
      <c r="BH2106" s="256">
        <v>0</v>
      </c>
      <c r="BI2106" s="256">
        <v>0</v>
      </c>
      <c r="BJ2106" s="256">
        <v>0</v>
      </c>
      <c r="BK2106" s="256">
        <v>0</v>
      </c>
      <c r="BL2106" s="256">
        <v>0</v>
      </c>
      <c r="BM2106" s="256">
        <v>0</v>
      </c>
      <c r="BN2106" s="256">
        <v>0</v>
      </c>
      <c r="BO2106" s="256">
        <v>0</v>
      </c>
      <c r="BP2106" s="256">
        <v>0</v>
      </c>
      <c r="BQ2106" s="256">
        <v>0</v>
      </c>
      <c r="BR2106" s="256">
        <v>0</v>
      </c>
      <c r="BS2106" s="256">
        <v>0</v>
      </c>
      <c r="BT2106" s="256">
        <v>0</v>
      </c>
      <c r="BU2106" s="256">
        <v>0</v>
      </c>
      <c r="BV2106" s="256">
        <v>0</v>
      </c>
    </row>
    <row r="2107" spans="1:74">
      <c r="A2107" s="256">
        <v>30</v>
      </c>
      <c r="B2107" s="256">
        <v>1829</v>
      </c>
      <c r="C2107" s="256">
        <v>1806</v>
      </c>
      <c r="D2107" s="256">
        <v>1794</v>
      </c>
      <c r="E2107" s="256">
        <v>1829</v>
      </c>
      <c r="F2107" s="256">
        <v>1864</v>
      </c>
      <c r="G2107" s="256">
        <v>1882</v>
      </c>
      <c r="H2107" s="256">
        <v>1884</v>
      </c>
      <c r="I2107" s="256">
        <v>1857</v>
      </c>
      <c r="J2107" s="256">
        <v>1840</v>
      </c>
      <c r="K2107" s="256">
        <v>1848</v>
      </c>
      <c r="L2107" s="256">
        <v>1900</v>
      </c>
      <c r="M2107" s="256">
        <v>1972</v>
      </c>
      <c r="N2107" s="256">
        <v>2031</v>
      </c>
      <c r="O2107" s="256">
        <v>2102</v>
      </c>
      <c r="P2107" s="256">
        <v>2120</v>
      </c>
      <c r="Q2107" s="256">
        <v>2134</v>
      </c>
      <c r="R2107" s="256">
        <v>2162</v>
      </c>
      <c r="S2107" s="256">
        <v>2190</v>
      </c>
      <c r="T2107" s="256">
        <v>2200</v>
      </c>
      <c r="U2107" s="256">
        <v>2210</v>
      </c>
      <c r="V2107" s="256">
        <v>2191</v>
      </c>
      <c r="W2107" s="256">
        <v>2144</v>
      </c>
      <c r="X2107" s="256">
        <v>2082</v>
      </c>
      <c r="Y2107" s="256">
        <v>2070</v>
      </c>
      <c r="Z2107" s="256">
        <v>2043</v>
      </c>
      <c r="AA2107" s="256">
        <v>1911</v>
      </c>
      <c r="AB2107" s="256">
        <v>1617</v>
      </c>
      <c r="AC2107" s="256">
        <v>1106</v>
      </c>
      <c r="AD2107" s="256">
        <v>702</v>
      </c>
      <c r="AE2107" s="256">
        <v>613</v>
      </c>
      <c r="AF2107" s="256">
        <v>614</v>
      </c>
      <c r="AG2107" s="256">
        <v>578</v>
      </c>
      <c r="AH2107" s="256">
        <v>505</v>
      </c>
      <c r="AI2107" s="256">
        <v>449</v>
      </c>
      <c r="AJ2107" s="256">
        <v>375</v>
      </c>
      <c r="AK2107" s="256">
        <v>190</v>
      </c>
      <c r="AL2107" s="256">
        <v>0</v>
      </c>
      <c r="AM2107" s="256">
        <v>0</v>
      </c>
      <c r="AN2107" s="256">
        <v>0</v>
      </c>
      <c r="AO2107" s="256">
        <v>0</v>
      </c>
      <c r="AP2107" s="256">
        <v>0</v>
      </c>
      <c r="AQ2107" s="256">
        <v>0</v>
      </c>
      <c r="AR2107" s="256">
        <v>0</v>
      </c>
      <c r="AS2107" s="256">
        <v>0</v>
      </c>
      <c r="AT2107" s="256">
        <v>0</v>
      </c>
      <c r="AU2107" s="256">
        <v>0</v>
      </c>
      <c r="AV2107" s="256">
        <v>0</v>
      </c>
      <c r="AW2107" s="256">
        <v>0</v>
      </c>
      <c r="AX2107" s="256">
        <v>0</v>
      </c>
      <c r="AY2107" s="256">
        <v>0</v>
      </c>
      <c r="AZ2107" s="256">
        <v>0</v>
      </c>
      <c r="BA2107" s="256">
        <v>0</v>
      </c>
      <c r="BB2107" s="256">
        <v>0</v>
      </c>
      <c r="BC2107" s="256">
        <v>0</v>
      </c>
      <c r="BD2107" s="256">
        <v>0</v>
      </c>
      <c r="BE2107" s="256">
        <v>0</v>
      </c>
      <c r="BF2107" s="256">
        <v>0</v>
      </c>
      <c r="BG2107" s="256">
        <v>0</v>
      </c>
      <c r="BH2107" s="256">
        <v>0</v>
      </c>
      <c r="BI2107" s="256">
        <v>0</v>
      </c>
      <c r="BJ2107" s="256">
        <v>0</v>
      </c>
      <c r="BK2107" s="256">
        <v>0</v>
      </c>
      <c r="BL2107" s="256">
        <v>0</v>
      </c>
      <c r="BM2107" s="256">
        <v>0</v>
      </c>
      <c r="BN2107" s="256">
        <v>0</v>
      </c>
      <c r="BO2107" s="256">
        <v>0</v>
      </c>
      <c r="BP2107" s="256">
        <v>0</v>
      </c>
      <c r="BQ2107" s="256">
        <v>0</v>
      </c>
      <c r="BR2107" s="256">
        <v>0</v>
      </c>
      <c r="BS2107" s="256">
        <v>0</v>
      </c>
      <c r="BT2107" s="256">
        <v>0</v>
      </c>
      <c r="BU2107" s="256">
        <v>0</v>
      </c>
      <c r="BV2107" s="256">
        <v>0</v>
      </c>
    </row>
    <row r="2108" spans="1:74">
      <c r="A2108" s="256">
        <v>35</v>
      </c>
      <c r="B2108" s="256">
        <v>1829</v>
      </c>
      <c r="C2108" s="256">
        <v>1805</v>
      </c>
      <c r="D2108" s="256">
        <v>1798</v>
      </c>
      <c r="E2108" s="256">
        <v>1824</v>
      </c>
      <c r="F2108" s="256">
        <v>1864</v>
      </c>
      <c r="G2108" s="256">
        <v>1894</v>
      </c>
      <c r="H2108" s="256">
        <v>1912</v>
      </c>
      <c r="I2108" s="256">
        <v>1892</v>
      </c>
      <c r="J2108" s="256">
        <v>1872</v>
      </c>
      <c r="K2108" s="256">
        <v>1864</v>
      </c>
      <c r="L2108" s="256">
        <v>1885</v>
      </c>
      <c r="M2108" s="256">
        <v>1946</v>
      </c>
      <c r="N2108" s="256">
        <v>2002</v>
      </c>
      <c r="O2108" s="256">
        <v>2056</v>
      </c>
      <c r="P2108" s="256">
        <v>2092</v>
      </c>
      <c r="Q2108" s="256">
        <v>2107</v>
      </c>
      <c r="R2108" s="256">
        <v>2120</v>
      </c>
      <c r="S2108" s="256">
        <v>2146</v>
      </c>
      <c r="T2108" s="256">
        <v>2165</v>
      </c>
      <c r="U2108" s="256">
        <v>2199</v>
      </c>
      <c r="V2108" s="256">
        <v>2217</v>
      </c>
      <c r="W2108" s="256">
        <v>2217</v>
      </c>
      <c r="X2108" s="256">
        <v>2166</v>
      </c>
      <c r="Y2108" s="256">
        <v>2109</v>
      </c>
      <c r="Z2108" s="256">
        <v>2052</v>
      </c>
      <c r="AA2108" s="256">
        <v>1942</v>
      </c>
      <c r="AB2108" s="256">
        <v>1702</v>
      </c>
      <c r="AC2108" s="256">
        <v>1264</v>
      </c>
      <c r="AD2108" s="256">
        <v>788</v>
      </c>
      <c r="AE2108" s="256">
        <v>642</v>
      </c>
      <c r="AF2108" s="256">
        <v>664</v>
      </c>
      <c r="AG2108" s="256">
        <v>706</v>
      </c>
      <c r="AH2108" s="256">
        <v>692</v>
      </c>
      <c r="AI2108" s="256">
        <v>652</v>
      </c>
      <c r="AJ2108" s="256">
        <v>574</v>
      </c>
      <c r="AK2108" s="256">
        <v>292</v>
      </c>
      <c r="AL2108" s="256">
        <v>0</v>
      </c>
      <c r="AM2108" s="256">
        <v>0</v>
      </c>
      <c r="AN2108" s="256">
        <v>0</v>
      </c>
      <c r="AO2108" s="256">
        <v>0</v>
      </c>
      <c r="AP2108" s="256">
        <v>0</v>
      </c>
      <c r="AQ2108" s="256">
        <v>0</v>
      </c>
      <c r="AR2108" s="256">
        <v>0</v>
      </c>
      <c r="AS2108" s="256">
        <v>0</v>
      </c>
      <c r="AT2108" s="256">
        <v>0</v>
      </c>
      <c r="AU2108" s="256">
        <v>0</v>
      </c>
      <c r="AV2108" s="256">
        <v>0</v>
      </c>
      <c r="AW2108" s="256">
        <v>0</v>
      </c>
      <c r="AX2108" s="256">
        <v>0</v>
      </c>
      <c r="AY2108" s="256">
        <v>0</v>
      </c>
      <c r="AZ2108" s="256">
        <v>0</v>
      </c>
      <c r="BA2108" s="256">
        <v>0</v>
      </c>
      <c r="BB2108" s="256">
        <v>0</v>
      </c>
      <c r="BC2108" s="256">
        <v>0</v>
      </c>
      <c r="BD2108" s="256">
        <v>0</v>
      </c>
      <c r="BE2108" s="256">
        <v>0</v>
      </c>
      <c r="BF2108" s="256">
        <v>0</v>
      </c>
      <c r="BG2108" s="256">
        <v>0</v>
      </c>
      <c r="BH2108" s="256">
        <v>0</v>
      </c>
      <c r="BI2108" s="256">
        <v>0</v>
      </c>
      <c r="BJ2108" s="256">
        <v>0</v>
      </c>
      <c r="BK2108" s="256">
        <v>0</v>
      </c>
      <c r="BL2108" s="256">
        <v>0</v>
      </c>
      <c r="BM2108" s="256">
        <v>0</v>
      </c>
      <c r="BN2108" s="256">
        <v>0</v>
      </c>
      <c r="BO2108" s="256">
        <v>0</v>
      </c>
      <c r="BP2108" s="256">
        <v>0</v>
      </c>
      <c r="BQ2108" s="256">
        <v>0</v>
      </c>
      <c r="BR2108" s="256">
        <v>0</v>
      </c>
      <c r="BS2108" s="256">
        <v>0</v>
      </c>
      <c r="BT2108" s="256">
        <v>0</v>
      </c>
      <c r="BU2108" s="256">
        <v>0</v>
      </c>
      <c r="BV2108" s="256">
        <v>0</v>
      </c>
    </row>
    <row r="2109" spans="1:74">
      <c r="A2109" s="256">
        <v>40</v>
      </c>
      <c r="B2109" s="256">
        <v>1829</v>
      </c>
      <c r="C2109" s="256">
        <v>1808</v>
      </c>
      <c r="D2109" s="256">
        <v>1794</v>
      </c>
      <c r="E2109" s="256">
        <v>1814</v>
      </c>
      <c r="F2109" s="256">
        <v>1852</v>
      </c>
      <c r="G2109" s="256">
        <v>1901</v>
      </c>
      <c r="H2109" s="256">
        <v>1938</v>
      </c>
      <c r="I2109" s="256">
        <v>1938</v>
      </c>
      <c r="J2109" s="256">
        <v>1910</v>
      </c>
      <c r="K2109" s="256">
        <v>1890</v>
      </c>
      <c r="L2109" s="256">
        <v>1882</v>
      </c>
      <c r="M2109" s="256">
        <v>1932</v>
      </c>
      <c r="N2109" s="256">
        <v>1978</v>
      </c>
      <c r="O2109" s="256">
        <v>2031</v>
      </c>
      <c r="P2109" s="256">
        <v>2057</v>
      </c>
      <c r="Q2109" s="256">
        <v>2086</v>
      </c>
      <c r="R2109" s="256">
        <v>2100</v>
      </c>
      <c r="S2109" s="256">
        <v>2116</v>
      </c>
      <c r="T2109" s="256">
        <v>2138</v>
      </c>
      <c r="U2109" s="256">
        <v>2182</v>
      </c>
      <c r="V2109" s="256">
        <v>2215</v>
      </c>
      <c r="W2109" s="256">
        <v>2250</v>
      </c>
      <c r="X2109" s="256">
        <v>2254</v>
      </c>
      <c r="Y2109" s="256">
        <v>2228</v>
      </c>
      <c r="Z2109" s="256">
        <v>2168</v>
      </c>
      <c r="AA2109" s="256">
        <v>2060</v>
      </c>
      <c r="AB2109" s="256">
        <v>1854</v>
      </c>
      <c r="AC2109" s="256">
        <v>1473</v>
      </c>
      <c r="AD2109" s="256">
        <v>968</v>
      </c>
      <c r="AE2109" s="256">
        <v>714</v>
      </c>
      <c r="AF2109" s="256">
        <v>750</v>
      </c>
      <c r="AG2109" s="256">
        <v>838</v>
      </c>
      <c r="AH2109" s="256">
        <v>865</v>
      </c>
      <c r="AI2109" s="256">
        <v>850</v>
      </c>
      <c r="AJ2109" s="256">
        <v>691</v>
      </c>
      <c r="AK2109" s="256">
        <v>310</v>
      </c>
      <c r="AL2109" s="256">
        <v>0</v>
      </c>
      <c r="AM2109" s="256">
        <v>0</v>
      </c>
      <c r="AN2109" s="256">
        <v>0</v>
      </c>
      <c r="AO2109" s="256">
        <v>0</v>
      </c>
      <c r="AP2109" s="256">
        <v>0</v>
      </c>
      <c r="AQ2109" s="256">
        <v>0</v>
      </c>
      <c r="AR2109" s="256">
        <v>0</v>
      </c>
      <c r="AS2109" s="256">
        <v>0</v>
      </c>
      <c r="AT2109" s="256">
        <v>0</v>
      </c>
      <c r="AU2109" s="256">
        <v>0</v>
      </c>
      <c r="AV2109" s="256">
        <v>0</v>
      </c>
      <c r="AW2109" s="256">
        <v>0</v>
      </c>
      <c r="AX2109" s="256">
        <v>0</v>
      </c>
      <c r="AY2109" s="256">
        <v>0</v>
      </c>
      <c r="AZ2109" s="256">
        <v>0</v>
      </c>
      <c r="BA2109" s="256">
        <v>0</v>
      </c>
      <c r="BB2109" s="256">
        <v>0</v>
      </c>
      <c r="BC2109" s="256">
        <v>0</v>
      </c>
      <c r="BD2109" s="256">
        <v>0</v>
      </c>
      <c r="BE2109" s="256">
        <v>0</v>
      </c>
      <c r="BF2109" s="256">
        <v>0</v>
      </c>
      <c r="BG2109" s="256">
        <v>0</v>
      </c>
      <c r="BH2109" s="256">
        <v>0</v>
      </c>
      <c r="BI2109" s="256">
        <v>0</v>
      </c>
      <c r="BJ2109" s="256">
        <v>0</v>
      </c>
      <c r="BK2109" s="256">
        <v>0</v>
      </c>
      <c r="BL2109" s="256">
        <v>0</v>
      </c>
      <c r="BM2109" s="256">
        <v>0</v>
      </c>
      <c r="BN2109" s="256">
        <v>0</v>
      </c>
      <c r="BO2109" s="256">
        <v>0</v>
      </c>
      <c r="BP2109" s="256">
        <v>0</v>
      </c>
      <c r="BQ2109" s="256">
        <v>0</v>
      </c>
      <c r="BR2109" s="256">
        <v>0</v>
      </c>
      <c r="BS2109" s="256">
        <v>0</v>
      </c>
      <c r="BT2109" s="256">
        <v>0</v>
      </c>
      <c r="BU2109" s="256">
        <v>0</v>
      </c>
      <c r="BV2109" s="256">
        <v>0</v>
      </c>
    </row>
    <row r="2110" spans="1:74">
      <c r="A2110" s="256">
        <v>45</v>
      </c>
      <c r="B2110" s="256">
        <v>1829</v>
      </c>
      <c r="C2110" s="256">
        <v>1818</v>
      </c>
      <c r="D2110" s="256">
        <v>1802</v>
      </c>
      <c r="E2110" s="256">
        <v>1808</v>
      </c>
      <c r="F2110" s="256">
        <v>1850</v>
      </c>
      <c r="G2110" s="256">
        <v>1898</v>
      </c>
      <c r="H2110" s="256">
        <v>1950</v>
      </c>
      <c r="I2110" s="256">
        <v>1978</v>
      </c>
      <c r="J2110" s="256">
        <v>1964</v>
      </c>
      <c r="K2110" s="256">
        <v>1932</v>
      </c>
      <c r="L2110" s="256">
        <v>1902</v>
      </c>
      <c r="M2110" s="256">
        <v>1923</v>
      </c>
      <c r="N2110" s="256">
        <v>1972</v>
      </c>
      <c r="O2110" s="256">
        <v>2025</v>
      </c>
      <c r="P2110" s="256">
        <v>2048</v>
      </c>
      <c r="Q2110" s="256">
        <v>2074</v>
      </c>
      <c r="R2110" s="256">
        <v>2112</v>
      </c>
      <c r="S2110" s="256">
        <v>2133</v>
      </c>
      <c r="T2110" s="256">
        <v>2148</v>
      </c>
      <c r="U2110" s="256">
        <v>2190</v>
      </c>
      <c r="V2110" s="256">
        <v>2228</v>
      </c>
      <c r="W2110" s="256">
        <v>2276</v>
      </c>
      <c r="X2110" s="256">
        <v>2314</v>
      </c>
      <c r="Y2110" s="256">
        <v>2342</v>
      </c>
      <c r="Z2110" s="256">
        <v>2358</v>
      </c>
      <c r="AA2110" s="256">
        <v>2318</v>
      </c>
      <c r="AB2110" s="256">
        <v>2168</v>
      </c>
      <c r="AC2110" s="256">
        <v>1842</v>
      </c>
      <c r="AD2110" s="256">
        <v>1290</v>
      </c>
      <c r="AE2110" s="256">
        <v>872</v>
      </c>
      <c r="AF2110" s="256">
        <v>852</v>
      </c>
      <c r="AG2110" s="256">
        <v>928</v>
      </c>
      <c r="AH2110" s="256">
        <v>974</v>
      </c>
      <c r="AI2110" s="256">
        <v>970</v>
      </c>
      <c r="AJ2110" s="256">
        <v>856</v>
      </c>
      <c r="AK2110" s="256">
        <v>411</v>
      </c>
      <c r="AL2110" s="256">
        <v>0</v>
      </c>
      <c r="AM2110" s="256">
        <v>0</v>
      </c>
      <c r="AN2110" s="256">
        <v>0</v>
      </c>
      <c r="AO2110" s="256">
        <v>0</v>
      </c>
      <c r="AP2110" s="256">
        <v>0</v>
      </c>
      <c r="AQ2110" s="256">
        <v>0</v>
      </c>
      <c r="AR2110" s="256">
        <v>0</v>
      </c>
      <c r="AS2110" s="256">
        <v>0</v>
      </c>
      <c r="AT2110" s="256">
        <v>0</v>
      </c>
      <c r="AU2110" s="256">
        <v>0</v>
      </c>
      <c r="AV2110" s="256">
        <v>0</v>
      </c>
      <c r="AW2110" s="256">
        <v>0</v>
      </c>
      <c r="AX2110" s="256">
        <v>0</v>
      </c>
      <c r="AY2110" s="256">
        <v>0</v>
      </c>
      <c r="AZ2110" s="256">
        <v>0</v>
      </c>
      <c r="BA2110" s="256">
        <v>0</v>
      </c>
      <c r="BB2110" s="256">
        <v>0</v>
      </c>
      <c r="BC2110" s="256">
        <v>0</v>
      </c>
      <c r="BD2110" s="256">
        <v>0</v>
      </c>
      <c r="BE2110" s="256">
        <v>0</v>
      </c>
      <c r="BF2110" s="256">
        <v>0</v>
      </c>
      <c r="BG2110" s="256">
        <v>0</v>
      </c>
      <c r="BH2110" s="256">
        <v>0</v>
      </c>
      <c r="BI2110" s="256">
        <v>0</v>
      </c>
      <c r="BJ2110" s="256">
        <v>0</v>
      </c>
      <c r="BK2110" s="256">
        <v>0</v>
      </c>
      <c r="BL2110" s="256">
        <v>0</v>
      </c>
      <c r="BM2110" s="256">
        <v>0</v>
      </c>
      <c r="BN2110" s="256">
        <v>0</v>
      </c>
      <c r="BO2110" s="256">
        <v>0</v>
      </c>
      <c r="BP2110" s="256">
        <v>0</v>
      </c>
      <c r="BQ2110" s="256">
        <v>0</v>
      </c>
      <c r="BR2110" s="256">
        <v>0</v>
      </c>
      <c r="BS2110" s="256">
        <v>0</v>
      </c>
      <c r="BT2110" s="256">
        <v>0</v>
      </c>
      <c r="BU2110" s="256">
        <v>0</v>
      </c>
      <c r="BV2110" s="256">
        <v>0</v>
      </c>
    </row>
    <row r="2111" spans="1:74">
      <c r="A2111" s="256">
        <v>50</v>
      </c>
      <c r="B2111" s="256">
        <v>1829</v>
      </c>
      <c r="C2111" s="256">
        <v>1812</v>
      </c>
      <c r="D2111" s="256">
        <v>1796</v>
      </c>
      <c r="E2111" s="256">
        <v>1804</v>
      </c>
      <c r="F2111" s="256">
        <v>1839</v>
      </c>
      <c r="G2111" s="256">
        <v>1900</v>
      </c>
      <c r="H2111" s="256">
        <v>1961</v>
      </c>
      <c r="I2111" s="256">
        <v>2006</v>
      </c>
      <c r="J2111" s="256">
        <v>2023</v>
      </c>
      <c r="K2111" s="256">
        <v>1997</v>
      </c>
      <c r="L2111" s="256">
        <v>1958</v>
      </c>
      <c r="M2111" s="256">
        <v>1947</v>
      </c>
      <c r="N2111" s="256">
        <v>1968</v>
      </c>
      <c r="O2111" s="256">
        <v>2038</v>
      </c>
      <c r="P2111" s="256">
        <v>2066</v>
      </c>
      <c r="Q2111" s="256">
        <v>2106</v>
      </c>
      <c r="R2111" s="256">
        <v>2144</v>
      </c>
      <c r="S2111" s="256">
        <v>2186</v>
      </c>
      <c r="T2111" s="256">
        <v>2216</v>
      </c>
      <c r="U2111" s="256">
        <v>2252</v>
      </c>
      <c r="V2111" s="256">
        <v>2294</v>
      </c>
      <c r="W2111" s="256">
        <v>2350</v>
      </c>
      <c r="X2111" s="256">
        <v>2418</v>
      </c>
      <c r="Y2111" s="256">
        <v>2494</v>
      </c>
      <c r="Z2111" s="256">
        <v>2562</v>
      </c>
      <c r="AA2111" s="256">
        <v>2604</v>
      </c>
      <c r="AB2111" s="256">
        <v>2560</v>
      </c>
      <c r="AC2111" s="256">
        <v>2378</v>
      </c>
      <c r="AD2111" s="256">
        <v>1919</v>
      </c>
      <c r="AE2111" s="256">
        <v>1244</v>
      </c>
      <c r="AF2111" s="256">
        <v>1002</v>
      </c>
      <c r="AG2111" s="256">
        <v>1002</v>
      </c>
      <c r="AH2111" s="256">
        <v>1015</v>
      </c>
      <c r="AI2111" s="256">
        <v>993</v>
      </c>
      <c r="AJ2111" s="256">
        <v>962</v>
      </c>
      <c r="AK2111" s="256">
        <v>488</v>
      </c>
      <c r="AL2111" s="256">
        <v>0</v>
      </c>
      <c r="AM2111" s="256">
        <v>0</v>
      </c>
      <c r="AN2111" s="256">
        <v>0</v>
      </c>
      <c r="AO2111" s="256">
        <v>0</v>
      </c>
      <c r="AP2111" s="256">
        <v>0</v>
      </c>
      <c r="AQ2111" s="256">
        <v>0</v>
      </c>
      <c r="AR2111" s="256">
        <v>0</v>
      </c>
      <c r="AS2111" s="256">
        <v>0</v>
      </c>
      <c r="AT2111" s="256">
        <v>0</v>
      </c>
      <c r="AU2111" s="256">
        <v>0</v>
      </c>
      <c r="AV2111" s="256">
        <v>0</v>
      </c>
      <c r="AW2111" s="256">
        <v>0</v>
      </c>
      <c r="AX2111" s="256">
        <v>0</v>
      </c>
      <c r="AY2111" s="256">
        <v>0</v>
      </c>
      <c r="AZ2111" s="256">
        <v>0</v>
      </c>
      <c r="BA2111" s="256">
        <v>0</v>
      </c>
      <c r="BB2111" s="256">
        <v>0</v>
      </c>
      <c r="BC2111" s="256">
        <v>0</v>
      </c>
      <c r="BD2111" s="256">
        <v>0</v>
      </c>
      <c r="BE2111" s="256">
        <v>0</v>
      </c>
      <c r="BF2111" s="256">
        <v>0</v>
      </c>
      <c r="BG2111" s="256">
        <v>0</v>
      </c>
      <c r="BH2111" s="256">
        <v>0</v>
      </c>
      <c r="BI2111" s="256">
        <v>0</v>
      </c>
      <c r="BJ2111" s="256">
        <v>0</v>
      </c>
      <c r="BK2111" s="256">
        <v>0</v>
      </c>
      <c r="BL2111" s="256">
        <v>0</v>
      </c>
      <c r="BM2111" s="256">
        <v>0</v>
      </c>
      <c r="BN2111" s="256">
        <v>0</v>
      </c>
      <c r="BO2111" s="256">
        <v>0</v>
      </c>
      <c r="BP2111" s="256">
        <v>0</v>
      </c>
      <c r="BQ2111" s="256">
        <v>0</v>
      </c>
      <c r="BR2111" s="256">
        <v>0</v>
      </c>
      <c r="BS2111" s="256">
        <v>0</v>
      </c>
      <c r="BT2111" s="256">
        <v>0</v>
      </c>
      <c r="BU2111" s="256">
        <v>0</v>
      </c>
      <c r="BV2111" s="256">
        <v>0</v>
      </c>
    </row>
    <row r="2112" spans="1:74">
      <c r="A2112" s="256">
        <v>55</v>
      </c>
      <c r="B2112" s="256">
        <v>1829</v>
      </c>
      <c r="C2112" s="256">
        <v>1813</v>
      </c>
      <c r="D2112" s="256">
        <v>1800</v>
      </c>
      <c r="E2112" s="256">
        <v>1796</v>
      </c>
      <c r="F2112" s="256">
        <v>1822</v>
      </c>
      <c r="G2112" s="256">
        <v>1886</v>
      </c>
      <c r="H2112" s="256">
        <v>1954</v>
      </c>
      <c r="I2112" s="256">
        <v>2023</v>
      </c>
      <c r="J2112" s="256">
        <v>2063</v>
      </c>
      <c r="K2112" s="256">
        <v>2066</v>
      </c>
      <c r="L2112" s="256">
        <v>2038</v>
      </c>
      <c r="M2112" s="256">
        <v>2005</v>
      </c>
      <c r="N2112" s="256">
        <v>2002</v>
      </c>
      <c r="O2112" s="256">
        <v>2047</v>
      </c>
      <c r="P2112" s="256">
        <v>2085</v>
      </c>
      <c r="Q2112" s="256">
        <v>2142</v>
      </c>
      <c r="R2112" s="256">
        <v>2194</v>
      </c>
      <c r="S2112" s="256">
        <v>2254</v>
      </c>
      <c r="T2112" s="256">
        <v>2318</v>
      </c>
      <c r="U2112" s="256">
        <v>2393</v>
      </c>
      <c r="V2112" s="256">
        <v>2466</v>
      </c>
      <c r="W2112" s="256">
        <v>2551</v>
      </c>
      <c r="X2112" s="256">
        <v>2654</v>
      </c>
      <c r="Y2112" s="256">
        <v>2790</v>
      </c>
      <c r="Z2112" s="256">
        <v>2937</v>
      </c>
      <c r="AA2112" s="256">
        <v>3082</v>
      </c>
      <c r="AB2112" s="256">
        <v>3144</v>
      </c>
      <c r="AC2112" s="256">
        <v>3045</v>
      </c>
      <c r="AD2112" s="256">
        <v>2664</v>
      </c>
      <c r="AE2112" s="256">
        <v>1958</v>
      </c>
      <c r="AF2112" s="256">
        <v>1325</v>
      </c>
      <c r="AG2112" s="256">
        <v>1155</v>
      </c>
      <c r="AH2112" s="256">
        <v>1087</v>
      </c>
      <c r="AI2112" s="256">
        <v>1015</v>
      </c>
      <c r="AJ2112" s="256">
        <v>929</v>
      </c>
      <c r="AK2112" s="256">
        <v>480</v>
      </c>
      <c r="AL2112" s="256">
        <v>0</v>
      </c>
      <c r="AM2112" s="256">
        <v>0</v>
      </c>
      <c r="AN2112" s="256">
        <v>0</v>
      </c>
      <c r="AO2112" s="256">
        <v>0</v>
      </c>
      <c r="AP2112" s="256">
        <v>0</v>
      </c>
      <c r="AQ2112" s="256">
        <v>0</v>
      </c>
      <c r="AR2112" s="256">
        <v>0</v>
      </c>
      <c r="AS2112" s="256">
        <v>0</v>
      </c>
      <c r="AT2112" s="256">
        <v>0</v>
      </c>
      <c r="AU2112" s="256">
        <v>0</v>
      </c>
      <c r="AV2112" s="256">
        <v>0</v>
      </c>
      <c r="AW2112" s="256">
        <v>0</v>
      </c>
      <c r="AX2112" s="256">
        <v>0</v>
      </c>
      <c r="AY2112" s="256">
        <v>0</v>
      </c>
      <c r="AZ2112" s="256">
        <v>0</v>
      </c>
      <c r="BA2112" s="256">
        <v>0</v>
      </c>
      <c r="BB2112" s="256">
        <v>0</v>
      </c>
      <c r="BC2112" s="256">
        <v>0</v>
      </c>
      <c r="BD2112" s="256">
        <v>0</v>
      </c>
      <c r="BE2112" s="256">
        <v>0</v>
      </c>
      <c r="BF2112" s="256">
        <v>0</v>
      </c>
      <c r="BG2112" s="256">
        <v>0</v>
      </c>
      <c r="BH2112" s="256">
        <v>0</v>
      </c>
      <c r="BI2112" s="256">
        <v>0</v>
      </c>
      <c r="BJ2112" s="256">
        <v>0</v>
      </c>
      <c r="BK2112" s="256">
        <v>0</v>
      </c>
      <c r="BL2112" s="256">
        <v>0</v>
      </c>
      <c r="BM2112" s="256">
        <v>0</v>
      </c>
      <c r="BN2112" s="256">
        <v>0</v>
      </c>
      <c r="BO2112" s="256">
        <v>0</v>
      </c>
      <c r="BP2112" s="256">
        <v>0</v>
      </c>
      <c r="BQ2112" s="256">
        <v>0</v>
      </c>
      <c r="BR2112" s="256">
        <v>0</v>
      </c>
      <c r="BS2112" s="256">
        <v>0</v>
      </c>
      <c r="BT2112" s="256">
        <v>0</v>
      </c>
      <c r="BU2112" s="256">
        <v>0</v>
      </c>
      <c r="BV2112" s="256">
        <v>0</v>
      </c>
    </row>
    <row r="2113" spans="1:74">
      <c r="A2113" s="256">
        <v>60</v>
      </c>
      <c r="B2113" s="256">
        <v>1829</v>
      </c>
      <c r="C2113" s="256">
        <v>1807</v>
      </c>
      <c r="D2113" s="256">
        <v>1798</v>
      </c>
      <c r="E2113" s="256">
        <v>1790</v>
      </c>
      <c r="F2113" s="256">
        <v>1814</v>
      </c>
      <c r="G2113" s="256">
        <v>1862</v>
      </c>
      <c r="H2113" s="256">
        <v>1940</v>
      </c>
      <c r="I2113" s="256">
        <v>2012</v>
      </c>
      <c r="J2113" s="256">
        <v>2076</v>
      </c>
      <c r="K2113" s="256">
        <v>2120</v>
      </c>
      <c r="L2113" s="256">
        <v>2122</v>
      </c>
      <c r="M2113" s="256">
        <v>2092</v>
      </c>
      <c r="N2113" s="256">
        <v>2068</v>
      </c>
      <c r="O2113" s="256">
        <v>2085</v>
      </c>
      <c r="P2113" s="256">
        <v>2115</v>
      </c>
      <c r="Q2113" s="256">
        <v>2177</v>
      </c>
      <c r="R2113" s="256">
        <v>2252</v>
      </c>
      <c r="S2113" s="256">
        <v>2330</v>
      </c>
      <c r="T2113" s="256">
        <v>2427</v>
      </c>
      <c r="U2113" s="256">
        <v>2544</v>
      </c>
      <c r="V2113" s="256">
        <v>2674</v>
      </c>
      <c r="W2113" s="256">
        <v>2834</v>
      </c>
      <c r="X2113" s="256">
        <v>3027</v>
      </c>
      <c r="Y2113" s="256">
        <v>3288</v>
      </c>
      <c r="Z2113" s="256">
        <v>3616</v>
      </c>
      <c r="AA2113" s="256">
        <v>3982</v>
      </c>
      <c r="AB2113" s="256">
        <v>4354</v>
      </c>
      <c r="AC2113" s="256">
        <v>4597</v>
      </c>
      <c r="AD2113" s="256">
        <v>4505</v>
      </c>
      <c r="AE2113" s="256">
        <v>3771</v>
      </c>
      <c r="AF2113" s="256">
        <v>2502</v>
      </c>
      <c r="AG2113" s="256">
        <v>1640</v>
      </c>
      <c r="AH2113" s="256">
        <v>1304</v>
      </c>
      <c r="AI2113" s="256">
        <v>1112</v>
      </c>
      <c r="AJ2113" s="256">
        <v>904</v>
      </c>
      <c r="AK2113" s="256">
        <v>474</v>
      </c>
      <c r="AL2113" s="256">
        <v>0</v>
      </c>
      <c r="AM2113" s="256">
        <v>0</v>
      </c>
      <c r="AN2113" s="256">
        <v>0</v>
      </c>
      <c r="AO2113" s="256">
        <v>0</v>
      </c>
      <c r="AP2113" s="256">
        <v>0</v>
      </c>
      <c r="AQ2113" s="256">
        <v>0</v>
      </c>
      <c r="AR2113" s="256">
        <v>0</v>
      </c>
      <c r="AS2113" s="256">
        <v>0</v>
      </c>
      <c r="AT2113" s="256">
        <v>0</v>
      </c>
      <c r="AU2113" s="256">
        <v>0</v>
      </c>
      <c r="AV2113" s="256">
        <v>0</v>
      </c>
      <c r="AW2113" s="256">
        <v>0</v>
      </c>
      <c r="AX2113" s="256">
        <v>0</v>
      </c>
      <c r="AY2113" s="256">
        <v>0</v>
      </c>
      <c r="AZ2113" s="256">
        <v>0</v>
      </c>
      <c r="BA2113" s="256">
        <v>0</v>
      </c>
      <c r="BB2113" s="256">
        <v>0</v>
      </c>
      <c r="BC2113" s="256">
        <v>0</v>
      </c>
      <c r="BD2113" s="256">
        <v>0</v>
      </c>
      <c r="BE2113" s="256">
        <v>0</v>
      </c>
      <c r="BF2113" s="256">
        <v>0</v>
      </c>
      <c r="BG2113" s="256">
        <v>0</v>
      </c>
      <c r="BH2113" s="256">
        <v>0</v>
      </c>
      <c r="BI2113" s="256">
        <v>0</v>
      </c>
      <c r="BJ2113" s="256">
        <v>0</v>
      </c>
      <c r="BK2113" s="256">
        <v>0</v>
      </c>
      <c r="BL2113" s="256">
        <v>0</v>
      </c>
      <c r="BM2113" s="256">
        <v>0</v>
      </c>
      <c r="BN2113" s="256">
        <v>0</v>
      </c>
      <c r="BO2113" s="256">
        <v>0</v>
      </c>
      <c r="BP2113" s="256">
        <v>0</v>
      </c>
      <c r="BQ2113" s="256">
        <v>0</v>
      </c>
      <c r="BR2113" s="256">
        <v>0</v>
      </c>
      <c r="BS2113" s="256">
        <v>0</v>
      </c>
      <c r="BT2113" s="256">
        <v>0</v>
      </c>
      <c r="BU2113" s="256">
        <v>0</v>
      </c>
      <c r="BV2113" s="256">
        <v>0</v>
      </c>
    </row>
    <row r="2114" spans="1:74">
      <c r="A2114" s="256">
        <v>65</v>
      </c>
      <c r="B2114" s="256">
        <v>1829</v>
      </c>
      <c r="C2114" s="256">
        <v>1812</v>
      </c>
      <c r="D2114" s="256">
        <v>1806</v>
      </c>
      <c r="E2114" s="256">
        <v>1800</v>
      </c>
      <c r="F2114" s="256">
        <v>1808</v>
      </c>
      <c r="G2114" s="256">
        <v>1848</v>
      </c>
      <c r="H2114" s="256">
        <v>1923</v>
      </c>
      <c r="I2114" s="256">
        <v>1989</v>
      </c>
      <c r="J2114" s="256">
        <v>2060</v>
      </c>
      <c r="K2114" s="256">
        <v>2128</v>
      </c>
      <c r="L2114" s="256">
        <v>2173</v>
      </c>
      <c r="M2114" s="256">
        <v>2185</v>
      </c>
      <c r="N2114" s="256">
        <v>2172</v>
      </c>
      <c r="O2114" s="256">
        <v>2170</v>
      </c>
      <c r="P2114" s="256">
        <v>2174</v>
      </c>
      <c r="Q2114" s="256">
        <v>2230</v>
      </c>
      <c r="R2114" s="256">
        <v>2294</v>
      </c>
      <c r="S2114" s="256">
        <v>2399</v>
      </c>
      <c r="T2114" s="256">
        <v>2516</v>
      </c>
      <c r="U2114" s="256">
        <v>2664</v>
      </c>
      <c r="V2114" s="256">
        <v>2845</v>
      </c>
      <c r="W2114" s="256">
        <v>3090</v>
      </c>
      <c r="X2114" s="256">
        <v>3376</v>
      </c>
      <c r="Y2114" s="256">
        <v>3744</v>
      </c>
      <c r="Z2114" s="256">
        <v>4166</v>
      </c>
      <c r="AA2114" s="256">
        <v>4638</v>
      </c>
      <c r="AB2114" s="256">
        <v>5180</v>
      </c>
      <c r="AC2114" s="256">
        <v>5763</v>
      </c>
      <c r="AD2114" s="256">
        <v>6158</v>
      </c>
      <c r="AE2114" s="256">
        <v>6079</v>
      </c>
      <c r="AF2114" s="256">
        <v>5248</v>
      </c>
      <c r="AG2114" s="256">
        <v>3487</v>
      </c>
      <c r="AH2114" s="256">
        <v>1928</v>
      </c>
      <c r="AI2114" s="256">
        <v>1296</v>
      </c>
      <c r="AJ2114" s="256">
        <v>908</v>
      </c>
      <c r="AK2114" s="256">
        <v>452</v>
      </c>
      <c r="AL2114" s="256">
        <v>0</v>
      </c>
      <c r="AM2114" s="256">
        <v>0</v>
      </c>
      <c r="AN2114" s="256">
        <v>0</v>
      </c>
      <c r="AO2114" s="256">
        <v>0</v>
      </c>
      <c r="AP2114" s="256">
        <v>0</v>
      </c>
      <c r="AQ2114" s="256">
        <v>0</v>
      </c>
      <c r="AR2114" s="256">
        <v>0</v>
      </c>
      <c r="AS2114" s="256">
        <v>0</v>
      </c>
      <c r="AT2114" s="256">
        <v>0</v>
      </c>
      <c r="AU2114" s="256">
        <v>0</v>
      </c>
      <c r="AV2114" s="256">
        <v>0</v>
      </c>
      <c r="AW2114" s="256">
        <v>0</v>
      </c>
      <c r="AX2114" s="256">
        <v>0</v>
      </c>
      <c r="AY2114" s="256">
        <v>0</v>
      </c>
      <c r="AZ2114" s="256">
        <v>0</v>
      </c>
      <c r="BA2114" s="256">
        <v>0</v>
      </c>
      <c r="BB2114" s="256">
        <v>0</v>
      </c>
      <c r="BC2114" s="256">
        <v>0</v>
      </c>
      <c r="BD2114" s="256">
        <v>0</v>
      </c>
      <c r="BE2114" s="256">
        <v>0</v>
      </c>
      <c r="BF2114" s="256">
        <v>0</v>
      </c>
      <c r="BG2114" s="256">
        <v>0</v>
      </c>
      <c r="BH2114" s="256">
        <v>0</v>
      </c>
      <c r="BI2114" s="256">
        <v>0</v>
      </c>
      <c r="BJ2114" s="256">
        <v>0</v>
      </c>
      <c r="BK2114" s="256">
        <v>0</v>
      </c>
      <c r="BL2114" s="256">
        <v>0</v>
      </c>
      <c r="BM2114" s="256">
        <v>0</v>
      </c>
      <c r="BN2114" s="256">
        <v>0</v>
      </c>
      <c r="BO2114" s="256">
        <v>0</v>
      </c>
      <c r="BP2114" s="256">
        <v>0</v>
      </c>
      <c r="BQ2114" s="256">
        <v>0</v>
      </c>
      <c r="BR2114" s="256">
        <v>0</v>
      </c>
      <c r="BS2114" s="256">
        <v>0</v>
      </c>
      <c r="BT2114" s="256">
        <v>0</v>
      </c>
      <c r="BU2114" s="256">
        <v>0</v>
      </c>
      <c r="BV2114" s="256">
        <v>0</v>
      </c>
    </row>
    <row r="2115" spans="1:74">
      <c r="A2115" s="256">
        <v>70</v>
      </c>
      <c r="B2115" s="256">
        <v>1829</v>
      </c>
      <c r="C2115" s="256">
        <v>1816</v>
      </c>
      <c r="D2115" s="256">
        <v>1806</v>
      </c>
      <c r="E2115" s="256">
        <v>1809</v>
      </c>
      <c r="F2115" s="256">
        <v>1814</v>
      </c>
      <c r="G2115" s="256">
        <v>1842</v>
      </c>
      <c r="H2115" s="256">
        <v>1897</v>
      </c>
      <c r="I2115" s="256">
        <v>1965</v>
      </c>
      <c r="J2115" s="256">
        <v>2033</v>
      </c>
      <c r="K2115" s="256">
        <v>2108</v>
      </c>
      <c r="L2115" s="256">
        <v>2175</v>
      </c>
      <c r="M2115" s="256">
        <v>2234</v>
      </c>
      <c r="N2115" s="256">
        <v>2258</v>
      </c>
      <c r="O2115" s="256">
        <v>2286</v>
      </c>
      <c r="P2115" s="256">
        <v>2284</v>
      </c>
      <c r="Q2115" s="256">
        <v>2316</v>
      </c>
      <c r="R2115" s="256">
        <v>2383</v>
      </c>
      <c r="S2115" s="256">
        <v>2480</v>
      </c>
      <c r="T2115" s="256">
        <v>2593</v>
      </c>
      <c r="U2115" s="256">
        <v>2750</v>
      </c>
      <c r="V2115" s="256">
        <v>2962</v>
      </c>
      <c r="W2115" s="256">
        <v>3245</v>
      </c>
      <c r="X2115" s="256">
        <v>3586</v>
      </c>
      <c r="Y2115" s="256">
        <v>3986</v>
      </c>
      <c r="Z2115" s="256">
        <v>4448</v>
      </c>
      <c r="AA2115" s="256">
        <v>4956</v>
      </c>
      <c r="AB2115" s="256">
        <v>5536</v>
      </c>
      <c r="AC2115" s="256">
        <v>6236</v>
      </c>
      <c r="AD2115" s="256">
        <v>6865</v>
      </c>
      <c r="AE2115" s="256">
        <v>7018</v>
      </c>
      <c r="AF2115" s="256">
        <v>6474</v>
      </c>
      <c r="AG2115" s="256">
        <v>4974</v>
      </c>
      <c r="AH2115" s="256">
        <v>2748</v>
      </c>
      <c r="AI2115" s="256">
        <v>1446</v>
      </c>
      <c r="AJ2115" s="256">
        <v>932</v>
      </c>
      <c r="AK2115" s="256">
        <v>430</v>
      </c>
      <c r="AL2115" s="256">
        <v>0</v>
      </c>
      <c r="AM2115" s="256">
        <v>0</v>
      </c>
      <c r="AN2115" s="256">
        <v>0</v>
      </c>
      <c r="AO2115" s="256">
        <v>0</v>
      </c>
      <c r="AP2115" s="256">
        <v>0</v>
      </c>
      <c r="AQ2115" s="256">
        <v>0</v>
      </c>
      <c r="AR2115" s="256">
        <v>0</v>
      </c>
      <c r="AS2115" s="256">
        <v>0</v>
      </c>
      <c r="AT2115" s="256">
        <v>0</v>
      </c>
      <c r="AU2115" s="256">
        <v>0</v>
      </c>
      <c r="AV2115" s="256">
        <v>0</v>
      </c>
      <c r="AW2115" s="256">
        <v>0</v>
      </c>
      <c r="AX2115" s="256">
        <v>0</v>
      </c>
      <c r="AY2115" s="256">
        <v>0</v>
      </c>
      <c r="AZ2115" s="256">
        <v>0</v>
      </c>
      <c r="BA2115" s="256">
        <v>0</v>
      </c>
      <c r="BB2115" s="256">
        <v>0</v>
      </c>
      <c r="BC2115" s="256">
        <v>0</v>
      </c>
      <c r="BD2115" s="256">
        <v>0</v>
      </c>
      <c r="BE2115" s="256">
        <v>0</v>
      </c>
      <c r="BF2115" s="256">
        <v>0</v>
      </c>
      <c r="BG2115" s="256">
        <v>0</v>
      </c>
      <c r="BH2115" s="256">
        <v>0</v>
      </c>
      <c r="BI2115" s="256">
        <v>0</v>
      </c>
      <c r="BJ2115" s="256">
        <v>0</v>
      </c>
      <c r="BK2115" s="256">
        <v>0</v>
      </c>
      <c r="BL2115" s="256">
        <v>0</v>
      </c>
      <c r="BM2115" s="256">
        <v>0</v>
      </c>
      <c r="BN2115" s="256">
        <v>0</v>
      </c>
      <c r="BO2115" s="256">
        <v>0</v>
      </c>
      <c r="BP2115" s="256">
        <v>0</v>
      </c>
      <c r="BQ2115" s="256">
        <v>0</v>
      </c>
      <c r="BR2115" s="256">
        <v>0</v>
      </c>
      <c r="BS2115" s="256">
        <v>0</v>
      </c>
      <c r="BT2115" s="256">
        <v>0</v>
      </c>
      <c r="BU2115" s="256">
        <v>0</v>
      </c>
      <c r="BV2115" s="256">
        <v>0</v>
      </c>
    </row>
    <row r="2116" spans="1:74">
      <c r="A2116" s="256">
        <v>75</v>
      </c>
      <c r="B2116" s="256">
        <v>1829</v>
      </c>
      <c r="C2116" s="256">
        <v>1821</v>
      </c>
      <c r="D2116" s="256">
        <v>1812</v>
      </c>
      <c r="E2116" s="256">
        <v>1814</v>
      </c>
      <c r="F2116" s="256">
        <v>1818</v>
      </c>
      <c r="G2116" s="256">
        <v>1843</v>
      </c>
      <c r="H2116" s="256">
        <v>1876</v>
      </c>
      <c r="I2116" s="256">
        <v>1932</v>
      </c>
      <c r="J2116" s="256">
        <v>1992</v>
      </c>
      <c r="K2116" s="256">
        <v>2064</v>
      </c>
      <c r="L2116" s="256">
        <v>2141</v>
      </c>
      <c r="M2116" s="256">
        <v>2216</v>
      </c>
      <c r="N2116" s="256">
        <v>2275</v>
      </c>
      <c r="O2116" s="256">
        <v>2344</v>
      </c>
      <c r="P2116" s="256">
        <v>2372</v>
      </c>
      <c r="Q2116" s="256">
        <v>2422</v>
      </c>
      <c r="R2116" s="256">
        <v>2482</v>
      </c>
      <c r="S2116" s="256">
        <v>2550</v>
      </c>
      <c r="T2116" s="256">
        <v>2657</v>
      </c>
      <c r="U2116" s="256">
        <v>2796</v>
      </c>
      <c r="V2116" s="256">
        <v>2986</v>
      </c>
      <c r="W2116" s="256">
        <v>3236</v>
      </c>
      <c r="X2116" s="256">
        <v>3536</v>
      </c>
      <c r="Y2116" s="256">
        <v>3888</v>
      </c>
      <c r="Z2116" s="256">
        <v>4302</v>
      </c>
      <c r="AA2116" s="256">
        <v>4788</v>
      </c>
      <c r="AB2116" s="256">
        <v>5412</v>
      </c>
      <c r="AC2116" s="256">
        <v>6227</v>
      </c>
      <c r="AD2116" s="256">
        <v>6988</v>
      </c>
      <c r="AE2116" s="256">
        <v>7264</v>
      </c>
      <c r="AF2116" s="256">
        <v>6771</v>
      </c>
      <c r="AG2116" s="256">
        <v>5055</v>
      </c>
      <c r="AH2116" s="256">
        <v>2590</v>
      </c>
      <c r="AI2116" s="256">
        <v>1276</v>
      </c>
      <c r="AJ2116" s="256">
        <v>818</v>
      </c>
      <c r="AK2116" s="256">
        <v>392</v>
      </c>
      <c r="AL2116" s="256">
        <v>0</v>
      </c>
      <c r="AM2116" s="256">
        <v>0</v>
      </c>
      <c r="AN2116" s="256">
        <v>0</v>
      </c>
      <c r="AO2116" s="256">
        <v>0</v>
      </c>
      <c r="AP2116" s="256">
        <v>0</v>
      </c>
      <c r="AQ2116" s="256">
        <v>0</v>
      </c>
      <c r="AR2116" s="256">
        <v>0</v>
      </c>
      <c r="AS2116" s="256">
        <v>0</v>
      </c>
      <c r="AT2116" s="256">
        <v>0</v>
      </c>
      <c r="AU2116" s="256">
        <v>0</v>
      </c>
      <c r="AV2116" s="256">
        <v>0</v>
      </c>
      <c r="AW2116" s="256">
        <v>0</v>
      </c>
      <c r="AX2116" s="256">
        <v>0</v>
      </c>
      <c r="AY2116" s="256">
        <v>0</v>
      </c>
      <c r="AZ2116" s="256">
        <v>0</v>
      </c>
      <c r="BA2116" s="256">
        <v>0</v>
      </c>
      <c r="BB2116" s="256">
        <v>0</v>
      </c>
      <c r="BC2116" s="256">
        <v>0</v>
      </c>
      <c r="BD2116" s="256">
        <v>0</v>
      </c>
      <c r="BE2116" s="256">
        <v>0</v>
      </c>
      <c r="BF2116" s="256">
        <v>0</v>
      </c>
      <c r="BG2116" s="256">
        <v>0</v>
      </c>
      <c r="BH2116" s="256">
        <v>0</v>
      </c>
      <c r="BI2116" s="256">
        <v>0</v>
      </c>
      <c r="BJ2116" s="256">
        <v>0</v>
      </c>
      <c r="BK2116" s="256">
        <v>0</v>
      </c>
      <c r="BL2116" s="256">
        <v>0</v>
      </c>
      <c r="BM2116" s="256">
        <v>0</v>
      </c>
      <c r="BN2116" s="256">
        <v>0</v>
      </c>
      <c r="BO2116" s="256">
        <v>0</v>
      </c>
      <c r="BP2116" s="256">
        <v>0</v>
      </c>
      <c r="BQ2116" s="256">
        <v>0</v>
      </c>
      <c r="BR2116" s="256">
        <v>0</v>
      </c>
      <c r="BS2116" s="256">
        <v>0</v>
      </c>
      <c r="BT2116" s="256">
        <v>0</v>
      </c>
      <c r="BU2116" s="256">
        <v>0</v>
      </c>
      <c r="BV2116" s="256">
        <v>0</v>
      </c>
    </row>
    <row r="2117" spans="1:74">
      <c r="A2117" s="256">
        <v>80</v>
      </c>
      <c r="B2117" s="256">
        <v>1829</v>
      </c>
      <c r="C2117" s="256">
        <v>1823</v>
      </c>
      <c r="D2117" s="256">
        <v>1816</v>
      </c>
      <c r="E2117" s="256">
        <v>1817</v>
      </c>
      <c r="F2117" s="256">
        <v>1824</v>
      </c>
      <c r="G2117" s="256">
        <v>1842</v>
      </c>
      <c r="H2117" s="256">
        <v>1876</v>
      </c>
      <c r="I2117" s="256">
        <v>1918</v>
      </c>
      <c r="J2117" s="256">
        <v>1965</v>
      </c>
      <c r="K2117" s="256">
        <v>2018</v>
      </c>
      <c r="L2117" s="256">
        <v>2083</v>
      </c>
      <c r="M2117" s="256">
        <v>2154</v>
      </c>
      <c r="N2117" s="256">
        <v>2229</v>
      </c>
      <c r="O2117" s="256">
        <v>2311</v>
      </c>
      <c r="P2117" s="256">
        <v>2365</v>
      </c>
      <c r="Q2117" s="256">
        <v>2430</v>
      </c>
      <c r="R2117" s="256">
        <v>2496</v>
      </c>
      <c r="S2117" s="256">
        <v>2562</v>
      </c>
      <c r="T2117" s="256">
        <v>2632</v>
      </c>
      <c r="U2117" s="256">
        <v>2742</v>
      </c>
      <c r="V2117" s="256">
        <v>2878</v>
      </c>
      <c r="W2117" s="256">
        <v>3070</v>
      </c>
      <c r="X2117" s="256">
        <v>3299</v>
      </c>
      <c r="Y2117" s="256">
        <v>3584</v>
      </c>
      <c r="Z2117" s="256">
        <v>3894</v>
      </c>
      <c r="AA2117" s="256">
        <v>4252</v>
      </c>
      <c r="AB2117" s="256">
        <v>4732</v>
      </c>
      <c r="AC2117" s="256">
        <v>5467</v>
      </c>
      <c r="AD2117" s="256">
        <v>6238</v>
      </c>
      <c r="AE2117" s="256">
        <v>6696</v>
      </c>
      <c r="AF2117" s="256">
        <v>6366</v>
      </c>
      <c r="AG2117" s="256">
        <v>4420</v>
      </c>
      <c r="AH2117" s="256">
        <v>1902</v>
      </c>
      <c r="AI2117" s="256">
        <v>886</v>
      </c>
      <c r="AJ2117" s="256">
        <v>571</v>
      </c>
      <c r="AK2117" s="256">
        <v>299</v>
      </c>
      <c r="AL2117" s="256">
        <v>0</v>
      </c>
      <c r="AM2117" s="256">
        <v>0</v>
      </c>
      <c r="AN2117" s="256">
        <v>0</v>
      </c>
      <c r="AO2117" s="256">
        <v>0</v>
      </c>
      <c r="AP2117" s="256">
        <v>0</v>
      </c>
      <c r="AQ2117" s="256">
        <v>0</v>
      </c>
      <c r="AR2117" s="256">
        <v>0</v>
      </c>
      <c r="AS2117" s="256">
        <v>0</v>
      </c>
      <c r="AT2117" s="256">
        <v>0</v>
      </c>
      <c r="AU2117" s="256">
        <v>0</v>
      </c>
      <c r="AV2117" s="256">
        <v>0</v>
      </c>
      <c r="AW2117" s="256">
        <v>0</v>
      </c>
      <c r="AX2117" s="256">
        <v>0</v>
      </c>
      <c r="AY2117" s="256">
        <v>0</v>
      </c>
      <c r="AZ2117" s="256">
        <v>0</v>
      </c>
      <c r="BA2117" s="256">
        <v>0</v>
      </c>
      <c r="BB2117" s="256">
        <v>0</v>
      </c>
      <c r="BC2117" s="256">
        <v>0</v>
      </c>
      <c r="BD2117" s="256">
        <v>0</v>
      </c>
      <c r="BE2117" s="256">
        <v>0</v>
      </c>
      <c r="BF2117" s="256">
        <v>0</v>
      </c>
      <c r="BG2117" s="256">
        <v>0</v>
      </c>
      <c r="BH2117" s="256">
        <v>0</v>
      </c>
      <c r="BI2117" s="256">
        <v>0</v>
      </c>
      <c r="BJ2117" s="256">
        <v>0</v>
      </c>
      <c r="BK2117" s="256">
        <v>0</v>
      </c>
      <c r="BL2117" s="256">
        <v>0</v>
      </c>
      <c r="BM2117" s="256">
        <v>0</v>
      </c>
      <c r="BN2117" s="256">
        <v>0</v>
      </c>
      <c r="BO2117" s="256">
        <v>0</v>
      </c>
      <c r="BP2117" s="256">
        <v>0</v>
      </c>
      <c r="BQ2117" s="256">
        <v>0</v>
      </c>
      <c r="BR2117" s="256">
        <v>0</v>
      </c>
      <c r="BS2117" s="256">
        <v>0</v>
      </c>
      <c r="BT2117" s="256">
        <v>0</v>
      </c>
      <c r="BU2117" s="256">
        <v>0</v>
      </c>
      <c r="BV2117" s="256">
        <v>0</v>
      </c>
    </row>
    <row r="2118" spans="1:74">
      <c r="A2118" s="256">
        <v>85</v>
      </c>
      <c r="B2118" s="256">
        <v>1829</v>
      </c>
      <c r="C2118" s="256">
        <v>1827</v>
      </c>
      <c r="D2118" s="256">
        <v>1818</v>
      </c>
      <c r="E2118" s="256">
        <v>1820</v>
      </c>
      <c r="F2118" s="256">
        <v>1828</v>
      </c>
      <c r="G2118" s="256">
        <v>1850</v>
      </c>
      <c r="H2118" s="256">
        <v>1878</v>
      </c>
      <c r="I2118" s="256">
        <v>1914</v>
      </c>
      <c r="J2118" s="256">
        <v>1959</v>
      </c>
      <c r="K2118" s="256">
        <v>2001</v>
      </c>
      <c r="L2118" s="256">
        <v>2048</v>
      </c>
      <c r="M2118" s="256">
        <v>2099</v>
      </c>
      <c r="N2118" s="256">
        <v>2153</v>
      </c>
      <c r="O2118" s="256">
        <v>2228</v>
      </c>
      <c r="P2118" s="256">
        <v>2275</v>
      </c>
      <c r="Q2118" s="256">
        <v>2344</v>
      </c>
      <c r="R2118" s="256">
        <v>2406</v>
      </c>
      <c r="S2118" s="256">
        <v>2467</v>
      </c>
      <c r="T2118" s="256">
        <v>2526</v>
      </c>
      <c r="U2118" s="256">
        <v>2618</v>
      </c>
      <c r="V2118" s="256">
        <v>2740</v>
      </c>
      <c r="W2118" s="256">
        <v>2900</v>
      </c>
      <c r="X2118" s="256">
        <v>3096</v>
      </c>
      <c r="Y2118" s="256">
        <v>3314</v>
      </c>
      <c r="Z2118" s="256">
        <v>3556</v>
      </c>
      <c r="AA2118" s="256">
        <v>3817</v>
      </c>
      <c r="AB2118" s="256">
        <v>4167</v>
      </c>
      <c r="AC2118" s="256">
        <v>4646</v>
      </c>
      <c r="AD2118" s="256">
        <v>5094</v>
      </c>
      <c r="AE2118" s="256">
        <v>5350</v>
      </c>
      <c r="AF2118" s="256">
        <v>5050</v>
      </c>
      <c r="AG2118" s="256">
        <v>3148</v>
      </c>
      <c r="AH2118" s="256">
        <v>1144</v>
      </c>
      <c r="AI2118" s="256">
        <v>509</v>
      </c>
      <c r="AJ2118" s="256">
        <v>328</v>
      </c>
      <c r="AK2118" s="256">
        <v>175</v>
      </c>
      <c r="AL2118" s="256">
        <v>0</v>
      </c>
      <c r="AM2118" s="256">
        <v>0</v>
      </c>
      <c r="AN2118" s="256">
        <v>0</v>
      </c>
      <c r="AO2118" s="256">
        <v>0</v>
      </c>
      <c r="AP2118" s="256">
        <v>0</v>
      </c>
      <c r="AQ2118" s="256">
        <v>0</v>
      </c>
      <c r="AR2118" s="256">
        <v>0</v>
      </c>
      <c r="AS2118" s="256">
        <v>0</v>
      </c>
      <c r="AT2118" s="256">
        <v>0</v>
      </c>
      <c r="AU2118" s="256">
        <v>0</v>
      </c>
      <c r="AV2118" s="256">
        <v>0</v>
      </c>
      <c r="AW2118" s="256">
        <v>0</v>
      </c>
      <c r="AX2118" s="256">
        <v>0</v>
      </c>
      <c r="AY2118" s="256">
        <v>0</v>
      </c>
      <c r="AZ2118" s="256">
        <v>0</v>
      </c>
      <c r="BA2118" s="256">
        <v>0</v>
      </c>
      <c r="BB2118" s="256">
        <v>0</v>
      </c>
      <c r="BC2118" s="256">
        <v>0</v>
      </c>
      <c r="BD2118" s="256">
        <v>0</v>
      </c>
      <c r="BE2118" s="256">
        <v>0</v>
      </c>
      <c r="BF2118" s="256">
        <v>0</v>
      </c>
      <c r="BG2118" s="256">
        <v>0</v>
      </c>
      <c r="BH2118" s="256">
        <v>0</v>
      </c>
      <c r="BI2118" s="256">
        <v>0</v>
      </c>
      <c r="BJ2118" s="256">
        <v>0</v>
      </c>
      <c r="BK2118" s="256">
        <v>0</v>
      </c>
      <c r="BL2118" s="256">
        <v>0</v>
      </c>
      <c r="BM2118" s="256">
        <v>0</v>
      </c>
      <c r="BN2118" s="256">
        <v>0</v>
      </c>
      <c r="BO2118" s="256">
        <v>0</v>
      </c>
      <c r="BP2118" s="256">
        <v>0</v>
      </c>
      <c r="BQ2118" s="256">
        <v>0</v>
      </c>
      <c r="BR2118" s="256">
        <v>0</v>
      </c>
      <c r="BS2118" s="256">
        <v>0</v>
      </c>
      <c r="BT2118" s="256">
        <v>0</v>
      </c>
      <c r="BU2118" s="256">
        <v>0</v>
      </c>
      <c r="BV2118" s="256">
        <v>0</v>
      </c>
    </row>
    <row r="2119" spans="1:74">
      <c r="A2119" s="256">
        <v>90</v>
      </c>
      <c r="B2119" s="256">
        <v>1829</v>
      </c>
      <c r="C2119" s="256">
        <v>1826</v>
      </c>
      <c r="D2119" s="256">
        <v>1818</v>
      </c>
      <c r="E2119" s="256">
        <v>1829</v>
      </c>
      <c r="F2119" s="256">
        <v>1836</v>
      </c>
      <c r="G2119" s="256">
        <v>1861</v>
      </c>
      <c r="H2119" s="256">
        <v>1892</v>
      </c>
      <c r="I2119" s="256">
        <v>1914</v>
      </c>
      <c r="J2119" s="256">
        <v>1948</v>
      </c>
      <c r="K2119" s="256">
        <v>1982</v>
      </c>
      <c r="L2119" s="256">
        <v>2018</v>
      </c>
      <c r="M2119" s="256">
        <v>2058</v>
      </c>
      <c r="N2119" s="256">
        <v>2090</v>
      </c>
      <c r="O2119" s="256">
        <v>2144</v>
      </c>
      <c r="P2119" s="256">
        <v>2172</v>
      </c>
      <c r="Q2119" s="256">
        <v>2208</v>
      </c>
      <c r="R2119" s="256">
        <v>2264</v>
      </c>
      <c r="S2119" s="256">
        <v>2322</v>
      </c>
      <c r="T2119" s="256">
        <v>2384</v>
      </c>
      <c r="U2119" s="256">
        <v>2478</v>
      </c>
      <c r="V2119" s="256">
        <v>2588</v>
      </c>
      <c r="W2119" s="256">
        <v>2724</v>
      </c>
      <c r="X2119" s="256">
        <v>2872</v>
      </c>
      <c r="Y2119" s="256">
        <v>3020</v>
      </c>
      <c r="Z2119" s="256">
        <v>3170</v>
      </c>
      <c r="AA2119" s="256">
        <v>3352</v>
      </c>
      <c r="AB2119" s="256">
        <v>3614</v>
      </c>
      <c r="AC2119" s="256">
        <v>3944</v>
      </c>
      <c r="AD2119" s="256">
        <v>4231</v>
      </c>
      <c r="AE2119" s="256">
        <v>4291</v>
      </c>
      <c r="AF2119" s="256">
        <v>3806</v>
      </c>
      <c r="AG2119" s="256">
        <v>2145</v>
      </c>
      <c r="AH2119" s="256">
        <v>726</v>
      </c>
      <c r="AI2119" s="256">
        <v>301</v>
      </c>
      <c r="AJ2119" s="256">
        <v>158</v>
      </c>
      <c r="AK2119" s="256">
        <v>72</v>
      </c>
      <c r="AL2119" s="256">
        <v>0</v>
      </c>
      <c r="AM2119" s="256">
        <v>0</v>
      </c>
      <c r="AN2119" s="256">
        <v>0</v>
      </c>
      <c r="AO2119" s="256">
        <v>0</v>
      </c>
      <c r="AP2119" s="256">
        <v>0</v>
      </c>
      <c r="AQ2119" s="256">
        <v>0</v>
      </c>
      <c r="AR2119" s="256">
        <v>0</v>
      </c>
      <c r="AS2119" s="256">
        <v>0</v>
      </c>
      <c r="AT2119" s="256">
        <v>0</v>
      </c>
      <c r="AU2119" s="256">
        <v>0</v>
      </c>
      <c r="AV2119" s="256">
        <v>0</v>
      </c>
      <c r="AW2119" s="256">
        <v>0</v>
      </c>
      <c r="AX2119" s="256">
        <v>0</v>
      </c>
      <c r="AY2119" s="256">
        <v>0</v>
      </c>
      <c r="AZ2119" s="256">
        <v>0</v>
      </c>
      <c r="BA2119" s="256">
        <v>0</v>
      </c>
      <c r="BB2119" s="256">
        <v>0</v>
      </c>
      <c r="BC2119" s="256">
        <v>0</v>
      </c>
      <c r="BD2119" s="256">
        <v>0</v>
      </c>
      <c r="BE2119" s="256">
        <v>0</v>
      </c>
      <c r="BF2119" s="256">
        <v>0</v>
      </c>
      <c r="BG2119" s="256">
        <v>0</v>
      </c>
      <c r="BH2119" s="256">
        <v>0</v>
      </c>
      <c r="BI2119" s="256">
        <v>0</v>
      </c>
      <c r="BJ2119" s="256">
        <v>0</v>
      </c>
      <c r="BK2119" s="256">
        <v>0</v>
      </c>
      <c r="BL2119" s="256">
        <v>0</v>
      </c>
      <c r="BM2119" s="256">
        <v>0</v>
      </c>
      <c r="BN2119" s="256">
        <v>0</v>
      </c>
      <c r="BO2119" s="256">
        <v>0</v>
      </c>
      <c r="BP2119" s="256">
        <v>0</v>
      </c>
      <c r="BQ2119" s="256">
        <v>0</v>
      </c>
      <c r="BR2119" s="256">
        <v>0</v>
      </c>
      <c r="BS2119" s="256">
        <v>0</v>
      </c>
      <c r="BT2119" s="256">
        <v>0</v>
      </c>
      <c r="BU2119" s="256">
        <v>0</v>
      </c>
      <c r="BV2119" s="256">
        <v>0</v>
      </c>
    </row>
    <row r="2120" spans="1:74">
      <c r="A2120" s="256">
        <v>95</v>
      </c>
      <c r="B2120" s="256">
        <v>1829</v>
      </c>
      <c r="C2120" s="256">
        <v>1832</v>
      </c>
      <c r="D2120" s="256">
        <v>1832</v>
      </c>
      <c r="E2120" s="256">
        <v>1840</v>
      </c>
      <c r="F2120" s="256">
        <v>1847</v>
      </c>
      <c r="G2120" s="256">
        <v>1873</v>
      </c>
      <c r="H2120" s="256">
        <v>1898</v>
      </c>
      <c r="I2120" s="256">
        <v>1933</v>
      </c>
      <c r="J2120" s="256">
        <v>1961</v>
      </c>
      <c r="K2120" s="256">
        <v>1986</v>
      </c>
      <c r="L2120" s="256">
        <v>2007</v>
      </c>
      <c r="M2120" s="256">
        <v>2020</v>
      </c>
      <c r="N2120" s="256">
        <v>2040</v>
      </c>
      <c r="O2120" s="256">
        <v>2065</v>
      </c>
      <c r="P2120" s="256">
        <v>2078</v>
      </c>
      <c r="Q2120" s="256">
        <v>2108</v>
      </c>
      <c r="R2120" s="256">
        <v>2138</v>
      </c>
      <c r="S2120" s="256">
        <v>2182</v>
      </c>
      <c r="T2120" s="256">
        <v>2232</v>
      </c>
      <c r="U2120" s="256">
        <v>2313</v>
      </c>
      <c r="V2120" s="256">
        <v>2411</v>
      </c>
      <c r="W2120" s="256">
        <v>2505</v>
      </c>
      <c r="X2120" s="256">
        <v>2596</v>
      </c>
      <c r="Y2120" s="256">
        <v>2668</v>
      </c>
      <c r="Z2120" s="256">
        <v>2706</v>
      </c>
      <c r="AA2120" s="256">
        <v>2741</v>
      </c>
      <c r="AB2120" s="256">
        <v>2776</v>
      </c>
      <c r="AC2120" s="256">
        <v>2786</v>
      </c>
      <c r="AD2120" s="256">
        <v>2684</v>
      </c>
      <c r="AE2120" s="256">
        <v>2376</v>
      </c>
      <c r="AF2120" s="256">
        <v>1868</v>
      </c>
      <c r="AG2120" s="256">
        <v>1034</v>
      </c>
      <c r="AH2120" s="256">
        <v>414</v>
      </c>
      <c r="AI2120" s="256">
        <v>196</v>
      </c>
      <c r="AJ2120" s="256">
        <v>101</v>
      </c>
      <c r="AK2120" s="256">
        <v>51</v>
      </c>
      <c r="AL2120" s="256">
        <v>0</v>
      </c>
      <c r="AM2120" s="256">
        <v>0</v>
      </c>
      <c r="AN2120" s="256">
        <v>0</v>
      </c>
      <c r="AO2120" s="256">
        <v>0</v>
      </c>
      <c r="AP2120" s="256">
        <v>0</v>
      </c>
      <c r="AQ2120" s="256">
        <v>0</v>
      </c>
      <c r="AR2120" s="256">
        <v>0</v>
      </c>
      <c r="AS2120" s="256">
        <v>0</v>
      </c>
      <c r="AT2120" s="256">
        <v>0</v>
      </c>
      <c r="AU2120" s="256">
        <v>0</v>
      </c>
      <c r="AV2120" s="256">
        <v>0</v>
      </c>
      <c r="AW2120" s="256">
        <v>0</v>
      </c>
      <c r="AX2120" s="256">
        <v>0</v>
      </c>
      <c r="AY2120" s="256">
        <v>0</v>
      </c>
      <c r="AZ2120" s="256">
        <v>0</v>
      </c>
      <c r="BA2120" s="256">
        <v>0</v>
      </c>
      <c r="BB2120" s="256">
        <v>0</v>
      </c>
      <c r="BC2120" s="256">
        <v>0</v>
      </c>
      <c r="BD2120" s="256">
        <v>0</v>
      </c>
      <c r="BE2120" s="256">
        <v>0</v>
      </c>
      <c r="BF2120" s="256">
        <v>0</v>
      </c>
      <c r="BG2120" s="256">
        <v>0</v>
      </c>
      <c r="BH2120" s="256">
        <v>0</v>
      </c>
      <c r="BI2120" s="256">
        <v>0</v>
      </c>
      <c r="BJ2120" s="256">
        <v>0</v>
      </c>
      <c r="BK2120" s="256">
        <v>0</v>
      </c>
      <c r="BL2120" s="256">
        <v>0</v>
      </c>
      <c r="BM2120" s="256">
        <v>0</v>
      </c>
      <c r="BN2120" s="256">
        <v>0</v>
      </c>
      <c r="BO2120" s="256">
        <v>0</v>
      </c>
      <c r="BP2120" s="256">
        <v>0</v>
      </c>
      <c r="BQ2120" s="256">
        <v>0</v>
      </c>
      <c r="BR2120" s="256">
        <v>0</v>
      </c>
      <c r="BS2120" s="256">
        <v>0</v>
      </c>
      <c r="BT2120" s="256">
        <v>0</v>
      </c>
      <c r="BU2120" s="256">
        <v>0</v>
      </c>
      <c r="BV2120" s="256">
        <v>0</v>
      </c>
    </row>
    <row r="2121" spans="1:74">
      <c r="A2121" s="256">
        <v>100</v>
      </c>
      <c r="B2121" s="256">
        <v>1829</v>
      </c>
      <c r="C2121" s="256">
        <v>1837</v>
      </c>
      <c r="D2121" s="256">
        <v>1842</v>
      </c>
      <c r="E2121" s="256">
        <v>1849</v>
      </c>
      <c r="F2121" s="256">
        <v>1858</v>
      </c>
      <c r="G2121" s="256">
        <v>1892</v>
      </c>
      <c r="H2121" s="256">
        <v>1914</v>
      </c>
      <c r="I2121" s="256">
        <v>1934</v>
      </c>
      <c r="J2121" s="256">
        <v>1957</v>
      </c>
      <c r="K2121" s="256">
        <v>1964</v>
      </c>
      <c r="L2121" s="256">
        <v>1970</v>
      </c>
      <c r="M2121" s="256">
        <v>1976</v>
      </c>
      <c r="N2121" s="256">
        <v>1972</v>
      </c>
      <c r="O2121" s="256">
        <v>1982</v>
      </c>
      <c r="P2121" s="256">
        <v>1958</v>
      </c>
      <c r="Q2121" s="256">
        <v>1956</v>
      </c>
      <c r="R2121" s="256">
        <v>1972</v>
      </c>
      <c r="S2121" s="256">
        <v>1994</v>
      </c>
      <c r="T2121" s="256">
        <v>2019</v>
      </c>
      <c r="U2121" s="256">
        <v>2054</v>
      </c>
      <c r="V2121" s="256">
        <v>2066</v>
      </c>
      <c r="W2121" s="256">
        <v>2088</v>
      </c>
      <c r="X2121" s="256">
        <v>2092</v>
      </c>
      <c r="Y2121" s="256">
        <v>2063</v>
      </c>
      <c r="Z2121" s="256">
        <v>1968</v>
      </c>
      <c r="AA2121" s="256">
        <v>1824</v>
      </c>
      <c r="AB2121" s="256">
        <v>1656</v>
      </c>
      <c r="AC2121" s="256">
        <v>1432</v>
      </c>
      <c r="AD2121" s="256">
        <v>1213</v>
      </c>
      <c r="AE2121" s="256">
        <v>944</v>
      </c>
      <c r="AF2121" s="256">
        <v>667</v>
      </c>
      <c r="AG2121" s="256">
        <v>456</v>
      </c>
      <c r="AH2121" s="256">
        <v>280</v>
      </c>
      <c r="AI2121" s="256">
        <v>178</v>
      </c>
      <c r="AJ2121" s="256">
        <v>122</v>
      </c>
      <c r="AK2121" s="256">
        <v>70</v>
      </c>
      <c r="AL2121" s="256">
        <v>0</v>
      </c>
      <c r="AM2121" s="256">
        <v>0</v>
      </c>
      <c r="AN2121" s="256">
        <v>0</v>
      </c>
      <c r="AO2121" s="256">
        <v>0</v>
      </c>
      <c r="AP2121" s="256">
        <v>0</v>
      </c>
      <c r="AQ2121" s="256">
        <v>0</v>
      </c>
      <c r="AR2121" s="256">
        <v>0</v>
      </c>
      <c r="AS2121" s="256">
        <v>0</v>
      </c>
      <c r="AT2121" s="256">
        <v>0</v>
      </c>
      <c r="AU2121" s="256">
        <v>0</v>
      </c>
      <c r="AV2121" s="256">
        <v>0</v>
      </c>
      <c r="AW2121" s="256">
        <v>0</v>
      </c>
      <c r="AX2121" s="256">
        <v>0</v>
      </c>
      <c r="AY2121" s="256">
        <v>0</v>
      </c>
      <c r="AZ2121" s="256">
        <v>0</v>
      </c>
      <c r="BA2121" s="256">
        <v>0</v>
      </c>
      <c r="BB2121" s="256">
        <v>0</v>
      </c>
      <c r="BC2121" s="256">
        <v>0</v>
      </c>
      <c r="BD2121" s="256">
        <v>0</v>
      </c>
      <c r="BE2121" s="256">
        <v>0</v>
      </c>
      <c r="BF2121" s="256">
        <v>0</v>
      </c>
      <c r="BG2121" s="256">
        <v>0</v>
      </c>
      <c r="BH2121" s="256">
        <v>0</v>
      </c>
      <c r="BI2121" s="256">
        <v>0</v>
      </c>
      <c r="BJ2121" s="256">
        <v>0</v>
      </c>
      <c r="BK2121" s="256">
        <v>0</v>
      </c>
      <c r="BL2121" s="256">
        <v>0</v>
      </c>
      <c r="BM2121" s="256">
        <v>0</v>
      </c>
      <c r="BN2121" s="256">
        <v>0</v>
      </c>
      <c r="BO2121" s="256">
        <v>0</v>
      </c>
      <c r="BP2121" s="256">
        <v>0</v>
      </c>
      <c r="BQ2121" s="256">
        <v>0</v>
      </c>
      <c r="BR2121" s="256">
        <v>0</v>
      </c>
      <c r="BS2121" s="256">
        <v>0</v>
      </c>
      <c r="BT2121" s="256">
        <v>0</v>
      </c>
      <c r="BU2121" s="256">
        <v>0</v>
      </c>
      <c r="BV2121" s="256">
        <v>0</v>
      </c>
    </row>
    <row r="2122" spans="1:74">
      <c r="A2122" s="256">
        <v>105</v>
      </c>
      <c r="B2122" s="256">
        <v>1829</v>
      </c>
      <c r="C2122" s="256">
        <v>1843</v>
      </c>
      <c r="D2122" s="256">
        <v>1848</v>
      </c>
      <c r="E2122" s="256">
        <v>1864</v>
      </c>
      <c r="F2122" s="256">
        <v>1879</v>
      </c>
      <c r="G2122" s="256">
        <v>1896</v>
      </c>
      <c r="H2122" s="256">
        <v>1911</v>
      </c>
      <c r="I2122" s="256">
        <v>1928</v>
      </c>
      <c r="J2122" s="256">
        <v>1937</v>
      </c>
      <c r="K2122" s="256">
        <v>1928</v>
      </c>
      <c r="L2122" s="256">
        <v>1918</v>
      </c>
      <c r="M2122" s="256">
        <v>1894</v>
      </c>
      <c r="N2122" s="256">
        <v>1872</v>
      </c>
      <c r="O2122" s="256">
        <v>1848</v>
      </c>
      <c r="P2122" s="256">
        <v>1797</v>
      </c>
      <c r="Q2122" s="256">
        <v>1742</v>
      </c>
      <c r="R2122" s="256">
        <v>1674</v>
      </c>
      <c r="S2122" s="256">
        <v>1614</v>
      </c>
      <c r="T2122" s="256">
        <v>1555</v>
      </c>
      <c r="U2122" s="256">
        <v>1542</v>
      </c>
      <c r="V2122" s="256">
        <v>1576</v>
      </c>
      <c r="W2122" s="256">
        <v>1618</v>
      </c>
      <c r="X2122" s="256">
        <v>1587</v>
      </c>
      <c r="Y2122" s="256">
        <v>1420</v>
      </c>
      <c r="Z2122" s="256">
        <v>1153</v>
      </c>
      <c r="AA2122" s="256">
        <v>879</v>
      </c>
      <c r="AB2122" s="256">
        <v>700</v>
      </c>
      <c r="AC2122" s="256">
        <v>589</v>
      </c>
      <c r="AD2122" s="256">
        <v>490</v>
      </c>
      <c r="AE2122" s="256">
        <v>402</v>
      </c>
      <c r="AF2122" s="256">
        <v>336</v>
      </c>
      <c r="AG2122" s="256">
        <v>281</v>
      </c>
      <c r="AH2122" s="256">
        <v>224</v>
      </c>
      <c r="AI2122" s="256">
        <v>191</v>
      </c>
      <c r="AJ2122" s="256">
        <v>139</v>
      </c>
      <c r="AK2122" s="256">
        <v>88</v>
      </c>
      <c r="AL2122" s="256">
        <v>0</v>
      </c>
      <c r="AM2122" s="256">
        <v>0</v>
      </c>
      <c r="AN2122" s="256">
        <v>0</v>
      </c>
      <c r="AO2122" s="256">
        <v>0</v>
      </c>
      <c r="AP2122" s="256">
        <v>0</v>
      </c>
      <c r="AQ2122" s="256">
        <v>0</v>
      </c>
      <c r="AR2122" s="256">
        <v>0</v>
      </c>
      <c r="AS2122" s="256">
        <v>0</v>
      </c>
      <c r="AT2122" s="256">
        <v>0</v>
      </c>
      <c r="AU2122" s="256">
        <v>0</v>
      </c>
      <c r="AV2122" s="256">
        <v>0</v>
      </c>
      <c r="AW2122" s="256">
        <v>0</v>
      </c>
      <c r="AX2122" s="256">
        <v>0</v>
      </c>
      <c r="AY2122" s="256">
        <v>0</v>
      </c>
      <c r="AZ2122" s="256">
        <v>0</v>
      </c>
      <c r="BA2122" s="256">
        <v>0</v>
      </c>
      <c r="BB2122" s="256">
        <v>0</v>
      </c>
      <c r="BC2122" s="256">
        <v>0</v>
      </c>
      <c r="BD2122" s="256">
        <v>0</v>
      </c>
      <c r="BE2122" s="256">
        <v>0</v>
      </c>
      <c r="BF2122" s="256">
        <v>0</v>
      </c>
      <c r="BG2122" s="256">
        <v>0</v>
      </c>
      <c r="BH2122" s="256">
        <v>0</v>
      </c>
      <c r="BI2122" s="256">
        <v>0</v>
      </c>
      <c r="BJ2122" s="256">
        <v>0</v>
      </c>
      <c r="BK2122" s="256">
        <v>0</v>
      </c>
      <c r="BL2122" s="256">
        <v>0</v>
      </c>
      <c r="BM2122" s="256">
        <v>0</v>
      </c>
      <c r="BN2122" s="256">
        <v>0</v>
      </c>
      <c r="BO2122" s="256">
        <v>0</v>
      </c>
      <c r="BP2122" s="256">
        <v>0</v>
      </c>
      <c r="BQ2122" s="256">
        <v>0</v>
      </c>
      <c r="BR2122" s="256">
        <v>0</v>
      </c>
      <c r="BS2122" s="256">
        <v>0</v>
      </c>
      <c r="BT2122" s="256">
        <v>0</v>
      </c>
      <c r="BU2122" s="256">
        <v>0</v>
      </c>
      <c r="BV2122" s="256">
        <v>0</v>
      </c>
    </row>
    <row r="2123" spans="1:74">
      <c r="A2123" s="256">
        <v>110</v>
      </c>
      <c r="B2123" s="256">
        <v>1829</v>
      </c>
      <c r="C2123" s="256">
        <v>1848</v>
      </c>
      <c r="D2123" s="256">
        <v>1854</v>
      </c>
      <c r="E2123" s="256">
        <v>1873</v>
      </c>
      <c r="F2123" s="256">
        <v>1883</v>
      </c>
      <c r="G2123" s="256">
        <v>1902</v>
      </c>
      <c r="H2123" s="256">
        <v>1914</v>
      </c>
      <c r="I2123" s="256">
        <v>1912</v>
      </c>
      <c r="J2123" s="256">
        <v>1896</v>
      </c>
      <c r="K2123" s="256">
        <v>1876</v>
      </c>
      <c r="L2123" s="256">
        <v>1843</v>
      </c>
      <c r="M2123" s="256">
        <v>1804</v>
      </c>
      <c r="N2123" s="256">
        <v>1742</v>
      </c>
      <c r="O2123" s="256">
        <v>1646</v>
      </c>
      <c r="P2123" s="256">
        <v>1493</v>
      </c>
      <c r="Q2123" s="256">
        <v>1354</v>
      </c>
      <c r="R2123" s="256">
        <v>1226</v>
      </c>
      <c r="S2123" s="256">
        <v>1138</v>
      </c>
      <c r="T2123" s="256">
        <v>1088</v>
      </c>
      <c r="U2123" s="256">
        <v>1080</v>
      </c>
      <c r="V2123" s="256">
        <v>1096</v>
      </c>
      <c r="W2123" s="256">
        <v>1074</v>
      </c>
      <c r="X2123" s="256">
        <v>938</v>
      </c>
      <c r="Y2123" s="256">
        <v>736</v>
      </c>
      <c r="Z2123" s="256">
        <v>598</v>
      </c>
      <c r="AA2123" s="256">
        <v>549</v>
      </c>
      <c r="AB2123" s="256">
        <v>530</v>
      </c>
      <c r="AC2123" s="256">
        <v>493</v>
      </c>
      <c r="AD2123" s="256">
        <v>435</v>
      </c>
      <c r="AE2123" s="256">
        <v>365</v>
      </c>
      <c r="AF2123" s="256">
        <v>306</v>
      </c>
      <c r="AG2123" s="256">
        <v>254</v>
      </c>
      <c r="AH2123" s="256">
        <v>234</v>
      </c>
      <c r="AI2123" s="256">
        <v>206</v>
      </c>
      <c r="AJ2123" s="256">
        <v>154</v>
      </c>
      <c r="AK2123" s="256">
        <v>98</v>
      </c>
      <c r="AL2123" s="256">
        <v>0</v>
      </c>
      <c r="AM2123" s="256">
        <v>0</v>
      </c>
      <c r="AN2123" s="256">
        <v>0</v>
      </c>
      <c r="AO2123" s="256">
        <v>0</v>
      </c>
      <c r="AP2123" s="256">
        <v>0</v>
      </c>
      <c r="AQ2123" s="256">
        <v>0</v>
      </c>
      <c r="AR2123" s="256">
        <v>0</v>
      </c>
      <c r="AS2123" s="256">
        <v>0</v>
      </c>
      <c r="AT2123" s="256">
        <v>0</v>
      </c>
      <c r="AU2123" s="256">
        <v>0</v>
      </c>
      <c r="AV2123" s="256">
        <v>0</v>
      </c>
      <c r="AW2123" s="256">
        <v>0</v>
      </c>
      <c r="AX2123" s="256">
        <v>0</v>
      </c>
      <c r="AY2123" s="256">
        <v>0</v>
      </c>
      <c r="AZ2123" s="256">
        <v>0</v>
      </c>
      <c r="BA2123" s="256">
        <v>0</v>
      </c>
      <c r="BB2123" s="256">
        <v>0</v>
      </c>
      <c r="BC2123" s="256">
        <v>0</v>
      </c>
      <c r="BD2123" s="256">
        <v>0</v>
      </c>
      <c r="BE2123" s="256">
        <v>0</v>
      </c>
      <c r="BF2123" s="256">
        <v>0</v>
      </c>
      <c r="BG2123" s="256">
        <v>0</v>
      </c>
      <c r="BH2123" s="256">
        <v>0</v>
      </c>
      <c r="BI2123" s="256">
        <v>0</v>
      </c>
      <c r="BJ2123" s="256">
        <v>0</v>
      </c>
      <c r="BK2123" s="256">
        <v>0</v>
      </c>
      <c r="BL2123" s="256">
        <v>0</v>
      </c>
      <c r="BM2123" s="256">
        <v>0</v>
      </c>
      <c r="BN2123" s="256">
        <v>0</v>
      </c>
      <c r="BO2123" s="256">
        <v>0</v>
      </c>
      <c r="BP2123" s="256">
        <v>0</v>
      </c>
      <c r="BQ2123" s="256">
        <v>0</v>
      </c>
      <c r="BR2123" s="256">
        <v>0</v>
      </c>
      <c r="BS2123" s="256">
        <v>0</v>
      </c>
      <c r="BT2123" s="256">
        <v>0</v>
      </c>
      <c r="BU2123" s="256">
        <v>0</v>
      </c>
      <c r="BV2123" s="256">
        <v>0</v>
      </c>
    </row>
    <row r="2124" spans="1:74">
      <c r="A2124" s="256">
        <v>115</v>
      </c>
      <c r="B2124" s="256">
        <v>1829</v>
      </c>
      <c r="C2124" s="256">
        <v>1847</v>
      </c>
      <c r="D2124" s="256">
        <v>1865</v>
      </c>
      <c r="E2124" s="256">
        <v>1882</v>
      </c>
      <c r="F2124" s="256">
        <v>1888</v>
      </c>
      <c r="G2124" s="256">
        <v>1904</v>
      </c>
      <c r="H2124" s="256">
        <v>1898</v>
      </c>
      <c r="I2124" s="256">
        <v>1884</v>
      </c>
      <c r="J2124" s="256">
        <v>1852</v>
      </c>
      <c r="K2124" s="256">
        <v>1821</v>
      </c>
      <c r="L2124" s="256">
        <v>1754</v>
      </c>
      <c r="M2124" s="256">
        <v>1652</v>
      </c>
      <c r="N2124" s="256">
        <v>1494</v>
      </c>
      <c r="O2124" s="256">
        <v>1334</v>
      </c>
      <c r="P2124" s="256">
        <v>1144</v>
      </c>
      <c r="Q2124" s="256">
        <v>982</v>
      </c>
      <c r="R2124" s="256">
        <v>858</v>
      </c>
      <c r="S2124" s="256">
        <v>784</v>
      </c>
      <c r="T2124" s="256">
        <v>734</v>
      </c>
      <c r="U2124" s="256">
        <v>708</v>
      </c>
      <c r="V2124" s="256">
        <v>702</v>
      </c>
      <c r="W2124" s="256">
        <v>674</v>
      </c>
      <c r="X2124" s="256">
        <v>576</v>
      </c>
      <c r="Y2124" s="256">
        <v>506</v>
      </c>
      <c r="Z2124" s="256">
        <v>488</v>
      </c>
      <c r="AA2124" s="256">
        <v>483</v>
      </c>
      <c r="AB2124" s="256">
        <v>486</v>
      </c>
      <c r="AC2124" s="256">
        <v>472</v>
      </c>
      <c r="AD2124" s="256">
        <v>423</v>
      </c>
      <c r="AE2124" s="256">
        <v>372</v>
      </c>
      <c r="AF2124" s="256">
        <v>318</v>
      </c>
      <c r="AG2124" s="256">
        <v>287</v>
      </c>
      <c r="AH2124" s="256">
        <v>282</v>
      </c>
      <c r="AI2124" s="256">
        <v>258</v>
      </c>
      <c r="AJ2124" s="256">
        <v>214</v>
      </c>
      <c r="AK2124" s="256">
        <v>130</v>
      </c>
      <c r="AL2124" s="256">
        <v>0</v>
      </c>
      <c r="AM2124" s="256">
        <v>0</v>
      </c>
      <c r="AN2124" s="256">
        <v>0</v>
      </c>
      <c r="AO2124" s="256">
        <v>0</v>
      </c>
      <c r="AP2124" s="256">
        <v>0</v>
      </c>
      <c r="AQ2124" s="256">
        <v>0</v>
      </c>
      <c r="AR2124" s="256">
        <v>0</v>
      </c>
      <c r="AS2124" s="256">
        <v>0</v>
      </c>
      <c r="AT2124" s="256">
        <v>0</v>
      </c>
      <c r="AU2124" s="256">
        <v>0</v>
      </c>
      <c r="AV2124" s="256">
        <v>0</v>
      </c>
      <c r="AW2124" s="256">
        <v>0</v>
      </c>
      <c r="AX2124" s="256">
        <v>0</v>
      </c>
      <c r="AY2124" s="256">
        <v>0</v>
      </c>
      <c r="AZ2124" s="256">
        <v>0</v>
      </c>
      <c r="BA2124" s="256">
        <v>0</v>
      </c>
      <c r="BB2124" s="256">
        <v>0</v>
      </c>
      <c r="BC2124" s="256">
        <v>0</v>
      </c>
      <c r="BD2124" s="256">
        <v>0</v>
      </c>
      <c r="BE2124" s="256">
        <v>0</v>
      </c>
      <c r="BF2124" s="256">
        <v>0</v>
      </c>
      <c r="BG2124" s="256">
        <v>0</v>
      </c>
      <c r="BH2124" s="256">
        <v>0</v>
      </c>
      <c r="BI2124" s="256">
        <v>0</v>
      </c>
      <c r="BJ2124" s="256">
        <v>0</v>
      </c>
      <c r="BK2124" s="256">
        <v>0</v>
      </c>
      <c r="BL2124" s="256">
        <v>0</v>
      </c>
      <c r="BM2124" s="256">
        <v>0</v>
      </c>
      <c r="BN2124" s="256">
        <v>0</v>
      </c>
      <c r="BO2124" s="256">
        <v>0</v>
      </c>
      <c r="BP2124" s="256">
        <v>0</v>
      </c>
      <c r="BQ2124" s="256">
        <v>0</v>
      </c>
      <c r="BR2124" s="256">
        <v>0</v>
      </c>
      <c r="BS2124" s="256">
        <v>0</v>
      </c>
      <c r="BT2124" s="256">
        <v>0</v>
      </c>
      <c r="BU2124" s="256">
        <v>0</v>
      </c>
      <c r="BV2124" s="256">
        <v>0</v>
      </c>
    </row>
    <row r="2125" spans="1:74">
      <c r="A2125" s="256">
        <v>120</v>
      </c>
      <c r="B2125" s="256">
        <v>1829</v>
      </c>
      <c r="C2125" s="256">
        <v>1850</v>
      </c>
      <c r="D2125" s="256">
        <v>1875</v>
      </c>
      <c r="E2125" s="256">
        <v>1888</v>
      </c>
      <c r="F2125" s="256">
        <v>1895</v>
      </c>
      <c r="G2125" s="256">
        <v>1894</v>
      </c>
      <c r="H2125" s="256">
        <v>1876</v>
      </c>
      <c r="I2125" s="256">
        <v>1850</v>
      </c>
      <c r="J2125" s="256">
        <v>1810</v>
      </c>
      <c r="K2125" s="256">
        <v>1736</v>
      </c>
      <c r="L2125" s="256">
        <v>1600</v>
      </c>
      <c r="M2125" s="256">
        <v>1418</v>
      </c>
      <c r="N2125" s="256">
        <v>1216</v>
      </c>
      <c r="O2125" s="256">
        <v>1030</v>
      </c>
      <c r="P2125" s="256">
        <v>838</v>
      </c>
      <c r="Q2125" s="256">
        <v>700</v>
      </c>
      <c r="R2125" s="256">
        <v>610</v>
      </c>
      <c r="S2125" s="256">
        <v>557</v>
      </c>
      <c r="T2125" s="256">
        <v>517</v>
      </c>
      <c r="U2125" s="256">
        <v>526</v>
      </c>
      <c r="V2125" s="256">
        <v>536</v>
      </c>
      <c r="W2125" s="256">
        <v>546</v>
      </c>
      <c r="X2125" s="256">
        <v>499</v>
      </c>
      <c r="Y2125" s="256">
        <v>453</v>
      </c>
      <c r="Z2125" s="256">
        <v>451</v>
      </c>
      <c r="AA2125" s="256">
        <v>456</v>
      </c>
      <c r="AB2125" s="256">
        <v>467</v>
      </c>
      <c r="AC2125" s="256">
        <v>460</v>
      </c>
      <c r="AD2125" s="256">
        <v>417</v>
      </c>
      <c r="AE2125" s="256">
        <v>384</v>
      </c>
      <c r="AF2125" s="256">
        <v>340</v>
      </c>
      <c r="AG2125" s="256">
        <v>306</v>
      </c>
      <c r="AH2125" s="256">
        <v>286</v>
      </c>
      <c r="AI2125" s="256">
        <v>302</v>
      </c>
      <c r="AJ2125" s="256">
        <v>276</v>
      </c>
      <c r="AK2125" s="256">
        <v>166</v>
      </c>
      <c r="AL2125" s="256">
        <v>0</v>
      </c>
      <c r="AM2125" s="256">
        <v>0</v>
      </c>
      <c r="AN2125" s="256">
        <v>0</v>
      </c>
      <c r="AO2125" s="256">
        <v>0</v>
      </c>
      <c r="AP2125" s="256">
        <v>0</v>
      </c>
      <c r="AQ2125" s="256">
        <v>0</v>
      </c>
      <c r="AR2125" s="256">
        <v>0</v>
      </c>
      <c r="AS2125" s="256">
        <v>0</v>
      </c>
      <c r="AT2125" s="256">
        <v>0</v>
      </c>
      <c r="AU2125" s="256">
        <v>0</v>
      </c>
      <c r="AV2125" s="256">
        <v>0</v>
      </c>
      <c r="AW2125" s="256">
        <v>0</v>
      </c>
      <c r="AX2125" s="256">
        <v>0</v>
      </c>
      <c r="AY2125" s="256">
        <v>0</v>
      </c>
      <c r="AZ2125" s="256">
        <v>0</v>
      </c>
      <c r="BA2125" s="256">
        <v>0</v>
      </c>
      <c r="BB2125" s="256">
        <v>0</v>
      </c>
      <c r="BC2125" s="256">
        <v>0</v>
      </c>
      <c r="BD2125" s="256">
        <v>0</v>
      </c>
      <c r="BE2125" s="256">
        <v>0</v>
      </c>
      <c r="BF2125" s="256">
        <v>0</v>
      </c>
      <c r="BG2125" s="256">
        <v>0</v>
      </c>
      <c r="BH2125" s="256">
        <v>0</v>
      </c>
      <c r="BI2125" s="256">
        <v>0</v>
      </c>
      <c r="BJ2125" s="256">
        <v>0</v>
      </c>
      <c r="BK2125" s="256">
        <v>0</v>
      </c>
      <c r="BL2125" s="256">
        <v>0</v>
      </c>
      <c r="BM2125" s="256">
        <v>0</v>
      </c>
      <c r="BN2125" s="256">
        <v>0</v>
      </c>
      <c r="BO2125" s="256">
        <v>0</v>
      </c>
      <c r="BP2125" s="256">
        <v>0</v>
      </c>
      <c r="BQ2125" s="256">
        <v>0</v>
      </c>
      <c r="BR2125" s="256">
        <v>0</v>
      </c>
      <c r="BS2125" s="256">
        <v>0</v>
      </c>
      <c r="BT2125" s="256">
        <v>0</v>
      </c>
      <c r="BU2125" s="256">
        <v>0</v>
      </c>
      <c r="BV2125" s="256">
        <v>0</v>
      </c>
    </row>
    <row r="2126" spans="1:74">
      <c r="A2126" s="256">
        <v>125</v>
      </c>
      <c r="B2126" s="256">
        <v>1829</v>
      </c>
      <c r="C2126" s="256">
        <v>1860</v>
      </c>
      <c r="D2126" s="256">
        <v>1885</v>
      </c>
      <c r="E2126" s="256">
        <v>1894</v>
      </c>
      <c r="F2126" s="256">
        <v>1893</v>
      </c>
      <c r="G2126" s="256">
        <v>1888</v>
      </c>
      <c r="H2126" s="256">
        <v>1865</v>
      </c>
      <c r="I2126" s="256">
        <v>1820</v>
      </c>
      <c r="J2126" s="256">
        <v>1743</v>
      </c>
      <c r="K2126" s="256">
        <v>1602</v>
      </c>
      <c r="L2126" s="256">
        <v>1406</v>
      </c>
      <c r="M2126" s="256">
        <v>1188</v>
      </c>
      <c r="N2126" s="256">
        <v>964</v>
      </c>
      <c r="O2126" s="256">
        <v>776</v>
      </c>
      <c r="P2126" s="256">
        <v>624</v>
      </c>
      <c r="Q2126" s="256">
        <v>538</v>
      </c>
      <c r="R2126" s="256">
        <v>485</v>
      </c>
      <c r="S2126" s="256">
        <v>460</v>
      </c>
      <c r="T2126" s="256">
        <v>468</v>
      </c>
      <c r="U2126" s="256">
        <v>498</v>
      </c>
      <c r="V2126" s="256">
        <v>542</v>
      </c>
      <c r="W2126" s="256">
        <v>582</v>
      </c>
      <c r="X2126" s="256">
        <v>578</v>
      </c>
      <c r="Y2126" s="256">
        <v>520</v>
      </c>
      <c r="Z2126" s="256">
        <v>492</v>
      </c>
      <c r="AA2126" s="256">
        <v>480</v>
      </c>
      <c r="AB2126" s="256">
        <v>461</v>
      </c>
      <c r="AC2126" s="256">
        <v>433</v>
      </c>
      <c r="AD2126" s="256">
        <v>407</v>
      </c>
      <c r="AE2126" s="256">
        <v>371</v>
      </c>
      <c r="AF2126" s="256">
        <v>340</v>
      </c>
      <c r="AG2126" s="256">
        <v>296</v>
      </c>
      <c r="AH2126" s="256">
        <v>279</v>
      </c>
      <c r="AI2126" s="256">
        <v>272</v>
      </c>
      <c r="AJ2126" s="256">
        <v>250</v>
      </c>
      <c r="AK2126" s="256">
        <v>170</v>
      </c>
      <c r="AL2126" s="256">
        <v>0</v>
      </c>
      <c r="AM2126" s="256">
        <v>0</v>
      </c>
      <c r="AN2126" s="256">
        <v>0</v>
      </c>
      <c r="AO2126" s="256">
        <v>0</v>
      </c>
      <c r="AP2126" s="256">
        <v>0</v>
      </c>
      <c r="AQ2126" s="256">
        <v>0</v>
      </c>
      <c r="AR2126" s="256">
        <v>0</v>
      </c>
      <c r="AS2126" s="256">
        <v>0</v>
      </c>
      <c r="AT2126" s="256">
        <v>0</v>
      </c>
      <c r="AU2126" s="256">
        <v>0</v>
      </c>
      <c r="AV2126" s="256">
        <v>0</v>
      </c>
      <c r="AW2126" s="256">
        <v>0</v>
      </c>
      <c r="AX2126" s="256">
        <v>0</v>
      </c>
      <c r="AY2126" s="256">
        <v>0</v>
      </c>
      <c r="AZ2126" s="256">
        <v>0</v>
      </c>
      <c r="BA2126" s="256">
        <v>0</v>
      </c>
      <c r="BB2126" s="256">
        <v>0</v>
      </c>
      <c r="BC2126" s="256">
        <v>0</v>
      </c>
      <c r="BD2126" s="256">
        <v>0</v>
      </c>
      <c r="BE2126" s="256">
        <v>0</v>
      </c>
      <c r="BF2126" s="256">
        <v>0</v>
      </c>
      <c r="BG2126" s="256">
        <v>0</v>
      </c>
      <c r="BH2126" s="256">
        <v>0</v>
      </c>
      <c r="BI2126" s="256">
        <v>0</v>
      </c>
      <c r="BJ2126" s="256">
        <v>0</v>
      </c>
      <c r="BK2126" s="256">
        <v>0</v>
      </c>
      <c r="BL2126" s="256">
        <v>0</v>
      </c>
      <c r="BM2126" s="256">
        <v>0</v>
      </c>
      <c r="BN2126" s="256">
        <v>0</v>
      </c>
      <c r="BO2126" s="256">
        <v>0</v>
      </c>
      <c r="BP2126" s="256">
        <v>0</v>
      </c>
      <c r="BQ2126" s="256">
        <v>0</v>
      </c>
      <c r="BR2126" s="256">
        <v>0</v>
      </c>
      <c r="BS2126" s="256">
        <v>0</v>
      </c>
      <c r="BT2126" s="256">
        <v>0</v>
      </c>
      <c r="BU2126" s="256">
        <v>0</v>
      </c>
      <c r="BV2126" s="256">
        <v>0</v>
      </c>
    </row>
    <row r="2127" spans="1:74">
      <c r="A2127" s="256">
        <v>130</v>
      </c>
      <c r="B2127" s="256">
        <v>1829</v>
      </c>
      <c r="C2127" s="256">
        <v>1865</v>
      </c>
      <c r="D2127" s="256">
        <v>1885</v>
      </c>
      <c r="E2127" s="256">
        <v>1901</v>
      </c>
      <c r="F2127" s="256">
        <v>1894</v>
      </c>
      <c r="G2127" s="256">
        <v>1876</v>
      </c>
      <c r="H2127" s="256">
        <v>1842</v>
      </c>
      <c r="I2127" s="256">
        <v>1782</v>
      </c>
      <c r="J2127" s="256">
        <v>1644</v>
      </c>
      <c r="K2127" s="256">
        <v>1449</v>
      </c>
      <c r="L2127" s="256">
        <v>1204</v>
      </c>
      <c r="M2127" s="256">
        <v>974</v>
      </c>
      <c r="N2127" s="256">
        <v>748</v>
      </c>
      <c r="O2127" s="256">
        <v>608</v>
      </c>
      <c r="P2127" s="256">
        <v>511</v>
      </c>
      <c r="Q2127" s="256">
        <v>460</v>
      </c>
      <c r="R2127" s="256">
        <v>444</v>
      </c>
      <c r="S2127" s="256">
        <v>449</v>
      </c>
      <c r="T2127" s="256">
        <v>487</v>
      </c>
      <c r="U2127" s="256">
        <v>552</v>
      </c>
      <c r="V2127" s="256">
        <v>626</v>
      </c>
      <c r="W2127" s="256">
        <v>695</v>
      </c>
      <c r="X2127" s="256">
        <v>770</v>
      </c>
      <c r="Y2127" s="256">
        <v>782</v>
      </c>
      <c r="Z2127" s="256">
        <v>754</v>
      </c>
      <c r="AA2127" s="256">
        <v>690</v>
      </c>
      <c r="AB2127" s="256">
        <v>594</v>
      </c>
      <c r="AC2127" s="256">
        <v>518</v>
      </c>
      <c r="AD2127" s="256">
        <v>456</v>
      </c>
      <c r="AE2127" s="256">
        <v>408</v>
      </c>
      <c r="AF2127" s="256">
        <v>349</v>
      </c>
      <c r="AG2127" s="256">
        <v>284</v>
      </c>
      <c r="AH2127" s="256">
        <v>243</v>
      </c>
      <c r="AI2127" s="256">
        <v>235</v>
      </c>
      <c r="AJ2127" s="256">
        <v>218</v>
      </c>
      <c r="AK2127" s="256">
        <v>168</v>
      </c>
      <c r="AL2127" s="256">
        <v>0</v>
      </c>
      <c r="AM2127" s="256">
        <v>0</v>
      </c>
      <c r="AN2127" s="256">
        <v>0</v>
      </c>
      <c r="AO2127" s="256">
        <v>0</v>
      </c>
      <c r="AP2127" s="256">
        <v>0</v>
      </c>
      <c r="AQ2127" s="256">
        <v>0</v>
      </c>
      <c r="AR2127" s="256">
        <v>0</v>
      </c>
      <c r="AS2127" s="256">
        <v>0</v>
      </c>
      <c r="AT2127" s="256">
        <v>0</v>
      </c>
      <c r="AU2127" s="256">
        <v>0</v>
      </c>
      <c r="AV2127" s="256">
        <v>0</v>
      </c>
      <c r="AW2127" s="256">
        <v>0</v>
      </c>
      <c r="AX2127" s="256">
        <v>0</v>
      </c>
      <c r="AY2127" s="256">
        <v>0</v>
      </c>
      <c r="AZ2127" s="256">
        <v>0</v>
      </c>
      <c r="BA2127" s="256">
        <v>0</v>
      </c>
      <c r="BB2127" s="256">
        <v>0</v>
      </c>
      <c r="BC2127" s="256">
        <v>0</v>
      </c>
      <c r="BD2127" s="256">
        <v>0</v>
      </c>
      <c r="BE2127" s="256">
        <v>0</v>
      </c>
      <c r="BF2127" s="256">
        <v>0</v>
      </c>
      <c r="BG2127" s="256">
        <v>0</v>
      </c>
      <c r="BH2127" s="256">
        <v>0</v>
      </c>
      <c r="BI2127" s="256">
        <v>0</v>
      </c>
      <c r="BJ2127" s="256">
        <v>0</v>
      </c>
      <c r="BK2127" s="256">
        <v>0</v>
      </c>
      <c r="BL2127" s="256">
        <v>0</v>
      </c>
      <c r="BM2127" s="256">
        <v>0</v>
      </c>
      <c r="BN2127" s="256">
        <v>0</v>
      </c>
      <c r="BO2127" s="256">
        <v>0</v>
      </c>
      <c r="BP2127" s="256">
        <v>0</v>
      </c>
      <c r="BQ2127" s="256">
        <v>0</v>
      </c>
      <c r="BR2127" s="256">
        <v>0</v>
      </c>
      <c r="BS2127" s="256">
        <v>0</v>
      </c>
      <c r="BT2127" s="256">
        <v>0</v>
      </c>
      <c r="BU2127" s="256">
        <v>0</v>
      </c>
      <c r="BV2127" s="256">
        <v>0</v>
      </c>
    </row>
    <row r="2128" spans="1:74">
      <c r="A2128" s="256">
        <v>135</v>
      </c>
      <c r="B2128" s="256">
        <v>1829</v>
      </c>
      <c r="C2128" s="256">
        <v>1868</v>
      </c>
      <c r="D2128" s="256">
        <v>1898</v>
      </c>
      <c r="E2128" s="256">
        <v>1910</v>
      </c>
      <c r="F2128" s="256">
        <v>1890</v>
      </c>
      <c r="G2128" s="256">
        <v>1852</v>
      </c>
      <c r="H2128" s="256">
        <v>1818</v>
      </c>
      <c r="I2128" s="256">
        <v>1711</v>
      </c>
      <c r="J2128" s="256">
        <v>1526</v>
      </c>
      <c r="K2128" s="256">
        <v>1280</v>
      </c>
      <c r="L2128" s="256">
        <v>1032</v>
      </c>
      <c r="M2128" s="256">
        <v>794</v>
      </c>
      <c r="N2128" s="256">
        <v>606</v>
      </c>
      <c r="O2128" s="256">
        <v>524</v>
      </c>
      <c r="P2128" s="256">
        <v>459</v>
      </c>
      <c r="Q2128" s="256">
        <v>440</v>
      </c>
      <c r="R2128" s="256">
        <v>438</v>
      </c>
      <c r="S2128" s="256">
        <v>482</v>
      </c>
      <c r="T2128" s="256">
        <v>552</v>
      </c>
      <c r="U2128" s="256">
        <v>634</v>
      </c>
      <c r="V2128" s="256">
        <v>714</v>
      </c>
      <c r="W2128" s="256">
        <v>797</v>
      </c>
      <c r="X2128" s="256">
        <v>868</v>
      </c>
      <c r="Y2128" s="256">
        <v>944</v>
      </c>
      <c r="Z2128" s="256">
        <v>950</v>
      </c>
      <c r="AA2128" s="256">
        <v>852</v>
      </c>
      <c r="AB2128" s="256">
        <v>739</v>
      </c>
      <c r="AC2128" s="256">
        <v>646</v>
      </c>
      <c r="AD2128" s="256">
        <v>568</v>
      </c>
      <c r="AE2128" s="256">
        <v>478</v>
      </c>
      <c r="AF2128" s="256">
        <v>392</v>
      </c>
      <c r="AG2128" s="256">
        <v>312</v>
      </c>
      <c r="AH2128" s="256">
        <v>276</v>
      </c>
      <c r="AI2128" s="256">
        <v>292</v>
      </c>
      <c r="AJ2128" s="256">
        <v>263</v>
      </c>
      <c r="AK2128" s="256">
        <v>166</v>
      </c>
      <c r="AL2128" s="256">
        <v>0</v>
      </c>
      <c r="AM2128" s="256">
        <v>0</v>
      </c>
      <c r="AN2128" s="256">
        <v>0</v>
      </c>
      <c r="AO2128" s="256">
        <v>0</v>
      </c>
      <c r="AP2128" s="256">
        <v>0</v>
      </c>
      <c r="AQ2128" s="256">
        <v>0</v>
      </c>
      <c r="AR2128" s="256">
        <v>0</v>
      </c>
      <c r="AS2128" s="256">
        <v>0</v>
      </c>
      <c r="AT2128" s="256">
        <v>0</v>
      </c>
      <c r="AU2128" s="256">
        <v>0</v>
      </c>
      <c r="AV2128" s="256">
        <v>0</v>
      </c>
      <c r="AW2128" s="256">
        <v>0</v>
      </c>
      <c r="AX2128" s="256">
        <v>0</v>
      </c>
      <c r="AY2128" s="256">
        <v>0</v>
      </c>
      <c r="AZ2128" s="256">
        <v>0</v>
      </c>
      <c r="BA2128" s="256">
        <v>0</v>
      </c>
      <c r="BB2128" s="256">
        <v>0</v>
      </c>
      <c r="BC2128" s="256">
        <v>0</v>
      </c>
      <c r="BD2128" s="256">
        <v>0</v>
      </c>
      <c r="BE2128" s="256">
        <v>0</v>
      </c>
      <c r="BF2128" s="256">
        <v>0</v>
      </c>
      <c r="BG2128" s="256">
        <v>0</v>
      </c>
      <c r="BH2128" s="256">
        <v>0</v>
      </c>
      <c r="BI2128" s="256">
        <v>0</v>
      </c>
      <c r="BJ2128" s="256">
        <v>0</v>
      </c>
      <c r="BK2128" s="256">
        <v>0</v>
      </c>
      <c r="BL2128" s="256">
        <v>0</v>
      </c>
      <c r="BM2128" s="256">
        <v>0</v>
      </c>
      <c r="BN2128" s="256">
        <v>0</v>
      </c>
      <c r="BO2128" s="256">
        <v>0</v>
      </c>
      <c r="BP2128" s="256">
        <v>0</v>
      </c>
      <c r="BQ2128" s="256">
        <v>0</v>
      </c>
      <c r="BR2128" s="256">
        <v>0</v>
      </c>
      <c r="BS2128" s="256">
        <v>0</v>
      </c>
      <c r="BT2128" s="256">
        <v>0</v>
      </c>
      <c r="BU2128" s="256">
        <v>0</v>
      </c>
      <c r="BV2128" s="256">
        <v>0</v>
      </c>
    </row>
    <row r="2129" spans="1:74">
      <c r="A2129" s="256">
        <v>140</v>
      </c>
      <c r="B2129" s="256">
        <v>1829</v>
      </c>
      <c r="C2129" s="256">
        <v>1867</v>
      </c>
      <c r="D2129" s="256">
        <v>1900</v>
      </c>
      <c r="E2129" s="256">
        <v>1908</v>
      </c>
      <c r="F2129" s="256">
        <v>1882</v>
      </c>
      <c r="G2129" s="256">
        <v>1848</v>
      </c>
      <c r="H2129" s="256">
        <v>1782</v>
      </c>
      <c r="I2129" s="256">
        <v>1638</v>
      </c>
      <c r="J2129" s="256">
        <v>1397</v>
      </c>
      <c r="K2129" s="256">
        <v>1138</v>
      </c>
      <c r="L2129" s="256">
        <v>868</v>
      </c>
      <c r="M2129" s="256">
        <v>662</v>
      </c>
      <c r="N2129" s="256">
        <v>532</v>
      </c>
      <c r="O2129" s="256">
        <v>490</v>
      </c>
      <c r="P2129" s="256">
        <v>447</v>
      </c>
      <c r="Q2129" s="256">
        <v>439</v>
      </c>
      <c r="R2129" s="256">
        <v>469</v>
      </c>
      <c r="S2129" s="256">
        <v>538</v>
      </c>
      <c r="T2129" s="256">
        <v>618</v>
      </c>
      <c r="U2129" s="256">
        <v>689</v>
      </c>
      <c r="V2129" s="256">
        <v>756</v>
      </c>
      <c r="W2129" s="256">
        <v>829</v>
      </c>
      <c r="X2129" s="256">
        <v>884</v>
      </c>
      <c r="Y2129" s="256">
        <v>897</v>
      </c>
      <c r="Z2129" s="256">
        <v>824</v>
      </c>
      <c r="AA2129" s="256">
        <v>750</v>
      </c>
      <c r="AB2129" s="256">
        <v>680</v>
      </c>
      <c r="AC2129" s="256">
        <v>611</v>
      </c>
      <c r="AD2129" s="256">
        <v>538</v>
      </c>
      <c r="AE2129" s="256">
        <v>462</v>
      </c>
      <c r="AF2129" s="256">
        <v>388</v>
      </c>
      <c r="AG2129" s="256">
        <v>321</v>
      </c>
      <c r="AH2129" s="256">
        <v>275</v>
      </c>
      <c r="AI2129" s="256">
        <v>266</v>
      </c>
      <c r="AJ2129" s="256">
        <v>220</v>
      </c>
      <c r="AK2129" s="256">
        <v>127</v>
      </c>
      <c r="AL2129" s="256">
        <v>0</v>
      </c>
      <c r="AM2129" s="256">
        <v>0</v>
      </c>
      <c r="AN2129" s="256">
        <v>0</v>
      </c>
      <c r="AO2129" s="256">
        <v>0</v>
      </c>
      <c r="AP2129" s="256">
        <v>0</v>
      </c>
      <c r="AQ2129" s="256">
        <v>0</v>
      </c>
      <c r="AR2129" s="256">
        <v>0</v>
      </c>
      <c r="AS2129" s="256">
        <v>0</v>
      </c>
      <c r="AT2129" s="256">
        <v>0</v>
      </c>
      <c r="AU2129" s="256">
        <v>0</v>
      </c>
      <c r="AV2129" s="256">
        <v>0</v>
      </c>
      <c r="AW2129" s="256">
        <v>0</v>
      </c>
      <c r="AX2129" s="256">
        <v>0</v>
      </c>
      <c r="AY2129" s="256">
        <v>0</v>
      </c>
      <c r="AZ2129" s="256">
        <v>0</v>
      </c>
      <c r="BA2129" s="256">
        <v>0</v>
      </c>
      <c r="BB2129" s="256">
        <v>0</v>
      </c>
      <c r="BC2129" s="256">
        <v>0</v>
      </c>
      <c r="BD2129" s="256">
        <v>0</v>
      </c>
      <c r="BE2129" s="256">
        <v>0</v>
      </c>
      <c r="BF2129" s="256">
        <v>0</v>
      </c>
      <c r="BG2129" s="256">
        <v>0</v>
      </c>
      <c r="BH2129" s="256">
        <v>0</v>
      </c>
      <c r="BI2129" s="256">
        <v>0</v>
      </c>
      <c r="BJ2129" s="256">
        <v>0</v>
      </c>
      <c r="BK2129" s="256">
        <v>0</v>
      </c>
      <c r="BL2129" s="256">
        <v>0</v>
      </c>
      <c r="BM2129" s="256">
        <v>0</v>
      </c>
      <c r="BN2129" s="256">
        <v>0</v>
      </c>
      <c r="BO2129" s="256">
        <v>0</v>
      </c>
      <c r="BP2129" s="256">
        <v>0</v>
      </c>
      <c r="BQ2129" s="256">
        <v>0</v>
      </c>
      <c r="BR2129" s="256">
        <v>0</v>
      </c>
      <c r="BS2129" s="256">
        <v>0</v>
      </c>
      <c r="BT2129" s="256">
        <v>0</v>
      </c>
      <c r="BU2129" s="256">
        <v>0</v>
      </c>
      <c r="BV2129" s="256">
        <v>0</v>
      </c>
    </row>
    <row r="2130" spans="1:74">
      <c r="A2130" s="256">
        <v>145</v>
      </c>
      <c r="B2130" s="256">
        <v>1829</v>
      </c>
      <c r="C2130" s="256">
        <v>1874</v>
      </c>
      <c r="D2130" s="256">
        <v>1905</v>
      </c>
      <c r="E2130" s="256">
        <v>1910</v>
      </c>
      <c r="F2130" s="256">
        <v>1875</v>
      </c>
      <c r="G2130" s="256">
        <v>1830</v>
      </c>
      <c r="H2130" s="256">
        <v>1742</v>
      </c>
      <c r="I2130" s="256">
        <v>1544</v>
      </c>
      <c r="J2130" s="256">
        <v>1284</v>
      </c>
      <c r="K2130" s="256">
        <v>1012</v>
      </c>
      <c r="L2130" s="256">
        <v>748</v>
      </c>
      <c r="M2130" s="256">
        <v>584</v>
      </c>
      <c r="N2130" s="256">
        <v>503</v>
      </c>
      <c r="O2130" s="256">
        <v>470</v>
      </c>
      <c r="P2130" s="256">
        <v>442</v>
      </c>
      <c r="Q2130" s="256">
        <v>456</v>
      </c>
      <c r="R2130" s="256">
        <v>512</v>
      </c>
      <c r="S2130" s="256">
        <v>594</v>
      </c>
      <c r="T2130" s="256">
        <v>649</v>
      </c>
      <c r="U2130" s="256">
        <v>698</v>
      </c>
      <c r="V2130" s="256">
        <v>746</v>
      </c>
      <c r="W2130" s="256">
        <v>792</v>
      </c>
      <c r="X2130" s="256">
        <v>808</v>
      </c>
      <c r="Y2130" s="256">
        <v>763</v>
      </c>
      <c r="Z2130" s="256">
        <v>704</v>
      </c>
      <c r="AA2130" s="256">
        <v>649</v>
      </c>
      <c r="AB2130" s="256">
        <v>584</v>
      </c>
      <c r="AC2130" s="256">
        <v>540</v>
      </c>
      <c r="AD2130" s="256">
        <v>484</v>
      </c>
      <c r="AE2130" s="256">
        <v>423</v>
      </c>
      <c r="AF2130" s="256">
        <v>365</v>
      </c>
      <c r="AG2130" s="256">
        <v>314</v>
      </c>
      <c r="AH2130" s="256">
        <v>294</v>
      </c>
      <c r="AI2130" s="256">
        <v>291</v>
      </c>
      <c r="AJ2130" s="256">
        <v>248</v>
      </c>
      <c r="AK2130" s="256">
        <v>136</v>
      </c>
      <c r="AL2130" s="256">
        <v>0</v>
      </c>
      <c r="AM2130" s="256">
        <v>0</v>
      </c>
      <c r="AN2130" s="256">
        <v>0</v>
      </c>
      <c r="AO2130" s="256">
        <v>0</v>
      </c>
      <c r="AP2130" s="256">
        <v>0</v>
      </c>
      <c r="AQ2130" s="256">
        <v>0</v>
      </c>
      <c r="AR2130" s="256">
        <v>0</v>
      </c>
      <c r="AS2130" s="256">
        <v>0</v>
      </c>
      <c r="AT2130" s="256">
        <v>0</v>
      </c>
      <c r="AU2130" s="256">
        <v>0</v>
      </c>
      <c r="AV2130" s="256">
        <v>0</v>
      </c>
      <c r="AW2130" s="256">
        <v>0</v>
      </c>
      <c r="AX2130" s="256">
        <v>0</v>
      </c>
      <c r="AY2130" s="256">
        <v>0</v>
      </c>
      <c r="AZ2130" s="256">
        <v>0</v>
      </c>
      <c r="BA2130" s="256">
        <v>0</v>
      </c>
      <c r="BB2130" s="256">
        <v>0</v>
      </c>
      <c r="BC2130" s="256">
        <v>0</v>
      </c>
      <c r="BD2130" s="256">
        <v>0</v>
      </c>
      <c r="BE2130" s="256">
        <v>0</v>
      </c>
      <c r="BF2130" s="256">
        <v>0</v>
      </c>
      <c r="BG2130" s="256">
        <v>0</v>
      </c>
      <c r="BH2130" s="256">
        <v>0</v>
      </c>
      <c r="BI2130" s="256">
        <v>0</v>
      </c>
      <c r="BJ2130" s="256">
        <v>0</v>
      </c>
      <c r="BK2130" s="256">
        <v>0</v>
      </c>
      <c r="BL2130" s="256">
        <v>0</v>
      </c>
      <c r="BM2130" s="256">
        <v>0</v>
      </c>
      <c r="BN2130" s="256">
        <v>0</v>
      </c>
      <c r="BO2130" s="256">
        <v>0</v>
      </c>
      <c r="BP2130" s="256">
        <v>0</v>
      </c>
      <c r="BQ2130" s="256">
        <v>0</v>
      </c>
      <c r="BR2130" s="256">
        <v>0</v>
      </c>
      <c r="BS2130" s="256">
        <v>0</v>
      </c>
      <c r="BT2130" s="256">
        <v>0</v>
      </c>
      <c r="BU2130" s="256">
        <v>0</v>
      </c>
      <c r="BV2130" s="256">
        <v>0</v>
      </c>
    </row>
    <row r="2131" spans="1:74">
      <c r="A2131" s="256">
        <v>150</v>
      </c>
      <c r="B2131" s="256">
        <v>1829</v>
      </c>
      <c r="C2131" s="256">
        <v>1874</v>
      </c>
      <c r="D2131" s="256">
        <v>1910</v>
      </c>
      <c r="E2131" s="256">
        <v>1910</v>
      </c>
      <c r="F2131" s="256">
        <v>1876</v>
      </c>
      <c r="G2131" s="256">
        <v>1822</v>
      </c>
      <c r="H2131" s="256">
        <v>1698</v>
      </c>
      <c r="I2131" s="256">
        <v>1463</v>
      </c>
      <c r="J2131" s="256">
        <v>1188</v>
      </c>
      <c r="K2131" s="256">
        <v>898</v>
      </c>
      <c r="L2131" s="256">
        <v>668</v>
      </c>
      <c r="M2131" s="256">
        <v>532</v>
      </c>
      <c r="N2131" s="256">
        <v>480</v>
      </c>
      <c r="O2131" s="256">
        <v>468</v>
      </c>
      <c r="P2131" s="256">
        <v>447</v>
      </c>
      <c r="Q2131" s="256">
        <v>478</v>
      </c>
      <c r="R2131" s="256">
        <v>556</v>
      </c>
      <c r="S2131" s="256">
        <v>616</v>
      </c>
      <c r="T2131" s="256">
        <v>642</v>
      </c>
      <c r="U2131" s="256">
        <v>676</v>
      </c>
      <c r="V2131" s="256">
        <v>708</v>
      </c>
      <c r="W2131" s="256">
        <v>724</v>
      </c>
      <c r="X2131" s="256">
        <v>704</v>
      </c>
      <c r="Y2131" s="256">
        <v>648</v>
      </c>
      <c r="Z2131" s="256">
        <v>610</v>
      </c>
      <c r="AA2131" s="256">
        <v>560</v>
      </c>
      <c r="AB2131" s="256">
        <v>515</v>
      </c>
      <c r="AC2131" s="256">
        <v>472</v>
      </c>
      <c r="AD2131" s="256">
        <v>428</v>
      </c>
      <c r="AE2131" s="256">
        <v>368</v>
      </c>
      <c r="AF2131" s="256">
        <v>317</v>
      </c>
      <c r="AG2131" s="256">
        <v>294</v>
      </c>
      <c r="AH2131" s="256">
        <v>282</v>
      </c>
      <c r="AI2131" s="256">
        <v>281</v>
      </c>
      <c r="AJ2131" s="256">
        <v>259</v>
      </c>
      <c r="AK2131" s="256">
        <v>168</v>
      </c>
      <c r="AL2131" s="256">
        <v>0</v>
      </c>
      <c r="AM2131" s="256">
        <v>0</v>
      </c>
      <c r="AN2131" s="256">
        <v>0</v>
      </c>
      <c r="AO2131" s="256">
        <v>0</v>
      </c>
      <c r="AP2131" s="256">
        <v>0</v>
      </c>
      <c r="AQ2131" s="256">
        <v>0</v>
      </c>
      <c r="AR2131" s="256">
        <v>0</v>
      </c>
      <c r="AS2131" s="256">
        <v>0</v>
      </c>
      <c r="AT2131" s="256">
        <v>0</v>
      </c>
      <c r="AU2131" s="256">
        <v>0</v>
      </c>
      <c r="AV2131" s="256">
        <v>0</v>
      </c>
      <c r="AW2131" s="256">
        <v>0</v>
      </c>
      <c r="AX2131" s="256">
        <v>0</v>
      </c>
      <c r="AY2131" s="256">
        <v>0</v>
      </c>
      <c r="AZ2131" s="256">
        <v>0</v>
      </c>
      <c r="BA2131" s="256">
        <v>0</v>
      </c>
      <c r="BB2131" s="256">
        <v>0</v>
      </c>
      <c r="BC2131" s="256">
        <v>0</v>
      </c>
      <c r="BD2131" s="256">
        <v>0</v>
      </c>
      <c r="BE2131" s="256">
        <v>0</v>
      </c>
      <c r="BF2131" s="256">
        <v>0</v>
      </c>
      <c r="BG2131" s="256">
        <v>0</v>
      </c>
      <c r="BH2131" s="256">
        <v>0</v>
      </c>
      <c r="BI2131" s="256">
        <v>0</v>
      </c>
      <c r="BJ2131" s="256">
        <v>0</v>
      </c>
      <c r="BK2131" s="256">
        <v>0</v>
      </c>
      <c r="BL2131" s="256">
        <v>0</v>
      </c>
      <c r="BM2131" s="256">
        <v>0</v>
      </c>
      <c r="BN2131" s="256">
        <v>0</v>
      </c>
      <c r="BO2131" s="256">
        <v>0</v>
      </c>
      <c r="BP2131" s="256">
        <v>0</v>
      </c>
      <c r="BQ2131" s="256">
        <v>0</v>
      </c>
      <c r="BR2131" s="256">
        <v>0</v>
      </c>
      <c r="BS2131" s="256">
        <v>0</v>
      </c>
      <c r="BT2131" s="256">
        <v>0</v>
      </c>
      <c r="BU2131" s="256">
        <v>0</v>
      </c>
      <c r="BV2131" s="256">
        <v>0</v>
      </c>
    </row>
    <row r="2132" spans="1:74">
      <c r="A2132" s="256">
        <v>155</v>
      </c>
      <c r="B2132" s="256">
        <v>1829</v>
      </c>
      <c r="C2132" s="256">
        <v>1872</v>
      </c>
      <c r="D2132" s="256">
        <v>1910</v>
      </c>
      <c r="E2132" s="256">
        <v>1913</v>
      </c>
      <c r="F2132" s="256">
        <v>1872</v>
      </c>
      <c r="G2132" s="256">
        <v>1808</v>
      </c>
      <c r="H2132" s="256">
        <v>1596</v>
      </c>
      <c r="I2132" s="256">
        <v>1396</v>
      </c>
      <c r="J2132" s="256">
        <v>1103</v>
      </c>
      <c r="K2132" s="256">
        <v>820</v>
      </c>
      <c r="L2132" s="256">
        <v>605</v>
      </c>
      <c r="M2132" s="256">
        <v>508</v>
      </c>
      <c r="N2132" s="256">
        <v>476</v>
      </c>
      <c r="O2132" s="256">
        <v>460</v>
      </c>
      <c r="P2132" s="256">
        <v>456</v>
      </c>
      <c r="Q2132" s="256">
        <v>514</v>
      </c>
      <c r="R2132" s="256">
        <v>584</v>
      </c>
      <c r="S2132" s="256">
        <v>615</v>
      </c>
      <c r="T2132" s="256">
        <v>630</v>
      </c>
      <c r="U2132" s="256">
        <v>648</v>
      </c>
      <c r="V2132" s="256">
        <v>659</v>
      </c>
      <c r="W2132" s="256">
        <v>654</v>
      </c>
      <c r="X2132" s="256">
        <v>616</v>
      </c>
      <c r="Y2132" s="256">
        <v>570</v>
      </c>
      <c r="Z2132" s="256">
        <v>535</v>
      </c>
      <c r="AA2132" s="256">
        <v>494</v>
      </c>
      <c r="AB2132" s="256">
        <v>450</v>
      </c>
      <c r="AC2132" s="256">
        <v>414</v>
      </c>
      <c r="AD2132" s="256">
        <v>376</v>
      </c>
      <c r="AE2132" s="256">
        <v>325</v>
      </c>
      <c r="AF2132" s="256">
        <v>285</v>
      </c>
      <c r="AG2132" s="256">
        <v>270</v>
      </c>
      <c r="AH2132" s="256">
        <v>260</v>
      </c>
      <c r="AI2132" s="256">
        <v>246</v>
      </c>
      <c r="AJ2132" s="256">
        <v>205</v>
      </c>
      <c r="AK2132" s="256">
        <v>101</v>
      </c>
      <c r="AL2132" s="256">
        <v>0</v>
      </c>
      <c r="AM2132" s="256">
        <v>0</v>
      </c>
      <c r="AN2132" s="256">
        <v>0</v>
      </c>
      <c r="AO2132" s="256">
        <v>0</v>
      </c>
      <c r="AP2132" s="256">
        <v>0</v>
      </c>
      <c r="AQ2132" s="256">
        <v>0</v>
      </c>
      <c r="AR2132" s="256">
        <v>0</v>
      </c>
      <c r="AS2132" s="256">
        <v>0</v>
      </c>
      <c r="AT2132" s="256">
        <v>0</v>
      </c>
      <c r="AU2132" s="256">
        <v>0</v>
      </c>
      <c r="AV2132" s="256">
        <v>0</v>
      </c>
      <c r="AW2132" s="256">
        <v>0</v>
      </c>
      <c r="AX2132" s="256">
        <v>0</v>
      </c>
      <c r="AY2132" s="256">
        <v>0</v>
      </c>
      <c r="AZ2132" s="256">
        <v>0</v>
      </c>
      <c r="BA2132" s="256">
        <v>0</v>
      </c>
      <c r="BB2132" s="256">
        <v>0</v>
      </c>
      <c r="BC2132" s="256">
        <v>0</v>
      </c>
      <c r="BD2132" s="256">
        <v>0</v>
      </c>
      <c r="BE2132" s="256">
        <v>0</v>
      </c>
      <c r="BF2132" s="256">
        <v>0</v>
      </c>
      <c r="BG2132" s="256">
        <v>0</v>
      </c>
      <c r="BH2132" s="256">
        <v>0</v>
      </c>
      <c r="BI2132" s="256">
        <v>0</v>
      </c>
      <c r="BJ2132" s="256">
        <v>0</v>
      </c>
      <c r="BK2132" s="256">
        <v>0</v>
      </c>
      <c r="BL2132" s="256">
        <v>0</v>
      </c>
      <c r="BM2132" s="256">
        <v>0</v>
      </c>
      <c r="BN2132" s="256">
        <v>0</v>
      </c>
      <c r="BO2132" s="256">
        <v>0</v>
      </c>
      <c r="BP2132" s="256">
        <v>0</v>
      </c>
      <c r="BQ2132" s="256">
        <v>0</v>
      </c>
      <c r="BR2132" s="256">
        <v>0</v>
      </c>
      <c r="BS2132" s="256">
        <v>0</v>
      </c>
      <c r="BT2132" s="256">
        <v>0</v>
      </c>
      <c r="BU2132" s="256">
        <v>0</v>
      </c>
      <c r="BV2132" s="256">
        <v>0</v>
      </c>
    </row>
    <row r="2133" spans="1:74">
      <c r="A2133" s="256">
        <v>160</v>
      </c>
      <c r="B2133" s="256">
        <v>1829</v>
      </c>
      <c r="C2133" s="256">
        <v>1874</v>
      </c>
      <c r="D2133" s="256">
        <v>1908</v>
      </c>
      <c r="E2133" s="256">
        <v>1914</v>
      </c>
      <c r="F2133" s="256">
        <v>1870</v>
      </c>
      <c r="G2133" s="256">
        <v>1797</v>
      </c>
      <c r="H2133" s="256">
        <v>1610</v>
      </c>
      <c r="I2133" s="256">
        <v>1334</v>
      </c>
      <c r="J2133" s="256">
        <v>1032</v>
      </c>
      <c r="K2133" s="256">
        <v>754</v>
      </c>
      <c r="L2133" s="256">
        <v>566</v>
      </c>
      <c r="M2133" s="256">
        <v>500</v>
      </c>
      <c r="N2133" s="256">
        <v>466</v>
      </c>
      <c r="O2133" s="256">
        <v>460</v>
      </c>
      <c r="P2133" s="256">
        <v>473</v>
      </c>
      <c r="Q2133" s="256">
        <v>538</v>
      </c>
      <c r="R2133" s="256">
        <v>598</v>
      </c>
      <c r="S2133" s="256">
        <v>616</v>
      </c>
      <c r="T2133" s="256">
        <v>615</v>
      </c>
      <c r="U2133" s="256">
        <v>620</v>
      </c>
      <c r="V2133" s="256">
        <v>615</v>
      </c>
      <c r="W2133" s="256">
        <v>595</v>
      </c>
      <c r="X2133" s="256">
        <v>546</v>
      </c>
      <c r="Y2133" s="256">
        <v>500</v>
      </c>
      <c r="Z2133" s="256">
        <v>464</v>
      </c>
      <c r="AA2133" s="256">
        <v>426</v>
      </c>
      <c r="AB2133" s="256">
        <v>389</v>
      </c>
      <c r="AC2133" s="256">
        <v>374</v>
      </c>
      <c r="AD2133" s="256">
        <v>332</v>
      </c>
      <c r="AE2133" s="256">
        <v>294</v>
      </c>
      <c r="AF2133" s="256">
        <v>270</v>
      </c>
      <c r="AG2133" s="256">
        <v>240</v>
      </c>
      <c r="AH2133" s="256">
        <v>216</v>
      </c>
      <c r="AI2133" s="256">
        <v>202</v>
      </c>
      <c r="AJ2133" s="256">
        <v>162</v>
      </c>
      <c r="AK2133" s="256">
        <v>80</v>
      </c>
      <c r="AL2133" s="256">
        <v>0</v>
      </c>
      <c r="AM2133" s="256">
        <v>0</v>
      </c>
      <c r="AN2133" s="256">
        <v>0</v>
      </c>
      <c r="AO2133" s="256">
        <v>0</v>
      </c>
      <c r="AP2133" s="256">
        <v>0</v>
      </c>
      <c r="AQ2133" s="256">
        <v>0</v>
      </c>
      <c r="AR2133" s="256">
        <v>0</v>
      </c>
      <c r="AS2133" s="256">
        <v>0</v>
      </c>
      <c r="AT2133" s="256">
        <v>0</v>
      </c>
      <c r="AU2133" s="256">
        <v>0</v>
      </c>
      <c r="AV2133" s="256">
        <v>0</v>
      </c>
      <c r="AW2133" s="256">
        <v>0</v>
      </c>
      <c r="AX2133" s="256">
        <v>0</v>
      </c>
      <c r="AY2133" s="256">
        <v>0</v>
      </c>
      <c r="AZ2133" s="256">
        <v>0</v>
      </c>
      <c r="BA2133" s="256">
        <v>0</v>
      </c>
      <c r="BB2133" s="256">
        <v>0</v>
      </c>
      <c r="BC2133" s="256">
        <v>0</v>
      </c>
      <c r="BD2133" s="256">
        <v>0</v>
      </c>
      <c r="BE2133" s="256">
        <v>0</v>
      </c>
      <c r="BF2133" s="256">
        <v>0</v>
      </c>
      <c r="BG2133" s="256">
        <v>0</v>
      </c>
      <c r="BH2133" s="256">
        <v>0</v>
      </c>
      <c r="BI2133" s="256">
        <v>0</v>
      </c>
      <c r="BJ2133" s="256">
        <v>0</v>
      </c>
      <c r="BK2133" s="256">
        <v>0</v>
      </c>
      <c r="BL2133" s="256">
        <v>0</v>
      </c>
      <c r="BM2133" s="256">
        <v>0</v>
      </c>
      <c r="BN2133" s="256">
        <v>0</v>
      </c>
      <c r="BO2133" s="256">
        <v>0</v>
      </c>
      <c r="BP2133" s="256">
        <v>0</v>
      </c>
      <c r="BQ2133" s="256">
        <v>0</v>
      </c>
      <c r="BR2133" s="256">
        <v>0</v>
      </c>
      <c r="BS2133" s="256">
        <v>0</v>
      </c>
      <c r="BT2133" s="256">
        <v>0</v>
      </c>
      <c r="BU2133" s="256">
        <v>0</v>
      </c>
      <c r="BV2133" s="256">
        <v>0</v>
      </c>
    </row>
    <row r="2134" spans="1:74">
      <c r="A2134" s="256">
        <v>165</v>
      </c>
      <c r="B2134" s="256">
        <v>1829</v>
      </c>
      <c r="C2134" s="256">
        <v>1876</v>
      </c>
      <c r="D2134" s="256">
        <v>1909</v>
      </c>
      <c r="E2134" s="256">
        <v>1910</v>
      </c>
      <c r="F2134" s="256">
        <v>1868</v>
      </c>
      <c r="G2134" s="256">
        <v>1784</v>
      </c>
      <c r="H2134" s="256">
        <v>1579</v>
      </c>
      <c r="I2134" s="256">
        <v>1278</v>
      </c>
      <c r="J2134" s="256">
        <v>972</v>
      </c>
      <c r="K2134" s="256">
        <v>697</v>
      </c>
      <c r="L2134" s="256">
        <v>539</v>
      </c>
      <c r="M2134" s="256">
        <v>487</v>
      </c>
      <c r="N2134" s="256">
        <v>460</v>
      </c>
      <c r="O2134" s="256">
        <v>453</v>
      </c>
      <c r="P2134" s="256">
        <v>484</v>
      </c>
      <c r="Q2134" s="256">
        <v>563</v>
      </c>
      <c r="R2134" s="256">
        <v>607</v>
      </c>
      <c r="S2134" s="256">
        <v>606</v>
      </c>
      <c r="T2134" s="256">
        <v>596</v>
      </c>
      <c r="U2134" s="256">
        <v>588</v>
      </c>
      <c r="V2134" s="256">
        <v>576</v>
      </c>
      <c r="W2134" s="256">
        <v>532</v>
      </c>
      <c r="X2134" s="256">
        <v>490</v>
      </c>
      <c r="Y2134" s="256">
        <v>449</v>
      </c>
      <c r="Z2134" s="256">
        <v>404</v>
      </c>
      <c r="AA2134" s="256">
        <v>363</v>
      </c>
      <c r="AB2134" s="256">
        <v>350</v>
      </c>
      <c r="AC2134" s="256">
        <v>337</v>
      </c>
      <c r="AD2134" s="256">
        <v>315</v>
      </c>
      <c r="AE2134" s="256">
        <v>282</v>
      </c>
      <c r="AF2134" s="256">
        <v>246</v>
      </c>
      <c r="AG2134" s="256">
        <v>212</v>
      </c>
      <c r="AH2134" s="256">
        <v>192</v>
      </c>
      <c r="AI2134" s="256">
        <v>166</v>
      </c>
      <c r="AJ2134" s="256">
        <v>124</v>
      </c>
      <c r="AK2134" s="256">
        <v>73</v>
      </c>
      <c r="AL2134" s="256">
        <v>0</v>
      </c>
      <c r="AM2134" s="256">
        <v>0</v>
      </c>
      <c r="AN2134" s="256">
        <v>0</v>
      </c>
      <c r="AO2134" s="256">
        <v>0</v>
      </c>
      <c r="AP2134" s="256">
        <v>0</v>
      </c>
      <c r="AQ2134" s="256">
        <v>0</v>
      </c>
      <c r="AR2134" s="256">
        <v>0</v>
      </c>
      <c r="AS2134" s="256">
        <v>0</v>
      </c>
      <c r="AT2134" s="256">
        <v>0</v>
      </c>
      <c r="AU2134" s="256">
        <v>0</v>
      </c>
      <c r="AV2134" s="256">
        <v>0</v>
      </c>
      <c r="AW2134" s="256">
        <v>0</v>
      </c>
      <c r="AX2134" s="256">
        <v>0</v>
      </c>
      <c r="AY2134" s="256">
        <v>0</v>
      </c>
      <c r="AZ2134" s="256">
        <v>0</v>
      </c>
      <c r="BA2134" s="256">
        <v>0</v>
      </c>
      <c r="BB2134" s="256">
        <v>0</v>
      </c>
      <c r="BC2134" s="256">
        <v>0</v>
      </c>
      <c r="BD2134" s="256">
        <v>0</v>
      </c>
      <c r="BE2134" s="256">
        <v>0</v>
      </c>
      <c r="BF2134" s="256">
        <v>0</v>
      </c>
      <c r="BG2134" s="256">
        <v>0</v>
      </c>
      <c r="BH2134" s="256">
        <v>0</v>
      </c>
      <c r="BI2134" s="256">
        <v>0</v>
      </c>
      <c r="BJ2134" s="256">
        <v>0</v>
      </c>
      <c r="BK2134" s="256">
        <v>0</v>
      </c>
      <c r="BL2134" s="256">
        <v>0</v>
      </c>
      <c r="BM2134" s="256">
        <v>0</v>
      </c>
      <c r="BN2134" s="256">
        <v>0</v>
      </c>
      <c r="BO2134" s="256">
        <v>0</v>
      </c>
      <c r="BP2134" s="256">
        <v>0</v>
      </c>
      <c r="BQ2134" s="256">
        <v>0</v>
      </c>
      <c r="BR2134" s="256">
        <v>0</v>
      </c>
      <c r="BS2134" s="256">
        <v>0</v>
      </c>
      <c r="BT2134" s="256">
        <v>0</v>
      </c>
      <c r="BU2134" s="256">
        <v>0</v>
      </c>
      <c r="BV2134" s="256">
        <v>0</v>
      </c>
    </row>
    <row r="2135" spans="1:74">
      <c r="A2135" s="256">
        <v>170</v>
      </c>
      <c r="B2135" s="256">
        <v>1829</v>
      </c>
      <c r="C2135" s="256">
        <v>1872</v>
      </c>
      <c r="D2135" s="256">
        <v>1911</v>
      </c>
      <c r="E2135" s="256">
        <v>1914</v>
      </c>
      <c r="F2135" s="256">
        <v>1866</v>
      </c>
      <c r="G2135" s="256">
        <v>1776</v>
      </c>
      <c r="H2135" s="256">
        <v>1550</v>
      </c>
      <c r="I2135" s="256">
        <v>1248</v>
      </c>
      <c r="J2135" s="256">
        <v>924</v>
      </c>
      <c r="K2135" s="256">
        <v>660</v>
      </c>
      <c r="L2135" s="256">
        <v>522</v>
      </c>
      <c r="M2135" s="256">
        <v>473</v>
      </c>
      <c r="N2135" s="256">
        <v>448</v>
      </c>
      <c r="O2135" s="256">
        <v>454</v>
      </c>
      <c r="P2135" s="256">
        <v>492</v>
      </c>
      <c r="Q2135" s="256">
        <v>562</v>
      </c>
      <c r="R2135" s="256">
        <v>594</v>
      </c>
      <c r="S2135" s="256">
        <v>583</v>
      </c>
      <c r="T2135" s="256">
        <v>568</v>
      </c>
      <c r="U2135" s="256">
        <v>552</v>
      </c>
      <c r="V2135" s="256">
        <v>531</v>
      </c>
      <c r="W2135" s="256">
        <v>482</v>
      </c>
      <c r="X2135" s="256">
        <v>438</v>
      </c>
      <c r="Y2135" s="256">
        <v>394</v>
      </c>
      <c r="Z2135" s="256">
        <v>351</v>
      </c>
      <c r="AA2135" s="256">
        <v>318</v>
      </c>
      <c r="AB2135" s="256">
        <v>326</v>
      </c>
      <c r="AC2135" s="256">
        <v>321</v>
      </c>
      <c r="AD2135" s="256">
        <v>298</v>
      </c>
      <c r="AE2135" s="256">
        <v>258</v>
      </c>
      <c r="AF2135" s="256">
        <v>224</v>
      </c>
      <c r="AG2135" s="256">
        <v>186</v>
      </c>
      <c r="AH2135" s="256">
        <v>166</v>
      </c>
      <c r="AI2135" s="256">
        <v>136</v>
      </c>
      <c r="AJ2135" s="256">
        <v>96</v>
      </c>
      <c r="AK2135" s="256">
        <v>49</v>
      </c>
      <c r="AL2135" s="256">
        <v>0</v>
      </c>
      <c r="AM2135" s="256">
        <v>0</v>
      </c>
      <c r="AN2135" s="256">
        <v>0</v>
      </c>
      <c r="AO2135" s="256">
        <v>0</v>
      </c>
      <c r="AP2135" s="256">
        <v>0</v>
      </c>
      <c r="AQ2135" s="256">
        <v>0</v>
      </c>
      <c r="AR2135" s="256">
        <v>0</v>
      </c>
      <c r="AS2135" s="256">
        <v>0</v>
      </c>
      <c r="AT2135" s="256">
        <v>0</v>
      </c>
      <c r="AU2135" s="256">
        <v>0</v>
      </c>
      <c r="AV2135" s="256">
        <v>0</v>
      </c>
      <c r="AW2135" s="256">
        <v>0</v>
      </c>
      <c r="AX2135" s="256">
        <v>0</v>
      </c>
      <c r="AY2135" s="256">
        <v>0</v>
      </c>
      <c r="AZ2135" s="256">
        <v>0</v>
      </c>
      <c r="BA2135" s="256">
        <v>0</v>
      </c>
      <c r="BB2135" s="256">
        <v>0</v>
      </c>
      <c r="BC2135" s="256">
        <v>0</v>
      </c>
      <c r="BD2135" s="256">
        <v>0</v>
      </c>
      <c r="BE2135" s="256">
        <v>0</v>
      </c>
      <c r="BF2135" s="256">
        <v>0</v>
      </c>
      <c r="BG2135" s="256">
        <v>0</v>
      </c>
      <c r="BH2135" s="256">
        <v>0</v>
      </c>
      <c r="BI2135" s="256">
        <v>0</v>
      </c>
      <c r="BJ2135" s="256">
        <v>0</v>
      </c>
      <c r="BK2135" s="256">
        <v>0</v>
      </c>
      <c r="BL2135" s="256">
        <v>0</v>
      </c>
      <c r="BM2135" s="256">
        <v>0</v>
      </c>
      <c r="BN2135" s="256">
        <v>0</v>
      </c>
      <c r="BO2135" s="256">
        <v>0</v>
      </c>
      <c r="BP2135" s="256">
        <v>0</v>
      </c>
      <c r="BQ2135" s="256">
        <v>0</v>
      </c>
      <c r="BR2135" s="256">
        <v>0</v>
      </c>
      <c r="BS2135" s="256">
        <v>0</v>
      </c>
      <c r="BT2135" s="256">
        <v>0</v>
      </c>
      <c r="BU2135" s="256">
        <v>0</v>
      </c>
      <c r="BV2135" s="256">
        <v>0</v>
      </c>
    </row>
    <row r="2136" spans="1:74">
      <c r="A2136" s="256">
        <v>175</v>
      </c>
      <c r="B2136" s="256">
        <v>1829</v>
      </c>
      <c r="C2136" s="256">
        <v>1874</v>
      </c>
      <c r="D2136" s="256">
        <v>1910</v>
      </c>
      <c r="E2136" s="256">
        <v>1902</v>
      </c>
      <c r="F2136" s="256">
        <v>1866</v>
      </c>
      <c r="G2136" s="256">
        <v>1767</v>
      </c>
      <c r="H2136" s="256">
        <v>1530</v>
      </c>
      <c r="I2136" s="256">
        <v>1222</v>
      </c>
      <c r="J2136" s="256">
        <v>904</v>
      </c>
      <c r="K2136" s="256">
        <v>642</v>
      </c>
      <c r="L2136" s="256">
        <v>504</v>
      </c>
      <c r="M2136" s="256">
        <v>458</v>
      </c>
      <c r="N2136" s="256">
        <v>436</v>
      </c>
      <c r="O2136" s="256">
        <v>444</v>
      </c>
      <c r="P2136" s="256">
        <v>486</v>
      </c>
      <c r="Q2136" s="256">
        <v>565</v>
      </c>
      <c r="R2136" s="256">
        <v>578</v>
      </c>
      <c r="S2136" s="256">
        <v>558</v>
      </c>
      <c r="T2136" s="256">
        <v>540</v>
      </c>
      <c r="U2136" s="256">
        <v>525</v>
      </c>
      <c r="V2136" s="256">
        <v>490</v>
      </c>
      <c r="W2136" s="256">
        <v>436</v>
      </c>
      <c r="X2136" s="256">
        <v>386</v>
      </c>
      <c r="Y2136" s="256">
        <v>346</v>
      </c>
      <c r="Z2136" s="256">
        <v>310</v>
      </c>
      <c r="AA2136" s="256">
        <v>292</v>
      </c>
      <c r="AB2136" s="256">
        <v>310</v>
      </c>
      <c r="AC2136" s="256">
        <v>312</v>
      </c>
      <c r="AD2136" s="256">
        <v>288</v>
      </c>
      <c r="AE2136" s="256">
        <v>252</v>
      </c>
      <c r="AF2136" s="256">
        <v>202</v>
      </c>
      <c r="AG2136" s="256">
        <v>172</v>
      </c>
      <c r="AH2136" s="256">
        <v>134</v>
      </c>
      <c r="AI2136" s="256">
        <v>112</v>
      </c>
      <c r="AJ2136" s="256">
        <v>84</v>
      </c>
      <c r="AK2136" s="256">
        <v>50</v>
      </c>
      <c r="AL2136" s="256">
        <v>0</v>
      </c>
      <c r="AM2136" s="256">
        <v>0</v>
      </c>
      <c r="AN2136" s="256">
        <v>0</v>
      </c>
      <c r="AO2136" s="256">
        <v>0</v>
      </c>
      <c r="AP2136" s="256">
        <v>0</v>
      </c>
      <c r="AQ2136" s="256">
        <v>0</v>
      </c>
      <c r="AR2136" s="256">
        <v>0</v>
      </c>
      <c r="AS2136" s="256">
        <v>0</v>
      </c>
      <c r="AT2136" s="256">
        <v>0</v>
      </c>
      <c r="AU2136" s="256">
        <v>0</v>
      </c>
      <c r="AV2136" s="256">
        <v>0</v>
      </c>
      <c r="AW2136" s="256">
        <v>0</v>
      </c>
      <c r="AX2136" s="256">
        <v>0</v>
      </c>
      <c r="AY2136" s="256">
        <v>0</v>
      </c>
      <c r="AZ2136" s="256">
        <v>0</v>
      </c>
      <c r="BA2136" s="256">
        <v>0</v>
      </c>
      <c r="BB2136" s="256">
        <v>0</v>
      </c>
      <c r="BC2136" s="256">
        <v>0</v>
      </c>
      <c r="BD2136" s="256">
        <v>0</v>
      </c>
      <c r="BE2136" s="256">
        <v>0</v>
      </c>
      <c r="BF2136" s="256">
        <v>0</v>
      </c>
      <c r="BG2136" s="256">
        <v>0</v>
      </c>
      <c r="BH2136" s="256">
        <v>0</v>
      </c>
      <c r="BI2136" s="256">
        <v>0</v>
      </c>
      <c r="BJ2136" s="256">
        <v>0</v>
      </c>
      <c r="BK2136" s="256">
        <v>0</v>
      </c>
      <c r="BL2136" s="256">
        <v>0</v>
      </c>
      <c r="BM2136" s="256">
        <v>0</v>
      </c>
      <c r="BN2136" s="256">
        <v>0</v>
      </c>
      <c r="BO2136" s="256">
        <v>0</v>
      </c>
      <c r="BP2136" s="256">
        <v>0</v>
      </c>
      <c r="BQ2136" s="256">
        <v>0</v>
      </c>
      <c r="BR2136" s="256">
        <v>0</v>
      </c>
      <c r="BS2136" s="256">
        <v>0</v>
      </c>
      <c r="BT2136" s="256">
        <v>0</v>
      </c>
      <c r="BU2136" s="256">
        <v>0</v>
      </c>
      <c r="BV2136" s="256">
        <v>0</v>
      </c>
    </row>
    <row r="2137" spans="1:74">
      <c r="A2137" s="256">
        <v>180</v>
      </c>
      <c r="B2137" s="256">
        <v>1829</v>
      </c>
      <c r="C2137" s="256">
        <v>1898</v>
      </c>
      <c r="D2137" s="256">
        <v>1925</v>
      </c>
      <c r="E2137" s="256">
        <v>1917</v>
      </c>
      <c r="F2137" s="256">
        <v>1860</v>
      </c>
      <c r="G2137" s="256">
        <v>1733</v>
      </c>
      <c r="H2137" s="256">
        <v>1468</v>
      </c>
      <c r="I2137" s="256">
        <v>1127</v>
      </c>
      <c r="J2137" s="256">
        <v>823</v>
      </c>
      <c r="K2137" s="256">
        <v>587</v>
      </c>
      <c r="L2137" s="256">
        <v>494</v>
      </c>
      <c r="M2137" s="256">
        <v>444</v>
      </c>
      <c r="N2137" s="256">
        <v>429</v>
      </c>
      <c r="O2137" s="256">
        <v>445</v>
      </c>
      <c r="P2137" s="256">
        <v>506</v>
      </c>
      <c r="Q2137" s="256">
        <v>576</v>
      </c>
      <c r="R2137" s="256">
        <v>571</v>
      </c>
      <c r="S2137" s="256">
        <v>548</v>
      </c>
      <c r="T2137" s="256">
        <v>540</v>
      </c>
      <c r="U2137" s="256">
        <v>520</v>
      </c>
      <c r="V2137" s="256">
        <v>452</v>
      </c>
      <c r="W2137" s="256">
        <v>408</v>
      </c>
      <c r="X2137" s="256">
        <v>368</v>
      </c>
      <c r="Y2137" s="256">
        <v>317</v>
      </c>
      <c r="Z2137" s="256">
        <v>285</v>
      </c>
      <c r="AA2137" s="256">
        <v>291</v>
      </c>
      <c r="AB2137" s="256">
        <v>318</v>
      </c>
      <c r="AC2137" s="256">
        <v>313</v>
      </c>
      <c r="AD2137" s="256">
        <v>276</v>
      </c>
      <c r="AE2137" s="256">
        <v>242</v>
      </c>
      <c r="AF2137" s="256">
        <v>179</v>
      </c>
      <c r="AG2137" s="256">
        <v>148</v>
      </c>
      <c r="AH2137" s="256">
        <v>117</v>
      </c>
      <c r="AI2137" s="256">
        <v>95</v>
      </c>
      <c r="AJ2137" s="256">
        <v>65</v>
      </c>
      <c r="AK2137" s="256">
        <v>40</v>
      </c>
      <c r="AL2137" s="256">
        <v>0</v>
      </c>
      <c r="AM2137" s="256">
        <v>0</v>
      </c>
      <c r="AN2137" s="256">
        <v>0</v>
      </c>
      <c r="AO2137" s="256">
        <v>0</v>
      </c>
      <c r="AP2137" s="256">
        <v>0</v>
      </c>
      <c r="AQ2137" s="256">
        <v>0</v>
      </c>
      <c r="AR2137" s="256">
        <v>0</v>
      </c>
      <c r="AS2137" s="256">
        <v>0</v>
      </c>
      <c r="AT2137" s="256">
        <v>0</v>
      </c>
      <c r="AU2137" s="256">
        <v>0</v>
      </c>
      <c r="AV2137" s="256">
        <v>0</v>
      </c>
      <c r="AW2137" s="256">
        <v>0</v>
      </c>
      <c r="AX2137" s="256">
        <v>0</v>
      </c>
      <c r="AY2137" s="256">
        <v>0</v>
      </c>
      <c r="AZ2137" s="256">
        <v>0</v>
      </c>
      <c r="BA2137" s="256">
        <v>0</v>
      </c>
      <c r="BB2137" s="256">
        <v>0</v>
      </c>
      <c r="BC2137" s="256">
        <v>0</v>
      </c>
      <c r="BD2137" s="256">
        <v>0</v>
      </c>
      <c r="BE2137" s="256">
        <v>0</v>
      </c>
      <c r="BF2137" s="256">
        <v>0</v>
      </c>
      <c r="BG2137" s="256">
        <v>0</v>
      </c>
      <c r="BH2137" s="256">
        <v>0</v>
      </c>
      <c r="BI2137" s="256">
        <v>0</v>
      </c>
      <c r="BJ2137" s="256">
        <v>0</v>
      </c>
      <c r="BK2137" s="256">
        <v>0</v>
      </c>
      <c r="BL2137" s="256">
        <v>0</v>
      </c>
      <c r="BM2137" s="256">
        <v>0</v>
      </c>
      <c r="BN2137" s="256">
        <v>0</v>
      </c>
      <c r="BO2137" s="256">
        <v>0</v>
      </c>
      <c r="BP2137" s="256">
        <v>0</v>
      </c>
      <c r="BQ2137" s="256">
        <v>0</v>
      </c>
      <c r="BR2137" s="256">
        <v>0</v>
      </c>
      <c r="BS2137" s="256">
        <v>0</v>
      </c>
      <c r="BT2137" s="256">
        <v>0</v>
      </c>
      <c r="BU2137" s="256">
        <v>0</v>
      </c>
      <c r="BV2137" s="256">
        <v>0</v>
      </c>
    </row>
    <row r="2138" spans="1:74">
      <c r="B2138" s="256" t="s">
        <v>3347</v>
      </c>
    </row>
    <row r="2139" spans="1:74">
      <c r="B2139" s="256" t="s">
        <v>3348</v>
      </c>
    </row>
    <row r="2140" spans="1:74">
      <c r="B2140" s="256" t="s">
        <v>66</v>
      </c>
    </row>
    <row r="2141" spans="1:74">
      <c r="B2141" s="256" t="s">
        <v>3355</v>
      </c>
    </row>
    <row r="2142" spans="1:74">
      <c r="B2142" s="256">
        <v>134</v>
      </c>
    </row>
    <row r="2143" spans="1:74">
      <c r="B2143" s="256" t="s">
        <v>3356</v>
      </c>
    </row>
    <row r="2145" spans="1:74">
      <c r="B2145" s="256">
        <v>73</v>
      </c>
    </row>
    <row r="2146" spans="1:74">
      <c r="B2146" s="256">
        <v>73</v>
      </c>
    </row>
    <row r="2147" spans="1:74">
      <c r="B2147" s="256">
        <v>0</v>
      </c>
      <c r="C2147" s="256">
        <v>2.5</v>
      </c>
      <c r="D2147" s="256">
        <v>5</v>
      </c>
      <c r="E2147" s="256">
        <v>7.5</v>
      </c>
      <c r="F2147" s="256">
        <v>10</v>
      </c>
      <c r="G2147" s="256">
        <v>12.5</v>
      </c>
      <c r="H2147" s="256">
        <v>15</v>
      </c>
      <c r="I2147" s="256">
        <v>17.5</v>
      </c>
      <c r="J2147" s="256">
        <v>20</v>
      </c>
      <c r="K2147" s="256">
        <v>22.5</v>
      </c>
      <c r="L2147" s="256">
        <v>25</v>
      </c>
      <c r="M2147" s="256">
        <v>27.5</v>
      </c>
      <c r="N2147" s="256">
        <v>30</v>
      </c>
      <c r="O2147" s="256">
        <v>32.5</v>
      </c>
      <c r="P2147" s="256">
        <v>35</v>
      </c>
      <c r="Q2147" s="256">
        <v>37.5</v>
      </c>
      <c r="R2147" s="256">
        <v>40</v>
      </c>
      <c r="S2147" s="256">
        <v>42.5</v>
      </c>
      <c r="T2147" s="256">
        <v>45</v>
      </c>
      <c r="U2147" s="256">
        <v>47.5</v>
      </c>
      <c r="V2147" s="256">
        <v>50</v>
      </c>
      <c r="W2147" s="256">
        <v>52.5</v>
      </c>
      <c r="X2147" s="256">
        <v>55</v>
      </c>
      <c r="Y2147" s="256">
        <v>57.5</v>
      </c>
      <c r="Z2147" s="256">
        <v>60</v>
      </c>
      <c r="AA2147" s="256">
        <v>62.5</v>
      </c>
      <c r="AB2147" s="256">
        <v>65</v>
      </c>
      <c r="AC2147" s="256">
        <v>67.5</v>
      </c>
      <c r="AD2147" s="256">
        <v>70</v>
      </c>
      <c r="AE2147" s="256">
        <v>72.5</v>
      </c>
      <c r="AF2147" s="256">
        <v>75</v>
      </c>
      <c r="AG2147" s="256">
        <v>77.5</v>
      </c>
      <c r="AH2147" s="256">
        <v>80</v>
      </c>
      <c r="AI2147" s="256">
        <v>82.5</v>
      </c>
      <c r="AJ2147" s="256">
        <v>85</v>
      </c>
      <c r="AK2147" s="256">
        <v>87.5</v>
      </c>
      <c r="AL2147" s="256">
        <v>90</v>
      </c>
      <c r="AM2147" s="256">
        <v>92.5</v>
      </c>
      <c r="AN2147" s="256">
        <v>95</v>
      </c>
      <c r="AO2147" s="256">
        <v>97.5</v>
      </c>
      <c r="AP2147" s="256">
        <v>100</v>
      </c>
      <c r="AQ2147" s="256">
        <v>102.5</v>
      </c>
      <c r="AR2147" s="256">
        <v>105</v>
      </c>
      <c r="AS2147" s="256">
        <v>107.5</v>
      </c>
      <c r="AT2147" s="256">
        <v>110</v>
      </c>
      <c r="AU2147" s="256">
        <v>112.5</v>
      </c>
      <c r="AV2147" s="256">
        <v>115</v>
      </c>
      <c r="AW2147" s="256">
        <v>117.5</v>
      </c>
      <c r="AX2147" s="256">
        <v>120</v>
      </c>
      <c r="AY2147" s="256">
        <v>122.5</v>
      </c>
      <c r="AZ2147" s="256">
        <v>125</v>
      </c>
      <c r="BA2147" s="256">
        <v>127.5</v>
      </c>
      <c r="BB2147" s="256">
        <v>130</v>
      </c>
      <c r="BC2147" s="256">
        <v>132.5</v>
      </c>
      <c r="BD2147" s="256">
        <v>135</v>
      </c>
      <c r="BE2147" s="256">
        <v>137.5</v>
      </c>
      <c r="BF2147" s="256">
        <v>140</v>
      </c>
      <c r="BG2147" s="256">
        <v>142.5</v>
      </c>
      <c r="BH2147" s="256">
        <v>145</v>
      </c>
      <c r="BI2147" s="256">
        <v>147.5</v>
      </c>
      <c r="BJ2147" s="256">
        <v>150</v>
      </c>
      <c r="BK2147" s="256">
        <v>152.5</v>
      </c>
      <c r="BL2147" s="256">
        <v>155</v>
      </c>
      <c r="BM2147" s="256">
        <v>157.5</v>
      </c>
      <c r="BN2147" s="256">
        <v>160</v>
      </c>
      <c r="BO2147" s="256">
        <v>162.5</v>
      </c>
      <c r="BP2147" s="256">
        <v>165</v>
      </c>
      <c r="BQ2147" s="256">
        <v>167.5</v>
      </c>
      <c r="BR2147" s="256">
        <v>170</v>
      </c>
      <c r="BS2147" s="256">
        <v>172.5</v>
      </c>
      <c r="BT2147" s="256">
        <v>175</v>
      </c>
      <c r="BU2147" s="256">
        <v>177.5</v>
      </c>
      <c r="BV2147" s="256">
        <v>180</v>
      </c>
    </row>
    <row r="2148" spans="1:74">
      <c r="A2148" s="256">
        <v>0</v>
      </c>
      <c r="B2148" s="256">
        <v>2656</v>
      </c>
      <c r="C2148" s="256">
        <v>2599</v>
      </c>
      <c r="D2148" s="256">
        <v>2578</v>
      </c>
      <c r="E2148" s="256">
        <v>2623</v>
      </c>
      <c r="F2148" s="256">
        <v>2662</v>
      </c>
      <c r="G2148" s="256">
        <v>2644</v>
      </c>
      <c r="H2148" s="256">
        <v>2609</v>
      </c>
      <c r="I2148" s="256">
        <v>2572</v>
      </c>
      <c r="J2148" s="256">
        <v>2588</v>
      </c>
      <c r="K2148" s="256">
        <v>2683</v>
      </c>
      <c r="L2148" s="256">
        <v>2833</v>
      </c>
      <c r="M2148" s="256">
        <v>3009</v>
      </c>
      <c r="N2148" s="256">
        <v>3187</v>
      </c>
      <c r="O2148" s="256">
        <v>3358</v>
      </c>
      <c r="P2148" s="256">
        <v>3437</v>
      </c>
      <c r="Q2148" s="256">
        <v>3510</v>
      </c>
      <c r="R2148" s="256">
        <v>3565</v>
      </c>
      <c r="S2148" s="256">
        <v>3612</v>
      </c>
      <c r="T2148" s="256">
        <v>3598</v>
      </c>
      <c r="U2148" s="256">
        <v>3518</v>
      </c>
      <c r="V2148" s="256">
        <v>3475</v>
      </c>
      <c r="W2148" s="256">
        <v>3513</v>
      </c>
      <c r="X2148" s="256">
        <v>3569</v>
      </c>
      <c r="Y2148" s="256">
        <v>3508</v>
      </c>
      <c r="Z2148" s="256">
        <v>3227</v>
      </c>
      <c r="AA2148" s="256">
        <v>2546</v>
      </c>
      <c r="AB2148" s="256">
        <v>1523</v>
      </c>
      <c r="AC2148" s="256">
        <v>808</v>
      </c>
      <c r="AD2148" s="256">
        <v>561</v>
      </c>
      <c r="AE2148" s="256">
        <v>446</v>
      </c>
      <c r="AF2148" s="256">
        <v>367</v>
      </c>
      <c r="AG2148" s="256">
        <v>286</v>
      </c>
      <c r="AH2148" s="256">
        <v>244</v>
      </c>
      <c r="AI2148" s="256">
        <v>205</v>
      </c>
      <c r="AJ2148" s="256">
        <v>163</v>
      </c>
      <c r="AK2148" s="256">
        <v>89</v>
      </c>
      <c r="AL2148" s="256">
        <v>0</v>
      </c>
      <c r="AM2148" s="256">
        <v>0</v>
      </c>
      <c r="AN2148" s="256">
        <v>0</v>
      </c>
      <c r="AO2148" s="256">
        <v>0</v>
      </c>
      <c r="AP2148" s="256">
        <v>0</v>
      </c>
      <c r="AQ2148" s="256">
        <v>0</v>
      </c>
      <c r="AR2148" s="256">
        <v>0</v>
      </c>
      <c r="AS2148" s="256">
        <v>0</v>
      </c>
      <c r="AT2148" s="256">
        <v>0</v>
      </c>
      <c r="AU2148" s="256">
        <v>0</v>
      </c>
      <c r="AV2148" s="256">
        <v>0</v>
      </c>
      <c r="AW2148" s="256">
        <v>0</v>
      </c>
      <c r="AX2148" s="256">
        <v>0</v>
      </c>
      <c r="AY2148" s="256">
        <v>0</v>
      </c>
      <c r="AZ2148" s="256">
        <v>0</v>
      </c>
      <c r="BA2148" s="256">
        <v>0</v>
      </c>
      <c r="BB2148" s="256">
        <v>0</v>
      </c>
      <c r="BC2148" s="256">
        <v>0</v>
      </c>
      <c r="BD2148" s="256">
        <v>0</v>
      </c>
      <c r="BE2148" s="256">
        <v>0</v>
      </c>
      <c r="BF2148" s="256">
        <v>0</v>
      </c>
      <c r="BG2148" s="256">
        <v>0</v>
      </c>
      <c r="BH2148" s="256">
        <v>0</v>
      </c>
      <c r="BI2148" s="256">
        <v>0</v>
      </c>
      <c r="BJ2148" s="256">
        <v>0</v>
      </c>
      <c r="BK2148" s="256">
        <v>0</v>
      </c>
      <c r="BL2148" s="256">
        <v>0</v>
      </c>
      <c r="BM2148" s="256">
        <v>0</v>
      </c>
      <c r="BN2148" s="256">
        <v>0</v>
      </c>
      <c r="BO2148" s="256">
        <v>0</v>
      </c>
      <c r="BP2148" s="256">
        <v>0</v>
      </c>
      <c r="BQ2148" s="256">
        <v>0</v>
      </c>
      <c r="BR2148" s="256">
        <v>0</v>
      </c>
      <c r="BS2148" s="256">
        <v>0</v>
      </c>
      <c r="BT2148" s="256">
        <v>0</v>
      </c>
      <c r="BU2148" s="256">
        <v>0</v>
      </c>
      <c r="BV2148" s="256">
        <v>0</v>
      </c>
    </row>
    <row r="2149" spans="1:74">
      <c r="A2149" s="256">
        <v>2.5</v>
      </c>
      <c r="B2149" s="256">
        <v>2656</v>
      </c>
      <c r="C2149" s="256">
        <v>2602</v>
      </c>
      <c r="D2149" s="256">
        <v>2598</v>
      </c>
      <c r="E2149" s="256">
        <v>2653</v>
      </c>
      <c r="F2149" s="256">
        <v>2674</v>
      </c>
      <c r="G2149" s="256">
        <v>2649</v>
      </c>
      <c r="H2149" s="256">
        <v>2608</v>
      </c>
      <c r="I2149" s="256">
        <v>2586</v>
      </c>
      <c r="J2149" s="256">
        <v>2623</v>
      </c>
      <c r="K2149" s="256">
        <v>2740</v>
      </c>
      <c r="L2149" s="256">
        <v>2898</v>
      </c>
      <c r="M2149" s="256">
        <v>3069</v>
      </c>
      <c r="N2149" s="256">
        <v>3253</v>
      </c>
      <c r="O2149" s="256">
        <v>3392</v>
      </c>
      <c r="P2149" s="256">
        <v>3465</v>
      </c>
      <c r="Q2149" s="256">
        <v>3531</v>
      </c>
      <c r="R2149" s="256">
        <v>3586</v>
      </c>
      <c r="S2149" s="256">
        <v>3618</v>
      </c>
      <c r="T2149" s="256">
        <v>3588</v>
      </c>
      <c r="U2149" s="256">
        <v>3502</v>
      </c>
      <c r="V2149" s="256">
        <v>3476</v>
      </c>
      <c r="W2149" s="256">
        <v>3522</v>
      </c>
      <c r="X2149" s="256">
        <v>3546</v>
      </c>
      <c r="Y2149" s="256">
        <v>3434</v>
      </c>
      <c r="Z2149" s="256">
        <v>3055</v>
      </c>
      <c r="AA2149" s="256">
        <v>2257</v>
      </c>
      <c r="AB2149" s="256">
        <v>1282</v>
      </c>
      <c r="AC2149" s="256">
        <v>710</v>
      </c>
      <c r="AD2149" s="256">
        <v>516</v>
      </c>
      <c r="AE2149" s="256">
        <v>424</v>
      </c>
      <c r="AF2149" s="256">
        <v>340</v>
      </c>
      <c r="AG2149" s="256">
        <v>275</v>
      </c>
      <c r="AH2149" s="256">
        <v>232</v>
      </c>
      <c r="AI2149" s="256">
        <v>196</v>
      </c>
      <c r="AJ2149" s="256">
        <v>140</v>
      </c>
      <c r="AK2149" s="256">
        <v>69</v>
      </c>
      <c r="AL2149" s="256">
        <v>0</v>
      </c>
      <c r="AM2149" s="256">
        <v>0</v>
      </c>
      <c r="AN2149" s="256">
        <v>0</v>
      </c>
      <c r="AO2149" s="256">
        <v>0</v>
      </c>
      <c r="AP2149" s="256">
        <v>0</v>
      </c>
      <c r="AQ2149" s="256">
        <v>0</v>
      </c>
      <c r="AR2149" s="256">
        <v>0</v>
      </c>
      <c r="AS2149" s="256">
        <v>0</v>
      </c>
      <c r="AT2149" s="256">
        <v>0</v>
      </c>
      <c r="AU2149" s="256">
        <v>0</v>
      </c>
      <c r="AV2149" s="256">
        <v>0</v>
      </c>
      <c r="AW2149" s="256">
        <v>0</v>
      </c>
      <c r="AX2149" s="256">
        <v>0</v>
      </c>
      <c r="AY2149" s="256">
        <v>0</v>
      </c>
      <c r="AZ2149" s="256">
        <v>0</v>
      </c>
      <c r="BA2149" s="256">
        <v>0</v>
      </c>
      <c r="BB2149" s="256">
        <v>0</v>
      </c>
      <c r="BC2149" s="256">
        <v>0</v>
      </c>
      <c r="BD2149" s="256">
        <v>0</v>
      </c>
      <c r="BE2149" s="256">
        <v>0</v>
      </c>
      <c r="BF2149" s="256">
        <v>0</v>
      </c>
      <c r="BG2149" s="256">
        <v>0</v>
      </c>
      <c r="BH2149" s="256">
        <v>0</v>
      </c>
      <c r="BI2149" s="256">
        <v>0</v>
      </c>
      <c r="BJ2149" s="256">
        <v>0</v>
      </c>
      <c r="BK2149" s="256">
        <v>0</v>
      </c>
      <c r="BL2149" s="256">
        <v>0</v>
      </c>
      <c r="BM2149" s="256">
        <v>0</v>
      </c>
      <c r="BN2149" s="256">
        <v>0</v>
      </c>
      <c r="BO2149" s="256">
        <v>0</v>
      </c>
      <c r="BP2149" s="256">
        <v>0</v>
      </c>
      <c r="BQ2149" s="256">
        <v>0</v>
      </c>
      <c r="BR2149" s="256">
        <v>0</v>
      </c>
      <c r="BS2149" s="256">
        <v>0</v>
      </c>
      <c r="BT2149" s="256">
        <v>0</v>
      </c>
      <c r="BU2149" s="256">
        <v>0</v>
      </c>
      <c r="BV2149" s="256">
        <v>0</v>
      </c>
    </row>
    <row r="2150" spans="1:74">
      <c r="A2150" s="256">
        <v>5</v>
      </c>
      <c r="B2150" s="256">
        <v>2656</v>
      </c>
      <c r="C2150" s="256">
        <v>2595</v>
      </c>
      <c r="D2150" s="256">
        <v>2590</v>
      </c>
      <c r="E2150" s="256">
        <v>2646</v>
      </c>
      <c r="F2150" s="256">
        <v>2667</v>
      </c>
      <c r="G2150" s="256">
        <v>2644</v>
      </c>
      <c r="H2150" s="256">
        <v>2602</v>
      </c>
      <c r="I2150" s="256">
        <v>2580</v>
      </c>
      <c r="J2150" s="256">
        <v>2614</v>
      </c>
      <c r="K2150" s="256">
        <v>2728</v>
      </c>
      <c r="L2150" s="256">
        <v>2883</v>
      </c>
      <c r="M2150" s="256">
        <v>3050</v>
      </c>
      <c r="N2150" s="256">
        <v>3230</v>
      </c>
      <c r="O2150" s="256">
        <v>3372</v>
      </c>
      <c r="P2150" s="256">
        <v>3447</v>
      </c>
      <c r="Q2150" s="256">
        <v>3510</v>
      </c>
      <c r="R2150" s="256">
        <v>3564</v>
      </c>
      <c r="S2150" s="256">
        <v>3593</v>
      </c>
      <c r="T2150" s="256">
        <v>3564</v>
      </c>
      <c r="U2150" s="256">
        <v>3478</v>
      </c>
      <c r="V2150" s="256">
        <v>3442</v>
      </c>
      <c r="W2150" s="256">
        <v>3472</v>
      </c>
      <c r="X2150" s="256">
        <v>3488</v>
      </c>
      <c r="Y2150" s="256">
        <v>3380</v>
      </c>
      <c r="Z2150" s="256">
        <v>3027</v>
      </c>
      <c r="AA2150" s="256">
        <v>2260</v>
      </c>
      <c r="AB2150" s="256">
        <v>1282</v>
      </c>
      <c r="AC2150" s="256">
        <v>697</v>
      </c>
      <c r="AD2150" s="256">
        <v>509</v>
      </c>
      <c r="AE2150" s="256">
        <v>428</v>
      </c>
      <c r="AF2150" s="256">
        <v>347</v>
      </c>
      <c r="AG2150" s="256">
        <v>281</v>
      </c>
      <c r="AH2150" s="256">
        <v>238</v>
      </c>
      <c r="AI2150" s="256">
        <v>202</v>
      </c>
      <c r="AJ2150" s="256">
        <v>147</v>
      </c>
      <c r="AK2150" s="256">
        <v>70</v>
      </c>
      <c r="AL2150" s="256">
        <v>0</v>
      </c>
      <c r="AM2150" s="256">
        <v>0</v>
      </c>
      <c r="AN2150" s="256">
        <v>0</v>
      </c>
      <c r="AO2150" s="256">
        <v>0</v>
      </c>
      <c r="AP2150" s="256">
        <v>0</v>
      </c>
      <c r="AQ2150" s="256">
        <v>0</v>
      </c>
      <c r="AR2150" s="256">
        <v>0</v>
      </c>
      <c r="AS2150" s="256">
        <v>0</v>
      </c>
      <c r="AT2150" s="256">
        <v>0</v>
      </c>
      <c r="AU2150" s="256">
        <v>0</v>
      </c>
      <c r="AV2150" s="256">
        <v>0</v>
      </c>
      <c r="AW2150" s="256">
        <v>0</v>
      </c>
      <c r="AX2150" s="256">
        <v>0</v>
      </c>
      <c r="AY2150" s="256">
        <v>0</v>
      </c>
      <c r="AZ2150" s="256">
        <v>0</v>
      </c>
      <c r="BA2150" s="256">
        <v>0</v>
      </c>
      <c r="BB2150" s="256">
        <v>0</v>
      </c>
      <c r="BC2150" s="256">
        <v>0</v>
      </c>
      <c r="BD2150" s="256">
        <v>0</v>
      </c>
      <c r="BE2150" s="256">
        <v>0</v>
      </c>
      <c r="BF2150" s="256">
        <v>0</v>
      </c>
      <c r="BG2150" s="256">
        <v>0</v>
      </c>
      <c r="BH2150" s="256">
        <v>0</v>
      </c>
      <c r="BI2150" s="256">
        <v>0</v>
      </c>
      <c r="BJ2150" s="256">
        <v>0</v>
      </c>
      <c r="BK2150" s="256">
        <v>0</v>
      </c>
      <c r="BL2150" s="256">
        <v>0</v>
      </c>
      <c r="BM2150" s="256">
        <v>0</v>
      </c>
      <c r="BN2150" s="256">
        <v>0</v>
      </c>
      <c r="BO2150" s="256">
        <v>0</v>
      </c>
      <c r="BP2150" s="256">
        <v>0</v>
      </c>
      <c r="BQ2150" s="256">
        <v>0</v>
      </c>
      <c r="BR2150" s="256">
        <v>0</v>
      </c>
      <c r="BS2150" s="256">
        <v>0</v>
      </c>
      <c r="BT2150" s="256">
        <v>0</v>
      </c>
      <c r="BU2150" s="256">
        <v>0</v>
      </c>
      <c r="BV2150" s="256">
        <v>0</v>
      </c>
    </row>
    <row r="2151" spans="1:74">
      <c r="A2151" s="256">
        <v>7.5</v>
      </c>
      <c r="B2151" s="256">
        <v>2656</v>
      </c>
      <c r="C2151" s="256">
        <v>2592</v>
      </c>
      <c r="D2151" s="256">
        <v>2587</v>
      </c>
      <c r="E2151" s="256">
        <v>2642</v>
      </c>
      <c r="F2151" s="256">
        <v>2668</v>
      </c>
      <c r="G2151" s="256">
        <v>2646</v>
      </c>
      <c r="H2151" s="256">
        <v>2608</v>
      </c>
      <c r="I2151" s="256">
        <v>2582</v>
      </c>
      <c r="J2151" s="256">
        <v>2610</v>
      </c>
      <c r="K2151" s="256">
        <v>2720</v>
      </c>
      <c r="L2151" s="256">
        <v>2872</v>
      </c>
      <c r="M2151" s="256">
        <v>3037</v>
      </c>
      <c r="N2151" s="256">
        <v>3214</v>
      </c>
      <c r="O2151" s="256">
        <v>3356</v>
      </c>
      <c r="P2151" s="256">
        <v>3430</v>
      </c>
      <c r="Q2151" s="256">
        <v>3486</v>
      </c>
      <c r="R2151" s="256">
        <v>3538</v>
      </c>
      <c r="S2151" s="256">
        <v>3568</v>
      </c>
      <c r="T2151" s="256">
        <v>3543</v>
      </c>
      <c r="U2151" s="256">
        <v>3462</v>
      </c>
      <c r="V2151" s="256">
        <v>3412</v>
      </c>
      <c r="W2151" s="256">
        <v>3430</v>
      </c>
      <c r="X2151" s="256">
        <v>3444</v>
      </c>
      <c r="Y2151" s="256">
        <v>3344</v>
      </c>
      <c r="Z2151" s="256">
        <v>3010</v>
      </c>
      <c r="AA2151" s="256">
        <v>2260</v>
      </c>
      <c r="AB2151" s="256">
        <v>1314</v>
      </c>
      <c r="AC2151" s="256">
        <v>702</v>
      </c>
      <c r="AD2151" s="256">
        <v>514</v>
      </c>
      <c r="AE2151" s="256">
        <v>436</v>
      </c>
      <c r="AF2151" s="256">
        <v>360</v>
      </c>
      <c r="AG2151" s="256">
        <v>294</v>
      </c>
      <c r="AH2151" s="256">
        <v>248</v>
      </c>
      <c r="AI2151" s="256">
        <v>211</v>
      </c>
      <c r="AJ2151" s="256">
        <v>151</v>
      </c>
      <c r="AK2151" s="256">
        <v>76</v>
      </c>
      <c r="AL2151" s="256">
        <v>0</v>
      </c>
      <c r="AM2151" s="256">
        <v>0</v>
      </c>
      <c r="AN2151" s="256">
        <v>0</v>
      </c>
      <c r="AO2151" s="256">
        <v>0</v>
      </c>
      <c r="AP2151" s="256">
        <v>0</v>
      </c>
      <c r="AQ2151" s="256">
        <v>0</v>
      </c>
      <c r="AR2151" s="256">
        <v>0</v>
      </c>
      <c r="AS2151" s="256">
        <v>0</v>
      </c>
      <c r="AT2151" s="256">
        <v>0</v>
      </c>
      <c r="AU2151" s="256">
        <v>0</v>
      </c>
      <c r="AV2151" s="256">
        <v>0</v>
      </c>
      <c r="AW2151" s="256">
        <v>0</v>
      </c>
      <c r="AX2151" s="256">
        <v>0</v>
      </c>
      <c r="AY2151" s="256">
        <v>0</v>
      </c>
      <c r="AZ2151" s="256">
        <v>0</v>
      </c>
      <c r="BA2151" s="256">
        <v>0</v>
      </c>
      <c r="BB2151" s="256">
        <v>0</v>
      </c>
      <c r="BC2151" s="256">
        <v>0</v>
      </c>
      <c r="BD2151" s="256">
        <v>0</v>
      </c>
      <c r="BE2151" s="256">
        <v>0</v>
      </c>
      <c r="BF2151" s="256">
        <v>0</v>
      </c>
      <c r="BG2151" s="256">
        <v>0</v>
      </c>
      <c r="BH2151" s="256">
        <v>0</v>
      </c>
      <c r="BI2151" s="256">
        <v>0</v>
      </c>
      <c r="BJ2151" s="256">
        <v>0</v>
      </c>
      <c r="BK2151" s="256">
        <v>0</v>
      </c>
      <c r="BL2151" s="256">
        <v>0</v>
      </c>
      <c r="BM2151" s="256">
        <v>0</v>
      </c>
      <c r="BN2151" s="256">
        <v>0</v>
      </c>
      <c r="BO2151" s="256">
        <v>0</v>
      </c>
      <c r="BP2151" s="256">
        <v>0</v>
      </c>
      <c r="BQ2151" s="256">
        <v>0</v>
      </c>
      <c r="BR2151" s="256">
        <v>0</v>
      </c>
      <c r="BS2151" s="256">
        <v>0</v>
      </c>
      <c r="BT2151" s="256">
        <v>0</v>
      </c>
      <c r="BU2151" s="256">
        <v>0</v>
      </c>
      <c r="BV2151" s="256">
        <v>0</v>
      </c>
    </row>
    <row r="2152" spans="1:74">
      <c r="A2152" s="256">
        <v>10</v>
      </c>
      <c r="B2152" s="256">
        <v>2656</v>
      </c>
      <c r="C2152" s="256">
        <v>2591</v>
      </c>
      <c r="D2152" s="256">
        <v>2586</v>
      </c>
      <c r="E2152" s="256">
        <v>2640</v>
      </c>
      <c r="F2152" s="256">
        <v>2668</v>
      </c>
      <c r="G2152" s="256">
        <v>2648</v>
      </c>
      <c r="H2152" s="256">
        <v>2614</v>
      </c>
      <c r="I2152" s="256">
        <v>2586</v>
      </c>
      <c r="J2152" s="256">
        <v>2610</v>
      </c>
      <c r="K2152" s="256">
        <v>2714</v>
      </c>
      <c r="L2152" s="256">
        <v>2860</v>
      </c>
      <c r="M2152" s="256">
        <v>3020</v>
      </c>
      <c r="N2152" s="256">
        <v>3192</v>
      </c>
      <c r="O2152" s="256">
        <v>3336</v>
      </c>
      <c r="P2152" s="256">
        <v>3413</v>
      </c>
      <c r="Q2152" s="256">
        <v>3472</v>
      </c>
      <c r="R2152" s="256">
        <v>3520</v>
      </c>
      <c r="S2152" s="256">
        <v>3554</v>
      </c>
      <c r="T2152" s="256">
        <v>3538</v>
      </c>
      <c r="U2152" s="256">
        <v>3466</v>
      </c>
      <c r="V2152" s="256">
        <v>3408</v>
      </c>
      <c r="W2152" s="256">
        <v>3413</v>
      </c>
      <c r="X2152" s="256">
        <v>3425</v>
      </c>
      <c r="Y2152" s="256">
        <v>3328</v>
      </c>
      <c r="Z2152" s="256">
        <v>2994</v>
      </c>
      <c r="AA2152" s="256">
        <v>2276</v>
      </c>
      <c r="AB2152" s="256">
        <v>1324</v>
      </c>
      <c r="AC2152" s="256">
        <v>713</v>
      </c>
      <c r="AD2152" s="256">
        <v>520</v>
      </c>
      <c r="AE2152" s="256">
        <v>450</v>
      </c>
      <c r="AF2152" s="256">
        <v>377</v>
      </c>
      <c r="AG2152" s="256">
        <v>306</v>
      </c>
      <c r="AH2152" s="256">
        <v>260</v>
      </c>
      <c r="AI2152" s="256">
        <v>222</v>
      </c>
      <c r="AJ2152" s="256">
        <v>156</v>
      </c>
      <c r="AK2152" s="256">
        <v>81</v>
      </c>
      <c r="AL2152" s="256">
        <v>0</v>
      </c>
      <c r="AM2152" s="256">
        <v>0</v>
      </c>
      <c r="AN2152" s="256">
        <v>0</v>
      </c>
      <c r="AO2152" s="256">
        <v>0</v>
      </c>
      <c r="AP2152" s="256">
        <v>0</v>
      </c>
      <c r="AQ2152" s="256">
        <v>0</v>
      </c>
      <c r="AR2152" s="256">
        <v>0</v>
      </c>
      <c r="AS2152" s="256">
        <v>0</v>
      </c>
      <c r="AT2152" s="256">
        <v>0</v>
      </c>
      <c r="AU2152" s="256">
        <v>0</v>
      </c>
      <c r="AV2152" s="256">
        <v>0</v>
      </c>
      <c r="AW2152" s="256">
        <v>0</v>
      </c>
      <c r="AX2152" s="256">
        <v>0</v>
      </c>
      <c r="AY2152" s="256">
        <v>0</v>
      </c>
      <c r="AZ2152" s="256">
        <v>0</v>
      </c>
      <c r="BA2152" s="256">
        <v>0</v>
      </c>
      <c r="BB2152" s="256">
        <v>0</v>
      </c>
      <c r="BC2152" s="256">
        <v>0</v>
      </c>
      <c r="BD2152" s="256">
        <v>0</v>
      </c>
      <c r="BE2152" s="256">
        <v>0</v>
      </c>
      <c r="BF2152" s="256">
        <v>0</v>
      </c>
      <c r="BG2152" s="256">
        <v>0</v>
      </c>
      <c r="BH2152" s="256">
        <v>0</v>
      </c>
      <c r="BI2152" s="256">
        <v>0</v>
      </c>
      <c r="BJ2152" s="256">
        <v>0</v>
      </c>
      <c r="BK2152" s="256">
        <v>0</v>
      </c>
      <c r="BL2152" s="256">
        <v>0</v>
      </c>
      <c r="BM2152" s="256">
        <v>0</v>
      </c>
      <c r="BN2152" s="256">
        <v>0</v>
      </c>
      <c r="BO2152" s="256">
        <v>0</v>
      </c>
      <c r="BP2152" s="256">
        <v>0</v>
      </c>
      <c r="BQ2152" s="256">
        <v>0</v>
      </c>
      <c r="BR2152" s="256">
        <v>0</v>
      </c>
      <c r="BS2152" s="256">
        <v>0</v>
      </c>
      <c r="BT2152" s="256">
        <v>0</v>
      </c>
      <c r="BU2152" s="256">
        <v>0</v>
      </c>
      <c r="BV2152" s="256">
        <v>0</v>
      </c>
    </row>
    <row r="2153" spans="1:74">
      <c r="A2153" s="256">
        <v>12.5</v>
      </c>
      <c r="B2153" s="256">
        <v>2656</v>
      </c>
      <c r="C2153" s="256">
        <v>2592</v>
      </c>
      <c r="D2153" s="256">
        <v>2584</v>
      </c>
      <c r="E2153" s="256">
        <v>2638</v>
      </c>
      <c r="F2153" s="256">
        <v>2671</v>
      </c>
      <c r="G2153" s="256">
        <v>2653</v>
      </c>
      <c r="H2153" s="256">
        <v>2622</v>
      </c>
      <c r="I2153" s="256">
        <v>2592</v>
      </c>
      <c r="J2153" s="256">
        <v>2608</v>
      </c>
      <c r="K2153" s="256">
        <v>2701</v>
      </c>
      <c r="L2153" s="256">
        <v>2844</v>
      </c>
      <c r="M2153" s="256">
        <v>2999</v>
      </c>
      <c r="N2153" s="256">
        <v>3166</v>
      </c>
      <c r="O2153" s="256">
        <v>3308</v>
      </c>
      <c r="P2153" s="256">
        <v>3388</v>
      </c>
      <c r="Q2153" s="256">
        <v>3446</v>
      </c>
      <c r="R2153" s="256">
        <v>3492</v>
      </c>
      <c r="S2153" s="256">
        <v>3536</v>
      </c>
      <c r="T2153" s="256">
        <v>3531</v>
      </c>
      <c r="U2153" s="256">
        <v>3468</v>
      </c>
      <c r="V2153" s="256">
        <v>3402</v>
      </c>
      <c r="W2153" s="256">
        <v>3394</v>
      </c>
      <c r="X2153" s="256">
        <v>3401</v>
      </c>
      <c r="Y2153" s="256">
        <v>3310</v>
      </c>
      <c r="Z2153" s="256">
        <v>3003</v>
      </c>
      <c r="AA2153" s="256">
        <v>2322</v>
      </c>
      <c r="AB2153" s="256">
        <v>1377</v>
      </c>
      <c r="AC2153" s="256">
        <v>739</v>
      </c>
      <c r="AD2153" s="256">
        <v>536</v>
      </c>
      <c r="AE2153" s="256">
        <v>468</v>
      </c>
      <c r="AF2153" s="256">
        <v>400</v>
      </c>
      <c r="AG2153" s="256">
        <v>326</v>
      </c>
      <c r="AH2153" s="256">
        <v>278</v>
      </c>
      <c r="AI2153" s="256">
        <v>236</v>
      </c>
      <c r="AJ2153" s="256">
        <v>172</v>
      </c>
      <c r="AK2153" s="256">
        <v>88</v>
      </c>
      <c r="AL2153" s="256">
        <v>0</v>
      </c>
      <c r="AM2153" s="256">
        <v>0</v>
      </c>
      <c r="AN2153" s="256">
        <v>0</v>
      </c>
      <c r="AO2153" s="256">
        <v>0</v>
      </c>
      <c r="AP2153" s="256">
        <v>0</v>
      </c>
      <c r="AQ2153" s="256">
        <v>0</v>
      </c>
      <c r="AR2153" s="256">
        <v>0</v>
      </c>
      <c r="AS2153" s="256">
        <v>0</v>
      </c>
      <c r="AT2153" s="256">
        <v>0</v>
      </c>
      <c r="AU2153" s="256">
        <v>0</v>
      </c>
      <c r="AV2153" s="256">
        <v>0</v>
      </c>
      <c r="AW2153" s="256">
        <v>0</v>
      </c>
      <c r="AX2153" s="256">
        <v>0</v>
      </c>
      <c r="AY2153" s="256">
        <v>0</v>
      </c>
      <c r="AZ2153" s="256">
        <v>0</v>
      </c>
      <c r="BA2153" s="256">
        <v>0</v>
      </c>
      <c r="BB2153" s="256">
        <v>0</v>
      </c>
      <c r="BC2153" s="256">
        <v>0</v>
      </c>
      <c r="BD2153" s="256">
        <v>0</v>
      </c>
      <c r="BE2153" s="256">
        <v>0</v>
      </c>
      <c r="BF2153" s="256">
        <v>0</v>
      </c>
      <c r="BG2153" s="256">
        <v>0</v>
      </c>
      <c r="BH2153" s="256">
        <v>0</v>
      </c>
      <c r="BI2153" s="256">
        <v>0</v>
      </c>
      <c r="BJ2153" s="256">
        <v>0</v>
      </c>
      <c r="BK2153" s="256">
        <v>0</v>
      </c>
      <c r="BL2153" s="256">
        <v>0</v>
      </c>
      <c r="BM2153" s="256">
        <v>0</v>
      </c>
      <c r="BN2153" s="256">
        <v>0</v>
      </c>
      <c r="BO2153" s="256">
        <v>0</v>
      </c>
      <c r="BP2153" s="256">
        <v>0</v>
      </c>
      <c r="BQ2153" s="256">
        <v>0</v>
      </c>
      <c r="BR2153" s="256">
        <v>0</v>
      </c>
      <c r="BS2153" s="256">
        <v>0</v>
      </c>
      <c r="BT2153" s="256">
        <v>0</v>
      </c>
      <c r="BU2153" s="256">
        <v>0</v>
      </c>
      <c r="BV2153" s="256">
        <v>0</v>
      </c>
    </row>
    <row r="2154" spans="1:74">
      <c r="A2154" s="256">
        <v>15</v>
      </c>
      <c r="B2154" s="256">
        <v>2656</v>
      </c>
      <c r="C2154" s="256">
        <v>2594</v>
      </c>
      <c r="D2154" s="256">
        <v>2586</v>
      </c>
      <c r="E2154" s="256">
        <v>2640</v>
      </c>
      <c r="F2154" s="256">
        <v>2674</v>
      </c>
      <c r="G2154" s="256">
        <v>2659</v>
      </c>
      <c r="H2154" s="256">
        <v>2630</v>
      </c>
      <c r="I2154" s="256">
        <v>2600</v>
      </c>
      <c r="J2154" s="256">
        <v>2608</v>
      </c>
      <c r="K2154" s="256">
        <v>2690</v>
      </c>
      <c r="L2154" s="256">
        <v>2826</v>
      </c>
      <c r="M2154" s="256">
        <v>2978</v>
      </c>
      <c r="N2154" s="256">
        <v>3136</v>
      </c>
      <c r="O2154" s="256">
        <v>3286</v>
      </c>
      <c r="P2154" s="256">
        <v>3369</v>
      </c>
      <c r="Q2154" s="256">
        <v>3430</v>
      </c>
      <c r="R2154" s="256">
        <v>3475</v>
      </c>
      <c r="S2154" s="256">
        <v>3520</v>
      </c>
      <c r="T2154" s="256">
        <v>3528</v>
      </c>
      <c r="U2154" s="256">
        <v>3467</v>
      </c>
      <c r="V2154" s="256">
        <v>3388</v>
      </c>
      <c r="W2154" s="256">
        <v>3356</v>
      </c>
      <c r="X2154" s="256">
        <v>3352</v>
      </c>
      <c r="Y2154" s="256">
        <v>3269</v>
      </c>
      <c r="Z2154" s="256">
        <v>2987</v>
      </c>
      <c r="AA2154" s="256">
        <v>2356</v>
      </c>
      <c r="AB2154" s="256">
        <v>1416</v>
      </c>
      <c r="AC2154" s="256">
        <v>760</v>
      </c>
      <c r="AD2154" s="256">
        <v>556</v>
      </c>
      <c r="AE2154" s="256">
        <v>490</v>
      </c>
      <c r="AF2154" s="256">
        <v>431</v>
      </c>
      <c r="AG2154" s="256">
        <v>352</v>
      </c>
      <c r="AH2154" s="256">
        <v>303</v>
      </c>
      <c r="AI2154" s="256">
        <v>262</v>
      </c>
      <c r="AJ2154" s="256">
        <v>210</v>
      </c>
      <c r="AK2154" s="256">
        <v>140</v>
      </c>
      <c r="AL2154" s="256">
        <v>0</v>
      </c>
      <c r="AM2154" s="256">
        <v>0</v>
      </c>
      <c r="AN2154" s="256">
        <v>0</v>
      </c>
      <c r="AO2154" s="256">
        <v>0</v>
      </c>
      <c r="AP2154" s="256">
        <v>0</v>
      </c>
      <c r="AQ2154" s="256">
        <v>0</v>
      </c>
      <c r="AR2154" s="256">
        <v>0</v>
      </c>
      <c r="AS2154" s="256">
        <v>0</v>
      </c>
      <c r="AT2154" s="256">
        <v>0</v>
      </c>
      <c r="AU2154" s="256">
        <v>0</v>
      </c>
      <c r="AV2154" s="256">
        <v>0</v>
      </c>
      <c r="AW2154" s="256">
        <v>0</v>
      </c>
      <c r="AX2154" s="256">
        <v>0</v>
      </c>
      <c r="AY2154" s="256">
        <v>0</v>
      </c>
      <c r="AZ2154" s="256">
        <v>0</v>
      </c>
      <c r="BA2154" s="256">
        <v>0</v>
      </c>
      <c r="BB2154" s="256">
        <v>0</v>
      </c>
      <c r="BC2154" s="256">
        <v>0</v>
      </c>
      <c r="BD2154" s="256">
        <v>0</v>
      </c>
      <c r="BE2154" s="256">
        <v>0</v>
      </c>
      <c r="BF2154" s="256">
        <v>0</v>
      </c>
      <c r="BG2154" s="256">
        <v>0</v>
      </c>
      <c r="BH2154" s="256">
        <v>0</v>
      </c>
      <c r="BI2154" s="256">
        <v>0</v>
      </c>
      <c r="BJ2154" s="256">
        <v>0</v>
      </c>
      <c r="BK2154" s="256">
        <v>0</v>
      </c>
      <c r="BL2154" s="256">
        <v>0</v>
      </c>
      <c r="BM2154" s="256">
        <v>0</v>
      </c>
      <c r="BN2154" s="256">
        <v>0</v>
      </c>
      <c r="BO2154" s="256">
        <v>0</v>
      </c>
      <c r="BP2154" s="256">
        <v>0</v>
      </c>
      <c r="BQ2154" s="256">
        <v>0</v>
      </c>
      <c r="BR2154" s="256">
        <v>0</v>
      </c>
      <c r="BS2154" s="256">
        <v>0</v>
      </c>
      <c r="BT2154" s="256">
        <v>0</v>
      </c>
      <c r="BU2154" s="256">
        <v>0</v>
      </c>
      <c r="BV2154" s="256">
        <v>0</v>
      </c>
    </row>
    <row r="2155" spans="1:74">
      <c r="A2155" s="256">
        <v>17.5</v>
      </c>
      <c r="B2155" s="256">
        <v>2656</v>
      </c>
      <c r="C2155" s="256">
        <v>2594</v>
      </c>
      <c r="D2155" s="256">
        <v>2586</v>
      </c>
      <c r="E2155" s="256">
        <v>2637</v>
      </c>
      <c r="F2155" s="256">
        <v>2676</v>
      </c>
      <c r="G2155" s="256">
        <v>2664</v>
      </c>
      <c r="H2155" s="256">
        <v>2640</v>
      </c>
      <c r="I2155" s="256">
        <v>2605</v>
      </c>
      <c r="J2155" s="256">
        <v>2606</v>
      </c>
      <c r="K2155" s="256">
        <v>2674</v>
      </c>
      <c r="L2155" s="256">
        <v>2802</v>
      </c>
      <c r="M2155" s="256">
        <v>2947</v>
      </c>
      <c r="N2155" s="256">
        <v>3098</v>
      </c>
      <c r="O2155" s="256">
        <v>3248</v>
      </c>
      <c r="P2155" s="256">
        <v>3340</v>
      </c>
      <c r="Q2155" s="256">
        <v>3408</v>
      </c>
      <c r="R2155" s="256">
        <v>3452</v>
      </c>
      <c r="S2155" s="256">
        <v>3496</v>
      </c>
      <c r="T2155" s="256">
        <v>3511</v>
      </c>
      <c r="U2155" s="256">
        <v>3466</v>
      </c>
      <c r="V2155" s="256">
        <v>3381</v>
      </c>
      <c r="W2155" s="256">
        <v>3327</v>
      </c>
      <c r="X2155" s="256">
        <v>3306</v>
      </c>
      <c r="Y2155" s="256">
        <v>3224</v>
      </c>
      <c r="Z2155" s="256">
        <v>2964</v>
      </c>
      <c r="AA2155" s="256">
        <v>2372</v>
      </c>
      <c r="AB2155" s="256">
        <v>1478</v>
      </c>
      <c r="AC2155" s="256">
        <v>794</v>
      </c>
      <c r="AD2155" s="256">
        <v>579</v>
      </c>
      <c r="AE2155" s="256">
        <v>518</v>
      </c>
      <c r="AF2155" s="256">
        <v>472</v>
      </c>
      <c r="AG2155" s="256">
        <v>398</v>
      </c>
      <c r="AH2155" s="256">
        <v>342</v>
      </c>
      <c r="AI2155" s="256">
        <v>300</v>
      </c>
      <c r="AJ2155" s="256">
        <v>242</v>
      </c>
      <c r="AK2155" s="256">
        <v>159</v>
      </c>
      <c r="AL2155" s="256">
        <v>0</v>
      </c>
      <c r="AM2155" s="256">
        <v>0</v>
      </c>
      <c r="AN2155" s="256">
        <v>0</v>
      </c>
      <c r="AO2155" s="256">
        <v>0</v>
      </c>
      <c r="AP2155" s="256">
        <v>0</v>
      </c>
      <c r="AQ2155" s="256">
        <v>0</v>
      </c>
      <c r="AR2155" s="256">
        <v>0</v>
      </c>
      <c r="AS2155" s="256">
        <v>0</v>
      </c>
      <c r="AT2155" s="256">
        <v>0</v>
      </c>
      <c r="AU2155" s="256">
        <v>0</v>
      </c>
      <c r="AV2155" s="256">
        <v>0</v>
      </c>
      <c r="AW2155" s="256">
        <v>0</v>
      </c>
      <c r="AX2155" s="256">
        <v>0</v>
      </c>
      <c r="AY2155" s="256">
        <v>0</v>
      </c>
      <c r="AZ2155" s="256">
        <v>0</v>
      </c>
      <c r="BA2155" s="256">
        <v>0</v>
      </c>
      <c r="BB2155" s="256">
        <v>0</v>
      </c>
      <c r="BC2155" s="256">
        <v>0</v>
      </c>
      <c r="BD2155" s="256">
        <v>0</v>
      </c>
      <c r="BE2155" s="256">
        <v>0</v>
      </c>
      <c r="BF2155" s="256">
        <v>0</v>
      </c>
      <c r="BG2155" s="256">
        <v>0</v>
      </c>
      <c r="BH2155" s="256">
        <v>0</v>
      </c>
      <c r="BI2155" s="256">
        <v>0</v>
      </c>
      <c r="BJ2155" s="256">
        <v>0</v>
      </c>
      <c r="BK2155" s="256">
        <v>0</v>
      </c>
      <c r="BL2155" s="256">
        <v>0</v>
      </c>
      <c r="BM2155" s="256">
        <v>0</v>
      </c>
      <c r="BN2155" s="256">
        <v>0</v>
      </c>
      <c r="BO2155" s="256">
        <v>0</v>
      </c>
      <c r="BP2155" s="256">
        <v>0</v>
      </c>
      <c r="BQ2155" s="256">
        <v>0</v>
      </c>
      <c r="BR2155" s="256">
        <v>0</v>
      </c>
      <c r="BS2155" s="256">
        <v>0</v>
      </c>
      <c r="BT2155" s="256">
        <v>0</v>
      </c>
      <c r="BU2155" s="256">
        <v>0</v>
      </c>
      <c r="BV2155" s="256">
        <v>0</v>
      </c>
    </row>
    <row r="2156" spans="1:74">
      <c r="A2156" s="256">
        <v>20</v>
      </c>
      <c r="B2156" s="256">
        <v>2656</v>
      </c>
      <c r="C2156" s="256">
        <v>2594</v>
      </c>
      <c r="D2156" s="256">
        <v>2586</v>
      </c>
      <c r="E2156" s="256">
        <v>2637</v>
      </c>
      <c r="F2156" s="256">
        <v>2678</v>
      </c>
      <c r="G2156" s="256">
        <v>2673</v>
      </c>
      <c r="H2156" s="256">
        <v>2651</v>
      </c>
      <c r="I2156" s="256">
        <v>2616</v>
      </c>
      <c r="J2156" s="256">
        <v>2608</v>
      </c>
      <c r="K2156" s="256">
        <v>2664</v>
      </c>
      <c r="L2156" s="256">
        <v>2782</v>
      </c>
      <c r="M2156" s="256">
        <v>2922</v>
      </c>
      <c r="N2156" s="256">
        <v>3068</v>
      </c>
      <c r="O2156" s="256">
        <v>3220</v>
      </c>
      <c r="P2156" s="256">
        <v>3320</v>
      </c>
      <c r="Q2156" s="256">
        <v>3384</v>
      </c>
      <c r="R2156" s="256">
        <v>3425</v>
      </c>
      <c r="S2156" s="256">
        <v>3468</v>
      </c>
      <c r="T2156" s="256">
        <v>3490</v>
      </c>
      <c r="U2156" s="256">
        <v>3455</v>
      </c>
      <c r="V2156" s="256">
        <v>3372</v>
      </c>
      <c r="W2156" s="256">
        <v>3300</v>
      </c>
      <c r="X2156" s="256">
        <v>3266</v>
      </c>
      <c r="Y2156" s="256">
        <v>3186</v>
      </c>
      <c r="Z2156" s="256">
        <v>2957</v>
      </c>
      <c r="AA2156" s="256">
        <v>2426</v>
      </c>
      <c r="AB2156" s="256">
        <v>1551</v>
      </c>
      <c r="AC2156" s="256">
        <v>845</v>
      </c>
      <c r="AD2156" s="256">
        <v>614</v>
      </c>
      <c r="AE2156" s="256">
        <v>558</v>
      </c>
      <c r="AF2156" s="256">
        <v>513</v>
      </c>
      <c r="AG2156" s="256">
        <v>445</v>
      </c>
      <c r="AH2156" s="256">
        <v>388</v>
      </c>
      <c r="AI2156" s="256">
        <v>346</v>
      </c>
      <c r="AJ2156" s="256">
        <v>259</v>
      </c>
      <c r="AK2156" s="256">
        <v>132</v>
      </c>
      <c r="AL2156" s="256">
        <v>0</v>
      </c>
      <c r="AM2156" s="256">
        <v>0</v>
      </c>
      <c r="AN2156" s="256">
        <v>0</v>
      </c>
      <c r="AO2156" s="256">
        <v>0</v>
      </c>
      <c r="AP2156" s="256">
        <v>0</v>
      </c>
      <c r="AQ2156" s="256">
        <v>0</v>
      </c>
      <c r="AR2156" s="256">
        <v>0</v>
      </c>
      <c r="AS2156" s="256">
        <v>0</v>
      </c>
      <c r="AT2156" s="256">
        <v>0</v>
      </c>
      <c r="AU2156" s="256">
        <v>0</v>
      </c>
      <c r="AV2156" s="256">
        <v>0</v>
      </c>
      <c r="AW2156" s="256">
        <v>0</v>
      </c>
      <c r="AX2156" s="256">
        <v>0</v>
      </c>
      <c r="AY2156" s="256">
        <v>0</v>
      </c>
      <c r="AZ2156" s="256">
        <v>0</v>
      </c>
      <c r="BA2156" s="256">
        <v>0</v>
      </c>
      <c r="BB2156" s="256">
        <v>0</v>
      </c>
      <c r="BC2156" s="256">
        <v>0</v>
      </c>
      <c r="BD2156" s="256">
        <v>0</v>
      </c>
      <c r="BE2156" s="256">
        <v>0</v>
      </c>
      <c r="BF2156" s="256">
        <v>0</v>
      </c>
      <c r="BG2156" s="256">
        <v>0</v>
      </c>
      <c r="BH2156" s="256">
        <v>0</v>
      </c>
      <c r="BI2156" s="256">
        <v>0</v>
      </c>
      <c r="BJ2156" s="256">
        <v>0</v>
      </c>
      <c r="BK2156" s="256">
        <v>0</v>
      </c>
      <c r="BL2156" s="256">
        <v>0</v>
      </c>
      <c r="BM2156" s="256">
        <v>0</v>
      </c>
      <c r="BN2156" s="256">
        <v>0</v>
      </c>
      <c r="BO2156" s="256">
        <v>0</v>
      </c>
      <c r="BP2156" s="256">
        <v>0</v>
      </c>
      <c r="BQ2156" s="256">
        <v>0</v>
      </c>
      <c r="BR2156" s="256">
        <v>0</v>
      </c>
      <c r="BS2156" s="256">
        <v>0</v>
      </c>
      <c r="BT2156" s="256">
        <v>0</v>
      </c>
      <c r="BU2156" s="256">
        <v>0</v>
      </c>
      <c r="BV2156" s="256">
        <v>0</v>
      </c>
    </row>
    <row r="2157" spans="1:74">
      <c r="A2157" s="256">
        <v>22.5</v>
      </c>
      <c r="B2157" s="256">
        <v>2656</v>
      </c>
      <c r="C2157" s="256">
        <v>2595</v>
      </c>
      <c r="D2157" s="256">
        <v>2584</v>
      </c>
      <c r="E2157" s="256">
        <v>2632</v>
      </c>
      <c r="F2157" s="256">
        <v>2680</v>
      </c>
      <c r="G2157" s="256">
        <v>2678</v>
      </c>
      <c r="H2157" s="256">
        <v>2662</v>
      </c>
      <c r="I2157" s="256">
        <v>2627</v>
      </c>
      <c r="J2157" s="256">
        <v>2614</v>
      </c>
      <c r="K2157" s="256">
        <v>2654</v>
      </c>
      <c r="L2157" s="256">
        <v>2762</v>
      </c>
      <c r="M2157" s="256">
        <v>2896</v>
      </c>
      <c r="N2157" s="256">
        <v>3034</v>
      </c>
      <c r="O2157" s="256">
        <v>3183</v>
      </c>
      <c r="P2157" s="256">
        <v>3288</v>
      </c>
      <c r="Q2157" s="256">
        <v>3353</v>
      </c>
      <c r="R2157" s="256">
        <v>3396</v>
      </c>
      <c r="S2157" s="256">
        <v>3436</v>
      </c>
      <c r="T2157" s="256">
        <v>3463</v>
      </c>
      <c r="U2157" s="256">
        <v>3445</v>
      </c>
      <c r="V2157" s="256">
        <v>3376</v>
      </c>
      <c r="W2157" s="256">
        <v>3290</v>
      </c>
      <c r="X2157" s="256">
        <v>3245</v>
      </c>
      <c r="Y2157" s="256">
        <v>3172</v>
      </c>
      <c r="Z2157" s="256">
        <v>2968</v>
      </c>
      <c r="AA2157" s="256">
        <v>2488</v>
      </c>
      <c r="AB2157" s="256">
        <v>1652</v>
      </c>
      <c r="AC2157" s="256">
        <v>926</v>
      </c>
      <c r="AD2157" s="256">
        <v>664</v>
      </c>
      <c r="AE2157" s="256">
        <v>608</v>
      </c>
      <c r="AF2157" s="256">
        <v>573</v>
      </c>
      <c r="AG2157" s="256">
        <v>504</v>
      </c>
      <c r="AH2157" s="256">
        <v>441</v>
      </c>
      <c r="AI2157" s="256">
        <v>402</v>
      </c>
      <c r="AJ2157" s="256">
        <v>302</v>
      </c>
      <c r="AK2157" s="256">
        <v>151</v>
      </c>
      <c r="AL2157" s="256">
        <v>0</v>
      </c>
      <c r="AM2157" s="256">
        <v>0</v>
      </c>
      <c r="AN2157" s="256">
        <v>0</v>
      </c>
      <c r="AO2157" s="256">
        <v>0</v>
      </c>
      <c r="AP2157" s="256">
        <v>0</v>
      </c>
      <c r="AQ2157" s="256">
        <v>0</v>
      </c>
      <c r="AR2157" s="256">
        <v>0</v>
      </c>
      <c r="AS2157" s="256">
        <v>0</v>
      </c>
      <c r="AT2157" s="256">
        <v>0</v>
      </c>
      <c r="AU2157" s="256">
        <v>0</v>
      </c>
      <c r="AV2157" s="256">
        <v>0</v>
      </c>
      <c r="AW2157" s="256">
        <v>0</v>
      </c>
      <c r="AX2157" s="256">
        <v>0</v>
      </c>
      <c r="AY2157" s="256">
        <v>0</v>
      </c>
      <c r="AZ2157" s="256">
        <v>0</v>
      </c>
      <c r="BA2157" s="256">
        <v>0</v>
      </c>
      <c r="BB2157" s="256">
        <v>0</v>
      </c>
      <c r="BC2157" s="256">
        <v>0</v>
      </c>
      <c r="BD2157" s="256">
        <v>0</v>
      </c>
      <c r="BE2157" s="256">
        <v>0</v>
      </c>
      <c r="BF2157" s="256">
        <v>0</v>
      </c>
      <c r="BG2157" s="256">
        <v>0</v>
      </c>
      <c r="BH2157" s="256">
        <v>0</v>
      </c>
      <c r="BI2157" s="256">
        <v>0</v>
      </c>
      <c r="BJ2157" s="256">
        <v>0</v>
      </c>
      <c r="BK2157" s="256">
        <v>0</v>
      </c>
      <c r="BL2157" s="256">
        <v>0</v>
      </c>
      <c r="BM2157" s="256">
        <v>0</v>
      </c>
      <c r="BN2157" s="256">
        <v>0</v>
      </c>
      <c r="BO2157" s="256">
        <v>0</v>
      </c>
      <c r="BP2157" s="256">
        <v>0</v>
      </c>
      <c r="BQ2157" s="256">
        <v>0</v>
      </c>
      <c r="BR2157" s="256">
        <v>0</v>
      </c>
      <c r="BS2157" s="256">
        <v>0</v>
      </c>
      <c r="BT2157" s="256">
        <v>0</v>
      </c>
      <c r="BU2157" s="256">
        <v>0</v>
      </c>
      <c r="BV2157" s="256">
        <v>0</v>
      </c>
    </row>
    <row r="2158" spans="1:74">
      <c r="A2158" s="256">
        <v>25</v>
      </c>
      <c r="B2158" s="256">
        <v>2656</v>
      </c>
      <c r="C2158" s="256">
        <v>2596</v>
      </c>
      <c r="D2158" s="256">
        <v>2583</v>
      </c>
      <c r="E2158" s="256">
        <v>2630</v>
      </c>
      <c r="F2158" s="256">
        <v>2682</v>
      </c>
      <c r="G2158" s="256">
        <v>2686</v>
      </c>
      <c r="H2158" s="256">
        <v>2674</v>
      </c>
      <c r="I2158" s="256">
        <v>2638</v>
      </c>
      <c r="J2158" s="256">
        <v>2619</v>
      </c>
      <c r="K2158" s="256">
        <v>2647</v>
      </c>
      <c r="L2158" s="256">
        <v>2744</v>
      </c>
      <c r="M2158" s="256">
        <v>2870</v>
      </c>
      <c r="N2158" s="256">
        <v>3003</v>
      </c>
      <c r="O2158" s="256">
        <v>3144</v>
      </c>
      <c r="P2158" s="256">
        <v>3254</v>
      </c>
      <c r="Q2158" s="256">
        <v>3318</v>
      </c>
      <c r="R2158" s="256">
        <v>3364</v>
      </c>
      <c r="S2158" s="256">
        <v>3399</v>
      </c>
      <c r="T2158" s="256">
        <v>3432</v>
      </c>
      <c r="U2158" s="256">
        <v>3430</v>
      </c>
      <c r="V2158" s="256">
        <v>3386</v>
      </c>
      <c r="W2158" s="256">
        <v>3302</v>
      </c>
      <c r="X2158" s="256">
        <v>3248</v>
      </c>
      <c r="Y2158" s="256">
        <v>3182</v>
      </c>
      <c r="Z2158" s="256">
        <v>2998</v>
      </c>
      <c r="AA2158" s="256">
        <v>2557</v>
      </c>
      <c r="AB2158" s="256">
        <v>1762</v>
      </c>
      <c r="AC2158" s="256">
        <v>1009</v>
      </c>
      <c r="AD2158" s="256">
        <v>721</v>
      </c>
      <c r="AE2158" s="256">
        <v>670</v>
      </c>
      <c r="AF2158" s="256">
        <v>644</v>
      </c>
      <c r="AG2158" s="256">
        <v>574</v>
      </c>
      <c r="AH2158" s="256">
        <v>503</v>
      </c>
      <c r="AI2158" s="256">
        <v>464</v>
      </c>
      <c r="AJ2158" s="256">
        <v>360</v>
      </c>
      <c r="AK2158" s="256">
        <v>174</v>
      </c>
      <c r="AL2158" s="256">
        <v>0</v>
      </c>
      <c r="AM2158" s="256">
        <v>0</v>
      </c>
      <c r="AN2158" s="256">
        <v>0</v>
      </c>
      <c r="AO2158" s="256">
        <v>0</v>
      </c>
      <c r="AP2158" s="256">
        <v>0</v>
      </c>
      <c r="AQ2158" s="256">
        <v>0</v>
      </c>
      <c r="AR2158" s="256">
        <v>0</v>
      </c>
      <c r="AS2158" s="256">
        <v>0</v>
      </c>
      <c r="AT2158" s="256">
        <v>0</v>
      </c>
      <c r="AU2158" s="256">
        <v>0</v>
      </c>
      <c r="AV2158" s="256">
        <v>0</v>
      </c>
      <c r="AW2158" s="256">
        <v>0</v>
      </c>
      <c r="AX2158" s="256">
        <v>0</v>
      </c>
      <c r="AY2158" s="256">
        <v>0</v>
      </c>
      <c r="AZ2158" s="256">
        <v>0</v>
      </c>
      <c r="BA2158" s="256">
        <v>0</v>
      </c>
      <c r="BB2158" s="256">
        <v>0</v>
      </c>
      <c r="BC2158" s="256">
        <v>0</v>
      </c>
      <c r="BD2158" s="256">
        <v>0</v>
      </c>
      <c r="BE2158" s="256">
        <v>0</v>
      </c>
      <c r="BF2158" s="256">
        <v>0</v>
      </c>
      <c r="BG2158" s="256">
        <v>0</v>
      </c>
      <c r="BH2158" s="256">
        <v>0</v>
      </c>
      <c r="BI2158" s="256">
        <v>0</v>
      </c>
      <c r="BJ2158" s="256">
        <v>0</v>
      </c>
      <c r="BK2158" s="256">
        <v>0</v>
      </c>
      <c r="BL2158" s="256">
        <v>0</v>
      </c>
      <c r="BM2158" s="256">
        <v>0</v>
      </c>
      <c r="BN2158" s="256">
        <v>0</v>
      </c>
      <c r="BO2158" s="256">
        <v>0</v>
      </c>
      <c r="BP2158" s="256">
        <v>0</v>
      </c>
      <c r="BQ2158" s="256">
        <v>0</v>
      </c>
      <c r="BR2158" s="256">
        <v>0</v>
      </c>
      <c r="BS2158" s="256">
        <v>0</v>
      </c>
      <c r="BT2158" s="256">
        <v>0</v>
      </c>
      <c r="BU2158" s="256">
        <v>0</v>
      </c>
      <c r="BV2158" s="256">
        <v>0</v>
      </c>
    </row>
    <row r="2159" spans="1:74">
      <c r="A2159" s="256">
        <v>27.5</v>
      </c>
      <c r="B2159" s="256">
        <v>2656</v>
      </c>
      <c r="C2159" s="256">
        <v>2601</v>
      </c>
      <c r="D2159" s="256">
        <v>2587</v>
      </c>
      <c r="E2159" s="256">
        <v>2630</v>
      </c>
      <c r="F2159" s="256">
        <v>2688</v>
      </c>
      <c r="G2159" s="256">
        <v>2696</v>
      </c>
      <c r="H2159" s="256">
        <v>2691</v>
      </c>
      <c r="I2159" s="256">
        <v>2658</v>
      </c>
      <c r="J2159" s="256">
        <v>2633</v>
      </c>
      <c r="K2159" s="256">
        <v>2648</v>
      </c>
      <c r="L2159" s="256">
        <v>2729</v>
      </c>
      <c r="M2159" s="256">
        <v>2847</v>
      </c>
      <c r="N2159" s="256">
        <v>2972</v>
      </c>
      <c r="O2159" s="256">
        <v>3100</v>
      </c>
      <c r="P2159" s="256">
        <v>3210</v>
      </c>
      <c r="Q2159" s="256">
        <v>3281</v>
      </c>
      <c r="R2159" s="256">
        <v>3324</v>
      </c>
      <c r="S2159" s="256">
        <v>3362</v>
      </c>
      <c r="T2159" s="256">
        <v>3402</v>
      </c>
      <c r="U2159" s="256">
        <v>3420</v>
      </c>
      <c r="V2159" s="256">
        <v>3406</v>
      </c>
      <c r="W2159" s="256">
        <v>3339</v>
      </c>
      <c r="X2159" s="256">
        <v>3266</v>
      </c>
      <c r="Y2159" s="256">
        <v>3196</v>
      </c>
      <c r="Z2159" s="256">
        <v>3028</v>
      </c>
      <c r="AA2159" s="256">
        <v>2634</v>
      </c>
      <c r="AB2159" s="256">
        <v>1903</v>
      </c>
      <c r="AC2159" s="256">
        <v>1119</v>
      </c>
      <c r="AD2159" s="256">
        <v>789</v>
      </c>
      <c r="AE2159" s="256">
        <v>736</v>
      </c>
      <c r="AF2159" s="256">
        <v>728</v>
      </c>
      <c r="AG2159" s="256">
        <v>676</v>
      </c>
      <c r="AH2159" s="256">
        <v>603</v>
      </c>
      <c r="AI2159" s="256">
        <v>553</v>
      </c>
      <c r="AJ2159" s="256">
        <v>425</v>
      </c>
      <c r="AK2159" s="256">
        <v>201</v>
      </c>
      <c r="AL2159" s="256">
        <v>0</v>
      </c>
      <c r="AM2159" s="256">
        <v>0</v>
      </c>
      <c r="AN2159" s="256">
        <v>0</v>
      </c>
      <c r="AO2159" s="256">
        <v>0</v>
      </c>
      <c r="AP2159" s="256">
        <v>0</v>
      </c>
      <c r="AQ2159" s="256">
        <v>0</v>
      </c>
      <c r="AR2159" s="256">
        <v>0</v>
      </c>
      <c r="AS2159" s="256">
        <v>0</v>
      </c>
      <c r="AT2159" s="256">
        <v>0</v>
      </c>
      <c r="AU2159" s="256">
        <v>0</v>
      </c>
      <c r="AV2159" s="256">
        <v>0</v>
      </c>
      <c r="AW2159" s="256">
        <v>0</v>
      </c>
      <c r="AX2159" s="256">
        <v>0</v>
      </c>
      <c r="AY2159" s="256">
        <v>0</v>
      </c>
      <c r="AZ2159" s="256">
        <v>0</v>
      </c>
      <c r="BA2159" s="256">
        <v>0</v>
      </c>
      <c r="BB2159" s="256">
        <v>0</v>
      </c>
      <c r="BC2159" s="256">
        <v>0</v>
      </c>
      <c r="BD2159" s="256">
        <v>0</v>
      </c>
      <c r="BE2159" s="256">
        <v>0</v>
      </c>
      <c r="BF2159" s="256">
        <v>0</v>
      </c>
      <c r="BG2159" s="256">
        <v>0</v>
      </c>
      <c r="BH2159" s="256">
        <v>0</v>
      </c>
      <c r="BI2159" s="256">
        <v>0</v>
      </c>
      <c r="BJ2159" s="256">
        <v>0</v>
      </c>
      <c r="BK2159" s="256">
        <v>0</v>
      </c>
      <c r="BL2159" s="256">
        <v>0</v>
      </c>
      <c r="BM2159" s="256">
        <v>0</v>
      </c>
      <c r="BN2159" s="256">
        <v>0</v>
      </c>
      <c r="BO2159" s="256">
        <v>0</v>
      </c>
      <c r="BP2159" s="256">
        <v>0</v>
      </c>
      <c r="BQ2159" s="256">
        <v>0</v>
      </c>
      <c r="BR2159" s="256">
        <v>0</v>
      </c>
      <c r="BS2159" s="256">
        <v>0</v>
      </c>
      <c r="BT2159" s="256">
        <v>0</v>
      </c>
      <c r="BU2159" s="256">
        <v>0</v>
      </c>
      <c r="BV2159" s="256">
        <v>0</v>
      </c>
    </row>
    <row r="2160" spans="1:74">
      <c r="A2160" s="256">
        <v>30</v>
      </c>
      <c r="B2160" s="256">
        <v>2656</v>
      </c>
      <c r="C2160" s="256">
        <v>2605</v>
      </c>
      <c r="D2160" s="256">
        <v>2588</v>
      </c>
      <c r="E2160" s="256">
        <v>2628</v>
      </c>
      <c r="F2160" s="256">
        <v>2688</v>
      </c>
      <c r="G2160" s="256">
        <v>2706</v>
      </c>
      <c r="H2160" s="256">
        <v>2707</v>
      </c>
      <c r="I2160" s="256">
        <v>2678</v>
      </c>
      <c r="J2160" s="256">
        <v>2650</v>
      </c>
      <c r="K2160" s="256">
        <v>2652</v>
      </c>
      <c r="L2160" s="256">
        <v>2714</v>
      </c>
      <c r="M2160" s="256">
        <v>2824</v>
      </c>
      <c r="N2160" s="256">
        <v>2940</v>
      </c>
      <c r="O2160" s="256">
        <v>3054</v>
      </c>
      <c r="P2160" s="256">
        <v>3166</v>
      </c>
      <c r="Q2160" s="256">
        <v>3241</v>
      </c>
      <c r="R2160" s="256">
        <v>3288</v>
      </c>
      <c r="S2160" s="256">
        <v>3326</v>
      </c>
      <c r="T2160" s="256">
        <v>3374</v>
      </c>
      <c r="U2160" s="256">
        <v>3408</v>
      </c>
      <c r="V2160" s="256">
        <v>3417</v>
      </c>
      <c r="W2160" s="256">
        <v>3377</v>
      </c>
      <c r="X2160" s="256">
        <v>3295</v>
      </c>
      <c r="Y2160" s="256">
        <v>3206</v>
      </c>
      <c r="Z2160" s="256">
        <v>3038</v>
      </c>
      <c r="AA2160" s="256">
        <v>2678</v>
      </c>
      <c r="AB2160" s="256">
        <v>2011</v>
      </c>
      <c r="AC2160" s="256">
        <v>1219</v>
      </c>
      <c r="AD2160" s="256">
        <v>838</v>
      </c>
      <c r="AE2160" s="256">
        <v>785</v>
      </c>
      <c r="AF2160" s="256">
        <v>808</v>
      </c>
      <c r="AG2160" s="256">
        <v>799</v>
      </c>
      <c r="AH2160" s="256">
        <v>733</v>
      </c>
      <c r="AI2160" s="256">
        <v>670</v>
      </c>
      <c r="AJ2160" s="256">
        <v>514</v>
      </c>
      <c r="AK2160" s="256">
        <v>236</v>
      </c>
      <c r="AL2160" s="256">
        <v>0</v>
      </c>
      <c r="AM2160" s="256">
        <v>0</v>
      </c>
      <c r="AN2160" s="256">
        <v>0</v>
      </c>
      <c r="AO2160" s="256">
        <v>0</v>
      </c>
      <c r="AP2160" s="256">
        <v>0</v>
      </c>
      <c r="AQ2160" s="256">
        <v>0</v>
      </c>
      <c r="AR2160" s="256">
        <v>0</v>
      </c>
      <c r="AS2160" s="256">
        <v>0</v>
      </c>
      <c r="AT2160" s="256">
        <v>0</v>
      </c>
      <c r="AU2160" s="256">
        <v>0</v>
      </c>
      <c r="AV2160" s="256">
        <v>0</v>
      </c>
      <c r="AW2160" s="256">
        <v>0</v>
      </c>
      <c r="AX2160" s="256">
        <v>0</v>
      </c>
      <c r="AY2160" s="256">
        <v>0</v>
      </c>
      <c r="AZ2160" s="256">
        <v>0</v>
      </c>
      <c r="BA2160" s="256">
        <v>0</v>
      </c>
      <c r="BB2160" s="256">
        <v>0</v>
      </c>
      <c r="BC2160" s="256">
        <v>0</v>
      </c>
      <c r="BD2160" s="256">
        <v>0</v>
      </c>
      <c r="BE2160" s="256">
        <v>0</v>
      </c>
      <c r="BF2160" s="256">
        <v>0</v>
      </c>
      <c r="BG2160" s="256">
        <v>0</v>
      </c>
      <c r="BH2160" s="256">
        <v>0</v>
      </c>
      <c r="BI2160" s="256">
        <v>0</v>
      </c>
      <c r="BJ2160" s="256">
        <v>0</v>
      </c>
      <c r="BK2160" s="256">
        <v>0</v>
      </c>
      <c r="BL2160" s="256">
        <v>0</v>
      </c>
      <c r="BM2160" s="256">
        <v>0</v>
      </c>
      <c r="BN2160" s="256">
        <v>0</v>
      </c>
      <c r="BO2160" s="256">
        <v>0</v>
      </c>
      <c r="BP2160" s="256">
        <v>0</v>
      </c>
      <c r="BQ2160" s="256">
        <v>0</v>
      </c>
      <c r="BR2160" s="256">
        <v>0</v>
      </c>
      <c r="BS2160" s="256">
        <v>0</v>
      </c>
      <c r="BT2160" s="256">
        <v>0</v>
      </c>
      <c r="BU2160" s="256">
        <v>0</v>
      </c>
      <c r="BV2160" s="256">
        <v>0</v>
      </c>
    </row>
    <row r="2161" spans="1:74">
      <c r="A2161" s="256">
        <v>32.5</v>
      </c>
      <c r="B2161" s="256">
        <v>2656</v>
      </c>
      <c r="C2161" s="256">
        <v>2610</v>
      </c>
      <c r="D2161" s="256">
        <v>2594</v>
      </c>
      <c r="E2161" s="256">
        <v>2629</v>
      </c>
      <c r="F2161" s="256">
        <v>2694</v>
      </c>
      <c r="G2161" s="256">
        <v>2721</v>
      </c>
      <c r="H2161" s="256">
        <v>2730</v>
      </c>
      <c r="I2161" s="256">
        <v>2710</v>
      </c>
      <c r="J2161" s="256">
        <v>2678</v>
      </c>
      <c r="K2161" s="256">
        <v>2668</v>
      </c>
      <c r="L2161" s="256">
        <v>2710</v>
      </c>
      <c r="M2161" s="256">
        <v>2810</v>
      </c>
      <c r="N2161" s="256">
        <v>2914</v>
      </c>
      <c r="O2161" s="256">
        <v>3016</v>
      </c>
      <c r="P2161" s="256">
        <v>3122</v>
      </c>
      <c r="Q2161" s="256">
        <v>3209</v>
      </c>
      <c r="R2161" s="256">
        <v>3267</v>
      </c>
      <c r="S2161" s="256">
        <v>3308</v>
      </c>
      <c r="T2161" s="256">
        <v>3355</v>
      </c>
      <c r="U2161" s="256">
        <v>3404</v>
      </c>
      <c r="V2161" s="256">
        <v>3431</v>
      </c>
      <c r="W2161" s="256">
        <v>3420</v>
      </c>
      <c r="X2161" s="256">
        <v>3350</v>
      </c>
      <c r="Y2161" s="256">
        <v>3236</v>
      </c>
      <c r="Z2161" s="256">
        <v>3059</v>
      </c>
      <c r="AA2161" s="256">
        <v>2723</v>
      </c>
      <c r="AB2161" s="256">
        <v>2114</v>
      </c>
      <c r="AC2161" s="256">
        <v>1327</v>
      </c>
      <c r="AD2161" s="256">
        <v>870</v>
      </c>
      <c r="AE2161" s="256">
        <v>810</v>
      </c>
      <c r="AF2161" s="256">
        <v>864</v>
      </c>
      <c r="AG2161" s="256">
        <v>895</v>
      </c>
      <c r="AH2161" s="256">
        <v>864</v>
      </c>
      <c r="AI2161" s="256">
        <v>794</v>
      </c>
      <c r="AJ2161" s="256">
        <v>587</v>
      </c>
      <c r="AK2161" s="256">
        <v>268</v>
      </c>
      <c r="AL2161" s="256">
        <v>0</v>
      </c>
      <c r="AM2161" s="256">
        <v>0</v>
      </c>
      <c r="AN2161" s="256">
        <v>0</v>
      </c>
      <c r="AO2161" s="256">
        <v>0</v>
      </c>
      <c r="AP2161" s="256">
        <v>0</v>
      </c>
      <c r="AQ2161" s="256">
        <v>0</v>
      </c>
      <c r="AR2161" s="256">
        <v>0</v>
      </c>
      <c r="AS2161" s="256">
        <v>0</v>
      </c>
      <c r="AT2161" s="256">
        <v>0</v>
      </c>
      <c r="AU2161" s="256">
        <v>0</v>
      </c>
      <c r="AV2161" s="256">
        <v>0</v>
      </c>
      <c r="AW2161" s="256">
        <v>0</v>
      </c>
      <c r="AX2161" s="256">
        <v>0</v>
      </c>
      <c r="AY2161" s="256">
        <v>0</v>
      </c>
      <c r="AZ2161" s="256">
        <v>0</v>
      </c>
      <c r="BA2161" s="256">
        <v>0</v>
      </c>
      <c r="BB2161" s="256">
        <v>0</v>
      </c>
      <c r="BC2161" s="256">
        <v>0</v>
      </c>
      <c r="BD2161" s="256">
        <v>0</v>
      </c>
      <c r="BE2161" s="256">
        <v>0</v>
      </c>
      <c r="BF2161" s="256">
        <v>0</v>
      </c>
      <c r="BG2161" s="256">
        <v>0</v>
      </c>
      <c r="BH2161" s="256">
        <v>0</v>
      </c>
      <c r="BI2161" s="256">
        <v>0</v>
      </c>
      <c r="BJ2161" s="256">
        <v>0</v>
      </c>
      <c r="BK2161" s="256">
        <v>0</v>
      </c>
      <c r="BL2161" s="256">
        <v>0</v>
      </c>
      <c r="BM2161" s="256">
        <v>0</v>
      </c>
      <c r="BN2161" s="256">
        <v>0</v>
      </c>
      <c r="BO2161" s="256">
        <v>0</v>
      </c>
      <c r="BP2161" s="256">
        <v>0</v>
      </c>
      <c r="BQ2161" s="256">
        <v>0</v>
      </c>
      <c r="BR2161" s="256">
        <v>0</v>
      </c>
      <c r="BS2161" s="256">
        <v>0</v>
      </c>
      <c r="BT2161" s="256">
        <v>0</v>
      </c>
      <c r="BU2161" s="256">
        <v>0</v>
      </c>
      <c r="BV2161" s="256">
        <v>0</v>
      </c>
    </row>
    <row r="2162" spans="1:74">
      <c r="A2162" s="256">
        <v>35</v>
      </c>
      <c r="B2162" s="256">
        <v>2656</v>
      </c>
      <c r="C2162" s="256">
        <v>2604</v>
      </c>
      <c r="D2162" s="256">
        <v>2588</v>
      </c>
      <c r="E2162" s="256">
        <v>2620</v>
      </c>
      <c r="F2162" s="256">
        <v>2688</v>
      </c>
      <c r="G2162" s="256">
        <v>2724</v>
      </c>
      <c r="H2162" s="256">
        <v>2739</v>
      </c>
      <c r="I2162" s="256">
        <v>2730</v>
      </c>
      <c r="J2162" s="256">
        <v>2696</v>
      </c>
      <c r="K2162" s="256">
        <v>2682</v>
      </c>
      <c r="L2162" s="256">
        <v>2704</v>
      </c>
      <c r="M2162" s="256">
        <v>2784</v>
      </c>
      <c r="N2162" s="256">
        <v>2882</v>
      </c>
      <c r="O2162" s="256">
        <v>2979</v>
      </c>
      <c r="P2162" s="256">
        <v>3075</v>
      </c>
      <c r="Q2162" s="256">
        <v>3176</v>
      </c>
      <c r="R2162" s="256">
        <v>3238</v>
      </c>
      <c r="S2162" s="256">
        <v>3284</v>
      </c>
      <c r="T2162" s="256">
        <v>3330</v>
      </c>
      <c r="U2162" s="256">
        <v>3388</v>
      </c>
      <c r="V2162" s="256">
        <v>3428</v>
      </c>
      <c r="W2162" s="256">
        <v>3428</v>
      </c>
      <c r="X2162" s="256">
        <v>3383</v>
      </c>
      <c r="Y2162" s="256">
        <v>3270</v>
      </c>
      <c r="Z2162" s="256">
        <v>3086</v>
      </c>
      <c r="AA2162" s="256">
        <v>2774</v>
      </c>
      <c r="AB2162" s="256">
        <v>2207</v>
      </c>
      <c r="AC2162" s="256">
        <v>1436</v>
      </c>
      <c r="AD2162" s="256">
        <v>908</v>
      </c>
      <c r="AE2162" s="256">
        <v>826</v>
      </c>
      <c r="AF2162" s="256">
        <v>895</v>
      </c>
      <c r="AG2162" s="256">
        <v>981</v>
      </c>
      <c r="AH2162" s="256">
        <v>1006</v>
      </c>
      <c r="AI2162" s="256">
        <v>954</v>
      </c>
      <c r="AJ2162" s="256">
        <v>820</v>
      </c>
      <c r="AK2162" s="256">
        <v>390</v>
      </c>
      <c r="AL2162" s="256">
        <v>0</v>
      </c>
      <c r="AM2162" s="256">
        <v>0</v>
      </c>
      <c r="AN2162" s="256">
        <v>0</v>
      </c>
      <c r="AO2162" s="256">
        <v>0</v>
      </c>
      <c r="AP2162" s="256">
        <v>0</v>
      </c>
      <c r="AQ2162" s="256">
        <v>0</v>
      </c>
      <c r="AR2162" s="256">
        <v>0</v>
      </c>
      <c r="AS2162" s="256">
        <v>0</v>
      </c>
      <c r="AT2162" s="256">
        <v>0</v>
      </c>
      <c r="AU2162" s="256">
        <v>0</v>
      </c>
      <c r="AV2162" s="256">
        <v>0</v>
      </c>
      <c r="AW2162" s="256">
        <v>0</v>
      </c>
      <c r="AX2162" s="256">
        <v>0</v>
      </c>
      <c r="AY2162" s="256">
        <v>0</v>
      </c>
      <c r="AZ2162" s="256">
        <v>0</v>
      </c>
      <c r="BA2162" s="256">
        <v>0</v>
      </c>
      <c r="BB2162" s="256">
        <v>0</v>
      </c>
      <c r="BC2162" s="256">
        <v>0</v>
      </c>
      <c r="BD2162" s="256">
        <v>0</v>
      </c>
      <c r="BE2162" s="256">
        <v>0</v>
      </c>
      <c r="BF2162" s="256">
        <v>0</v>
      </c>
      <c r="BG2162" s="256">
        <v>0</v>
      </c>
      <c r="BH2162" s="256">
        <v>0</v>
      </c>
      <c r="BI2162" s="256">
        <v>0</v>
      </c>
      <c r="BJ2162" s="256">
        <v>0</v>
      </c>
      <c r="BK2162" s="256">
        <v>0</v>
      </c>
      <c r="BL2162" s="256">
        <v>0</v>
      </c>
      <c r="BM2162" s="256">
        <v>0</v>
      </c>
      <c r="BN2162" s="256">
        <v>0</v>
      </c>
      <c r="BO2162" s="256">
        <v>0</v>
      </c>
      <c r="BP2162" s="256">
        <v>0</v>
      </c>
      <c r="BQ2162" s="256">
        <v>0</v>
      </c>
      <c r="BR2162" s="256">
        <v>0</v>
      </c>
      <c r="BS2162" s="256">
        <v>0</v>
      </c>
      <c r="BT2162" s="256">
        <v>0</v>
      </c>
      <c r="BU2162" s="256">
        <v>0</v>
      </c>
      <c r="BV2162" s="256">
        <v>0</v>
      </c>
    </row>
    <row r="2163" spans="1:74">
      <c r="A2163" s="256">
        <v>37.5</v>
      </c>
      <c r="B2163" s="256">
        <v>2656</v>
      </c>
      <c r="C2163" s="256">
        <v>2605</v>
      </c>
      <c r="D2163" s="256">
        <v>2588</v>
      </c>
      <c r="E2163" s="256">
        <v>2617</v>
      </c>
      <c r="F2163" s="256">
        <v>2685</v>
      </c>
      <c r="G2163" s="256">
        <v>2730</v>
      </c>
      <c r="H2163" s="256">
        <v>2754</v>
      </c>
      <c r="I2163" s="256">
        <v>2758</v>
      </c>
      <c r="J2163" s="256">
        <v>2723</v>
      </c>
      <c r="K2163" s="256">
        <v>2698</v>
      </c>
      <c r="L2163" s="256">
        <v>2700</v>
      </c>
      <c r="M2163" s="256">
        <v>2766</v>
      </c>
      <c r="N2163" s="256">
        <v>2854</v>
      </c>
      <c r="O2163" s="256">
        <v>2947</v>
      </c>
      <c r="P2163" s="256">
        <v>3034</v>
      </c>
      <c r="Q2163" s="256">
        <v>3134</v>
      </c>
      <c r="R2163" s="256">
        <v>3205</v>
      </c>
      <c r="S2163" s="256">
        <v>3261</v>
      </c>
      <c r="T2163" s="256">
        <v>3304</v>
      </c>
      <c r="U2163" s="256">
        <v>3358</v>
      </c>
      <c r="V2163" s="256">
        <v>3414</v>
      </c>
      <c r="W2163" s="256">
        <v>3434</v>
      </c>
      <c r="X2163" s="256">
        <v>3414</v>
      </c>
      <c r="Y2163" s="256">
        <v>3338</v>
      </c>
      <c r="Z2163" s="256">
        <v>3166</v>
      </c>
      <c r="AA2163" s="256">
        <v>2866</v>
      </c>
      <c r="AB2163" s="256">
        <v>2332</v>
      </c>
      <c r="AC2163" s="256">
        <v>1572</v>
      </c>
      <c r="AD2163" s="256">
        <v>980</v>
      </c>
      <c r="AE2163" s="256">
        <v>858</v>
      </c>
      <c r="AF2163" s="256">
        <v>935</v>
      </c>
      <c r="AG2163" s="256">
        <v>1058</v>
      </c>
      <c r="AH2163" s="256">
        <v>1124</v>
      </c>
      <c r="AI2163" s="256">
        <v>1104</v>
      </c>
      <c r="AJ2163" s="256">
        <v>840</v>
      </c>
      <c r="AK2163" s="256">
        <v>344</v>
      </c>
      <c r="AL2163" s="256">
        <v>0</v>
      </c>
      <c r="AM2163" s="256">
        <v>0</v>
      </c>
      <c r="AN2163" s="256">
        <v>0</v>
      </c>
      <c r="AO2163" s="256">
        <v>0</v>
      </c>
      <c r="AP2163" s="256">
        <v>0</v>
      </c>
      <c r="AQ2163" s="256">
        <v>0</v>
      </c>
      <c r="AR2163" s="256">
        <v>0</v>
      </c>
      <c r="AS2163" s="256">
        <v>0</v>
      </c>
      <c r="AT2163" s="256">
        <v>0</v>
      </c>
      <c r="AU2163" s="256">
        <v>0</v>
      </c>
      <c r="AV2163" s="256">
        <v>0</v>
      </c>
      <c r="AW2163" s="256">
        <v>0</v>
      </c>
      <c r="AX2163" s="256">
        <v>0</v>
      </c>
      <c r="AY2163" s="256">
        <v>0</v>
      </c>
      <c r="AZ2163" s="256">
        <v>0</v>
      </c>
      <c r="BA2163" s="256">
        <v>0</v>
      </c>
      <c r="BB2163" s="256">
        <v>0</v>
      </c>
      <c r="BC2163" s="256">
        <v>0</v>
      </c>
      <c r="BD2163" s="256">
        <v>0</v>
      </c>
      <c r="BE2163" s="256">
        <v>0</v>
      </c>
      <c r="BF2163" s="256">
        <v>0</v>
      </c>
      <c r="BG2163" s="256">
        <v>0</v>
      </c>
      <c r="BH2163" s="256">
        <v>0</v>
      </c>
      <c r="BI2163" s="256">
        <v>0</v>
      </c>
      <c r="BJ2163" s="256">
        <v>0</v>
      </c>
      <c r="BK2163" s="256">
        <v>0</v>
      </c>
      <c r="BL2163" s="256">
        <v>0</v>
      </c>
      <c r="BM2163" s="256">
        <v>0</v>
      </c>
      <c r="BN2163" s="256">
        <v>0</v>
      </c>
      <c r="BO2163" s="256">
        <v>0</v>
      </c>
      <c r="BP2163" s="256">
        <v>0</v>
      </c>
      <c r="BQ2163" s="256">
        <v>0</v>
      </c>
      <c r="BR2163" s="256">
        <v>0</v>
      </c>
      <c r="BS2163" s="256">
        <v>0</v>
      </c>
      <c r="BT2163" s="256">
        <v>0</v>
      </c>
      <c r="BU2163" s="256">
        <v>0</v>
      </c>
      <c r="BV2163" s="256">
        <v>0</v>
      </c>
    </row>
    <row r="2164" spans="1:74">
      <c r="A2164" s="256">
        <v>40</v>
      </c>
      <c r="B2164" s="256">
        <v>2656</v>
      </c>
      <c r="C2164" s="256">
        <v>2612</v>
      </c>
      <c r="D2164" s="256">
        <v>2593</v>
      </c>
      <c r="E2164" s="256">
        <v>2618</v>
      </c>
      <c r="F2164" s="256">
        <v>2688</v>
      </c>
      <c r="G2164" s="256">
        <v>2741</v>
      </c>
      <c r="H2164" s="256">
        <v>2774</v>
      </c>
      <c r="I2164" s="256">
        <v>2788</v>
      </c>
      <c r="J2164" s="256">
        <v>2759</v>
      </c>
      <c r="K2164" s="256">
        <v>2728</v>
      </c>
      <c r="L2164" s="256">
        <v>2714</v>
      </c>
      <c r="M2164" s="256">
        <v>2758</v>
      </c>
      <c r="N2164" s="256">
        <v>2842</v>
      </c>
      <c r="O2164" s="256">
        <v>2923</v>
      </c>
      <c r="P2164" s="256">
        <v>3004</v>
      </c>
      <c r="Q2164" s="256">
        <v>3096</v>
      </c>
      <c r="R2164" s="256">
        <v>3181</v>
      </c>
      <c r="S2164" s="256">
        <v>3242</v>
      </c>
      <c r="T2164" s="256">
        <v>3294</v>
      </c>
      <c r="U2164" s="256">
        <v>3336</v>
      </c>
      <c r="V2164" s="256">
        <v>3403</v>
      </c>
      <c r="W2164" s="256">
        <v>3440</v>
      </c>
      <c r="X2164" s="256">
        <v>3442</v>
      </c>
      <c r="Y2164" s="256">
        <v>3409</v>
      </c>
      <c r="Z2164" s="256">
        <v>3284</v>
      </c>
      <c r="AA2164" s="256">
        <v>3013</v>
      </c>
      <c r="AB2164" s="256">
        <v>2517</v>
      </c>
      <c r="AC2164" s="256">
        <v>1753</v>
      </c>
      <c r="AD2164" s="256">
        <v>1096</v>
      </c>
      <c r="AE2164" s="256">
        <v>915</v>
      </c>
      <c r="AF2164" s="256">
        <v>992</v>
      </c>
      <c r="AG2164" s="256">
        <v>1129</v>
      </c>
      <c r="AH2164" s="256">
        <v>1212</v>
      </c>
      <c r="AI2164" s="256">
        <v>1216</v>
      </c>
      <c r="AJ2164" s="256">
        <v>939</v>
      </c>
      <c r="AK2164" s="256">
        <v>378</v>
      </c>
      <c r="AL2164" s="256">
        <v>0</v>
      </c>
      <c r="AM2164" s="256">
        <v>0</v>
      </c>
      <c r="AN2164" s="256">
        <v>0</v>
      </c>
      <c r="AO2164" s="256">
        <v>0</v>
      </c>
      <c r="AP2164" s="256">
        <v>0</v>
      </c>
      <c r="AQ2164" s="256">
        <v>0</v>
      </c>
      <c r="AR2164" s="256">
        <v>0</v>
      </c>
      <c r="AS2164" s="256">
        <v>0</v>
      </c>
      <c r="AT2164" s="256">
        <v>0</v>
      </c>
      <c r="AU2164" s="256">
        <v>0</v>
      </c>
      <c r="AV2164" s="256">
        <v>0</v>
      </c>
      <c r="AW2164" s="256">
        <v>0</v>
      </c>
      <c r="AX2164" s="256">
        <v>0</v>
      </c>
      <c r="AY2164" s="256">
        <v>0</v>
      </c>
      <c r="AZ2164" s="256">
        <v>0</v>
      </c>
      <c r="BA2164" s="256">
        <v>0</v>
      </c>
      <c r="BB2164" s="256">
        <v>0</v>
      </c>
      <c r="BC2164" s="256">
        <v>0</v>
      </c>
      <c r="BD2164" s="256">
        <v>0</v>
      </c>
      <c r="BE2164" s="256">
        <v>0</v>
      </c>
      <c r="BF2164" s="256">
        <v>0</v>
      </c>
      <c r="BG2164" s="256">
        <v>0</v>
      </c>
      <c r="BH2164" s="256">
        <v>0</v>
      </c>
      <c r="BI2164" s="256">
        <v>0</v>
      </c>
      <c r="BJ2164" s="256">
        <v>0</v>
      </c>
      <c r="BK2164" s="256">
        <v>0</v>
      </c>
      <c r="BL2164" s="256">
        <v>0</v>
      </c>
      <c r="BM2164" s="256">
        <v>0</v>
      </c>
      <c r="BN2164" s="256">
        <v>0</v>
      </c>
      <c r="BO2164" s="256">
        <v>0</v>
      </c>
      <c r="BP2164" s="256">
        <v>0</v>
      </c>
      <c r="BQ2164" s="256">
        <v>0</v>
      </c>
      <c r="BR2164" s="256">
        <v>0</v>
      </c>
      <c r="BS2164" s="256">
        <v>0</v>
      </c>
      <c r="BT2164" s="256">
        <v>0</v>
      </c>
      <c r="BU2164" s="256">
        <v>0</v>
      </c>
      <c r="BV2164" s="256">
        <v>0</v>
      </c>
    </row>
    <row r="2165" spans="1:74">
      <c r="A2165" s="256">
        <v>42.5</v>
      </c>
      <c r="B2165" s="256">
        <v>2656</v>
      </c>
      <c r="C2165" s="256">
        <v>2610</v>
      </c>
      <c r="D2165" s="256">
        <v>2592</v>
      </c>
      <c r="E2165" s="256">
        <v>2612</v>
      </c>
      <c r="F2165" s="256">
        <v>2678</v>
      </c>
      <c r="G2165" s="256">
        <v>2742</v>
      </c>
      <c r="H2165" s="256">
        <v>2788</v>
      </c>
      <c r="I2165" s="256">
        <v>2814</v>
      </c>
      <c r="J2165" s="256">
        <v>2795</v>
      </c>
      <c r="K2165" s="256">
        <v>2756</v>
      </c>
      <c r="L2165" s="256">
        <v>2728</v>
      </c>
      <c r="M2165" s="256">
        <v>2750</v>
      </c>
      <c r="N2165" s="256">
        <v>2824</v>
      </c>
      <c r="O2165" s="256">
        <v>2904</v>
      </c>
      <c r="P2165" s="256">
        <v>2980</v>
      </c>
      <c r="Q2165" s="256">
        <v>3058</v>
      </c>
      <c r="R2165" s="256">
        <v>3152</v>
      </c>
      <c r="S2165" s="256">
        <v>3226</v>
      </c>
      <c r="T2165" s="256">
        <v>3286</v>
      </c>
      <c r="U2165" s="256">
        <v>3331</v>
      </c>
      <c r="V2165" s="256">
        <v>3392</v>
      </c>
      <c r="W2165" s="256">
        <v>3450</v>
      </c>
      <c r="X2165" s="256">
        <v>3473</v>
      </c>
      <c r="Y2165" s="256">
        <v>3474</v>
      </c>
      <c r="Z2165" s="256">
        <v>3412</v>
      </c>
      <c r="AA2165" s="256">
        <v>3198</v>
      </c>
      <c r="AB2165" s="256">
        <v>2724</v>
      </c>
      <c r="AC2165" s="256">
        <v>1958</v>
      </c>
      <c r="AD2165" s="256">
        <v>1236</v>
      </c>
      <c r="AE2165" s="256">
        <v>990</v>
      </c>
      <c r="AF2165" s="256">
        <v>1058</v>
      </c>
      <c r="AG2165" s="256">
        <v>1200</v>
      </c>
      <c r="AH2165" s="256">
        <v>1290</v>
      </c>
      <c r="AI2165" s="256">
        <v>1310</v>
      </c>
      <c r="AJ2165" s="256">
        <v>1096</v>
      </c>
      <c r="AK2165" s="256">
        <v>535</v>
      </c>
      <c r="AL2165" s="256">
        <v>0</v>
      </c>
      <c r="AM2165" s="256">
        <v>0</v>
      </c>
      <c r="AN2165" s="256">
        <v>0</v>
      </c>
      <c r="AO2165" s="256">
        <v>0</v>
      </c>
      <c r="AP2165" s="256">
        <v>0</v>
      </c>
      <c r="AQ2165" s="256">
        <v>0</v>
      </c>
      <c r="AR2165" s="256">
        <v>0</v>
      </c>
      <c r="AS2165" s="256">
        <v>0</v>
      </c>
      <c r="AT2165" s="256">
        <v>0</v>
      </c>
      <c r="AU2165" s="256">
        <v>0</v>
      </c>
      <c r="AV2165" s="256">
        <v>0</v>
      </c>
      <c r="AW2165" s="256">
        <v>0</v>
      </c>
      <c r="AX2165" s="256">
        <v>0</v>
      </c>
      <c r="AY2165" s="256">
        <v>0</v>
      </c>
      <c r="AZ2165" s="256">
        <v>0</v>
      </c>
      <c r="BA2165" s="256">
        <v>0</v>
      </c>
      <c r="BB2165" s="256">
        <v>0</v>
      </c>
      <c r="BC2165" s="256">
        <v>0</v>
      </c>
      <c r="BD2165" s="256">
        <v>0</v>
      </c>
      <c r="BE2165" s="256">
        <v>0</v>
      </c>
      <c r="BF2165" s="256">
        <v>0</v>
      </c>
      <c r="BG2165" s="256">
        <v>0</v>
      </c>
      <c r="BH2165" s="256">
        <v>0</v>
      </c>
      <c r="BI2165" s="256">
        <v>0</v>
      </c>
      <c r="BJ2165" s="256">
        <v>0</v>
      </c>
      <c r="BK2165" s="256">
        <v>0</v>
      </c>
      <c r="BL2165" s="256">
        <v>0</v>
      </c>
      <c r="BM2165" s="256">
        <v>0</v>
      </c>
      <c r="BN2165" s="256">
        <v>0</v>
      </c>
      <c r="BO2165" s="256">
        <v>0</v>
      </c>
      <c r="BP2165" s="256">
        <v>0</v>
      </c>
      <c r="BQ2165" s="256">
        <v>0</v>
      </c>
      <c r="BR2165" s="256">
        <v>0</v>
      </c>
      <c r="BS2165" s="256">
        <v>0</v>
      </c>
      <c r="BT2165" s="256">
        <v>0</v>
      </c>
      <c r="BU2165" s="256">
        <v>0</v>
      </c>
      <c r="BV2165" s="256">
        <v>0</v>
      </c>
    </row>
    <row r="2166" spans="1:74">
      <c r="A2166" s="256">
        <v>45</v>
      </c>
      <c r="B2166" s="256">
        <v>2656</v>
      </c>
      <c r="C2166" s="256">
        <v>2618</v>
      </c>
      <c r="D2166" s="256">
        <v>2599</v>
      </c>
      <c r="E2166" s="256">
        <v>2614</v>
      </c>
      <c r="F2166" s="256">
        <v>2678</v>
      </c>
      <c r="G2166" s="256">
        <v>2748</v>
      </c>
      <c r="H2166" s="256">
        <v>2805</v>
      </c>
      <c r="I2166" s="256">
        <v>2843</v>
      </c>
      <c r="J2166" s="256">
        <v>2838</v>
      </c>
      <c r="K2166" s="256">
        <v>2796</v>
      </c>
      <c r="L2166" s="256">
        <v>2762</v>
      </c>
      <c r="M2166" s="256">
        <v>2762</v>
      </c>
      <c r="N2166" s="256">
        <v>2825</v>
      </c>
      <c r="O2166" s="256">
        <v>2900</v>
      </c>
      <c r="P2166" s="256">
        <v>2968</v>
      </c>
      <c r="Q2166" s="256">
        <v>3043</v>
      </c>
      <c r="R2166" s="256">
        <v>3134</v>
      </c>
      <c r="S2166" s="256">
        <v>3230</v>
      </c>
      <c r="T2166" s="256">
        <v>3300</v>
      </c>
      <c r="U2166" s="256">
        <v>3360</v>
      </c>
      <c r="V2166" s="256">
        <v>3414</v>
      </c>
      <c r="W2166" s="256">
        <v>3480</v>
      </c>
      <c r="X2166" s="256">
        <v>3532</v>
      </c>
      <c r="Y2166" s="256">
        <v>3566</v>
      </c>
      <c r="Z2166" s="256">
        <v>3552</v>
      </c>
      <c r="AA2166" s="256">
        <v>3406</v>
      </c>
      <c r="AB2166" s="256">
        <v>3004</v>
      </c>
      <c r="AC2166" s="256">
        <v>2260</v>
      </c>
      <c r="AD2166" s="256">
        <v>1441</v>
      </c>
      <c r="AE2166" s="256">
        <v>1092</v>
      </c>
      <c r="AF2166" s="256">
        <v>1122</v>
      </c>
      <c r="AG2166" s="256">
        <v>1254</v>
      </c>
      <c r="AH2166" s="256">
        <v>1342</v>
      </c>
      <c r="AI2166" s="256">
        <v>1366</v>
      </c>
      <c r="AJ2166" s="256">
        <v>1189</v>
      </c>
      <c r="AK2166" s="256">
        <v>552</v>
      </c>
      <c r="AL2166" s="256">
        <v>0</v>
      </c>
      <c r="AM2166" s="256">
        <v>0</v>
      </c>
      <c r="AN2166" s="256">
        <v>0</v>
      </c>
      <c r="AO2166" s="256">
        <v>0</v>
      </c>
      <c r="AP2166" s="256">
        <v>0</v>
      </c>
      <c r="AQ2166" s="256">
        <v>0</v>
      </c>
      <c r="AR2166" s="256">
        <v>0</v>
      </c>
      <c r="AS2166" s="256">
        <v>0</v>
      </c>
      <c r="AT2166" s="256">
        <v>0</v>
      </c>
      <c r="AU2166" s="256">
        <v>0</v>
      </c>
      <c r="AV2166" s="256">
        <v>0</v>
      </c>
      <c r="AW2166" s="256">
        <v>0</v>
      </c>
      <c r="AX2166" s="256">
        <v>0</v>
      </c>
      <c r="AY2166" s="256">
        <v>0</v>
      </c>
      <c r="AZ2166" s="256">
        <v>0</v>
      </c>
      <c r="BA2166" s="256">
        <v>0</v>
      </c>
      <c r="BB2166" s="256">
        <v>0</v>
      </c>
      <c r="BC2166" s="256">
        <v>0</v>
      </c>
      <c r="BD2166" s="256">
        <v>0</v>
      </c>
      <c r="BE2166" s="256">
        <v>0</v>
      </c>
      <c r="BF2166" s="256">
        <v>0</v>
      </c>
      <c r="BG2166" s="256">
        <v>0</v>
      </c>
      <c r="BH2166" s="256">
        <v>0</v>
      </c>
      <c r="BI2166" s="256">
        <v>0</v>
      </c>
      <c r="BJ2166" s="256">
        <v>0</v>
      </c>
      <c r="BK2166" s="256">
        <v>0</v>
      </c>
      <c r="BL2166" s="256">
        <v>0</v>
      </c>
      <c r="BM2166" s="256">
        <v>0</v>
      </c>
      <c r="BN2166" s="256">
        <v>0</v>
      </c>
      <c r="BO2166" s="256">
        <v>0</v>
      </c>
      <c r="BP2166" s="256">
        <v>0</v>
      </c>
      <c r="BQ2166" s="256">
        <v>0</v>
      </c>
      <c r="BR2166" s="256">
        <v>0</v>
      </c>
      <c r="BS2166" s="256">
        <v>0</v>
      </c>
      <c r="BT2166" s="256">
        <v>0</v>
      </c>
      <c r="BU2166" s="256">
        <v>0</v>
      </c>
      <c r="BV2166" s="256">
        <v>0</v>
      </c>
    </row>
    <row r="2167" spans="1:74">
      <c r="A2167" s="256">
        <v>47.5</v>
      </c>
      <c r="B2167" s="256">
        <v>2656</v>
      </c>
      <c r="C2167" s="256">
        <v>2624</v>
      </c>
      <c r="D2167" s="256">
        <v>2604</v>
      </c>
      <c r="E2167" s="256">
        <v>2617</v>
      </c>
      <c r="F2167" s="256">
        <v>2679</v>
      </c>
      <c r="G2167" s="256">
        <v>2754</v>
      </c>
      <c r="H2167" s="256">
        <v>2822</v>
      </c>
      <c r="I2167" s="256">
        <v>2872</v>
      </c>
      <c r="J2167" s="256">
        <v>2881</v>
      </c>
      <c r="K2167" s="256">
        <v>2844</v>
      </c>
      <c r="L2167" s="256">
        <v>2802</v>
      </c>
      <c r="M2167" s="256">
        <v>2791</v>
      </c>
      <c r="N2167" s="256">
        <v>2831</v>
      </c>
      <c r="O2167" s="256">
        <v>2904</v>
      </c>
      <c r="P2167" s="256">
        <v>2968</v>
      </c>
      <c r="Q2167" s="256">
        <v>3041</v>
      </c>
      <c r="R2167" s="256">
        <v>3121</v>
      </c>
      <c r="S2167" s="256">
        <v>3226</v>
      </c>
      <c r="T2167" s="256">
        <v>3315</v>
      </c>
      <c r="U2167" s="256">
        <v>3390</v>
      </c>
      <c r="V2167" s="256">
        <v>3459</v>
      </c>
      <c r="W2167" s="256">
        <v>3527</v>
      </c>
      <c r="X2167" s="256">
        <v>3604</v>
      </c>
      <c r="Y2167" s="256">
        <v>3678</v>
      </c>
      <c r="Z2167" s="256">
        <v>3708</v>
      </c>
      <c r="AA2167" s="256">
        <v>3624</v>
      </c>
      <c r="AB2167" s="256">
        <v>3314</v>
      </c>
      <c r="AC2167" s="256">
        <v>2654</v>
      </c>
      <c r="AD2167" s="256">
        <v>1736</v>
      </c>
      <c r="AE2167" s="256">
        <v>1244</v>
      </c>
      <c r="AF2167" s="256">
        <v>1205</v>
      </c>
      <c r="AG2167" s="256">
        <v>1299</v>
      </c>
      <c r="AH2167" s="256">
        <v>1376</v>
      </c>
      <c r="AI2167" s="256">
        <v>1395</v>
      </c>
      <c r="AJ2167" s="256">
        <v>1284</v>
      </c>
      <c r="AK2167" s="256">
        <v>624</v>
      </c>
      <c r="AL2167" s="256">
        <v>0</v>
      </c>
      <c r="AM2167" s="256">
        <v>0</v>
      </c>
      <c r="AN2167" s="256">
        <v>0</v>
      </c>
      <c r="AO2167" s="256">
        <v>0</v>
      </c>
      <c r="AP2167" s="256">
        <v>0</v>
      </c>
      <c r="AQ2167" s="256">
        <v>0</v>
      </c>
      <c r="AR2167" s="256">
        <v>0</v>
      </c>
      <c r="AS2167" s="256">
        <v>0</v>
      </c>
      <c r="AT2167" s="256">
        <v>0</v>
      </c>
      <c r="AU2167" s="256">
        <v>0</v>
      </c>
      <c r="AV2167" s="256">
        <v>0</v>
      </c>
      <c r="AW2167" s="256">
        <v>0</v>
      </c>
      <c r="AX2167" s="256">
        <v>0</v>
      </c>
      <c r="AY2167" s="256">
        <v>0</v>
      </c>
      <c r="AZ2167" s="256">
        <v>0</v>
      </c>
      <c r="BA2167" s="256">
        <v>0</v>
      </c>
      <c r="BB2167" s="256">
        <v>0</v>
      </c>
      <c r="BC2167" s="256">
        <v>0</v>
      </c>
      <c r="BD2167" s="256">
        <v>0</v>
      </c>
      <c r="BE2167" s="256">
        <v>0</v>
      </c>
      <c r="BF2167" s="256">
        <v>0</v>
      </c>
      <c r="BG2167" s="256">
        <v>0</v>
      </c>
      <c r="BH2167" s="256">
        <v>0</v>
      </c>
      <c r="BI2167" s="256">
        <v>0</v>
      </c>
      <c r="BJ2167" s="256">
        <v>0</v>
      </c>
      <c r="BK2167" s="256">
        <v>0</v>
      </c>
      <c r="BL2167" s="256">
        <v>0</v>
      </c>
      <c r="BM2167" s="256">
        <v>0</v>
      </c>
      <c r="BN2167" s="256">
        <v>0</v>
      </c>
      <c r="BO2167" s="256">
        <v>0</v>
      </c>
      <c r="BP2167" s="256">
        <v>0</v>
      </c>
      <c r="BQ2167" s="256">
        <v>0</v>
      </c>
      <c r="BR2167" s="256">
        <v>0</v>
      </c>
      <c r="BS2167" s="256">
        <v>0</v>
      </c>
      <c r="BT2167" s="256">
        <v>0</v>
      </c>
      <c r="BU2167" s="256">
        <v>0</v>
      </c>
      <c r="BV2167" s="256">
        <v>0</v>
      </c>
    </row>
    <row r="2168" spans="1:74">
      <c r="A2168" s="256">
        <v>50</v>
      </c>
      <c r="B2168" s="256">
        <v>2656</v>
      </c>
      <c r="C2168" s="256">
        <v>2620</v>
      </c>
      <c r="D2168" s="256">
        <v>2600</v>
      </c>
      <c r="E2168" s="256">
        <v>2610</v>
      </c>
      <c r="F2168" s="256">
        <v>2667</v>
      </c>
      <c r="G2168" s="256">
        <v>2748</v>
      </c>
      <c r="H2168" s="256">
        <v>2827</v>
      </c>
      <c r="I2168" s="256">
        <v>2890</v>
      </c>
      <c r="J2168" s="256">
        <v>2918</v>
      </c>
      <c r="K2168" s="256">
        <v>2894</v>
      </c>
      <c r="L2168" s="256">
        <v>2843</v>
      </c>
      <c r="M2168" s="256">
        <v>2820</v>
      </c>
      <c r="N2168" s="256">
        <v>2841</v>
      </c>
      <c r="O2168" s="256">
        <v>2906</v>
      </c>
      <c r="P2168" s="256">
        <v>2974</v>
      </c>
      <c r="Q2168" s="256">
        <v>3050</v>
      </c>
      <c r="R2168" s="256">
        <v>3134</v>
      </c>
      <c r="S2168" s="256">
        <v>3226</v>
      </c>
      <c r="T2168" s="256">
        <v>3331</v>
      </c>
      <c r="U2168" s="256">
        <v>3425</v>
      </c>
      <c r="V2168" s="256">
        <v>3515</v>
      </c>
      <c r="W2168" s="256">
        <v>3604</v>
      </c>
      <c r="X2168" s="256">
        <v>3698</v>
      </c>
      <c r="Y2168" s="256">
        <v>3792</v>
      </c>
      <c r="Z2168" s="256">
        <v>3864</v>
      </c>
      <c r="AA2168" s="256">
        <v>3840</v>
      </c>
      <c r="AB2168" s="256">
        <v>3612</v>
      </c>
      <c r="AC2168" s="256">
        <v>3046</v>
      </c>
      <c r="AD2168" s="256">
        <v>2146</v>
      </c>
      <c r="AE2168" s="256">
        <v>1456</v>
      </c>
      <c r="AF2168" s="256">
        <v>1320</v>
      </c>
      <c r="AG2168" s="256">
        <v>1361</v>
      </c>
      <c r="AH2168" s="256">
        <v>1406</v>
      </c>
      <c r="AI2168" s="256">
        <v>1426</v>
      </c>
      <c r="AJ2168" s="256">
        <v>1362</v>
      </c>
      <c r="AK2168" s="256">
        <v>678</v>
      </c>
      <c r="AL2168" s="256">
        <v>0</v>
      </c>
      <c r="AM2168" s="256">
        <v>0</v>
      </c>
      <c r="AN2168" s="256">
        <v>0</v>
      </c>
      <c r="AO2168" s="256">
        <v>0</v>
      </c>
      <c r="AP2168" s="256">
        <v>0</v>
      </c>
      <c r="AQ2168" s="256">
        <v>0</v>
      </c>
      <c r="AR2168" s="256">
        <v>0</v>
      </c>
      <c r="AS2168" s="256">
        <v>0</v>
      </c>
      <c r="AT2168" s="256">
        <v>0</v>
      </c>
      <c r="AU2168" s="256">
        <v>0</v>
      </c>
      <c r="AV2168" s="256">
        <v>0</v>
      </c>
      <c r="AW2168" s="256">
        <v>0</v>
      </c>
      <c r="AX2168" s="256">
        <v>0</v>
      </c>
      <c r="AY2168" s="256">
        <v>0</v>
      </c>
      <c r="AZ2168" s="256">
        <v>0</v>
      </c>
      <c r="BA2168" s="256">
        <v>0</v>
      </c>
      <c r="BB2168" s="256">
        <v>0</v>
      </c>
      <c r="BC2168" s="256">
        <v>0</v>
      </c>
      <c r="BD2168" s="256">
        <v>0</v>
      </c>
      <c r="BE2168" s="256">
        <v>0</v>
      </c>
      <c r="BF2168" s="256">
        <v>0</v>
      </c>
      <c r="BG2168" s="256">
        <v>0</v>
      </c>
      <c r="BH2168" s="256">
        <v>0</v>
      </c>
      <c r="BI2168" s="256">
        <v>0</v>
      </c>
      <c r="BJ2168" s="256">
        <v>0</v>
      </c>
      <c r="BK2168" s="256">
        <v>0</v>
      </c>
      <c r="BL2168" s="256">
        <v>0</v>
      </c>
      <c r="BM2168" s="256">
        <v>0</v>
      </c>
      <c r="BN2168" s="256">
        <v>0</v>
      </c>
      <c r="BO2168" s="256">
        <v>0</v>
      </c>
      <c r="BP2168" s="256">
        <v>0</v>
      </c>
      <c r="BQ2168" s="256">
        <v>0</v>
      </c>
      <c r="BR2168" s="256">
        <v>0</v>
      </c>
      <c r="BS2168" s="256">
        <v>0</v>
      </c>
      <c r="BT2168" s="256">
        <v>0</v>
      </c>
      <c r="BU2168" s="256">
        <v>0</v>
      </c>
      <c r="BV2168" s="256">
        <v>0</v>
      </c>
    </row>
    <row r="2169" spans="1:74">
      <c r="A2169" s="256">
        <v>52.5</v>
      </c>
      <c r="B2169" s="256">
        <v>2656</v>
      </c>
      <c r="C2169" s="256">
        <v>2622</v>
      </c>
      <c r="D2169" s="256">
        <v>2604</v>
      </c>
      <c r="E2169" s="256">
        <v>2611</v>
      </c>
      <c r="F2169" s="256">
        <v>2662</v>
      </c>
      <c r="G2169" s="256">
        <v>2744</v>
      </c>
      <c r="H2169" s="256">
        <v>2831</v>
      </c>
      <c r="I2169" s="256">
        <v>2906</v>
      </c>
      <c r="J2169" s="256">
        <v>2952</v>
      </c>
      <c r="K2169" s="256">
        <v>2948</v>
      </c>
      <c r="L2169" s="256">
        <v>2900</v>
      </c>
      <c r="M2169" s="256">
        <v>2864</v>
      </c>
      <c r="N2169" s="256">
        <v>2872</v>
      </c>
      <c r="O2169" s="256">
        <v>2920</v>
      </c>
      <c r="P2169" s="256">
        <v>2992</v>
      </c>
      <c r="Q2169" s="256">
        <v>3071</v>
      </c>
      <c r="R2169" s="256">
        <v>3154</v>
      </c>
      <c r="S2169" s="256">
        <v>3250</v>
      </c>
      <c r="T2169" s="256">
        <v>3362</v>
      </c>
      <c r="U2169" s="256">
        <v>3479</v>
      </c>
      <c r="V2169" s="256">
        <v>3598</v>
      </c>
      <c r="W2169" s="256">
        <v>3724</v>
      </c>
      <c r="X2169" s="256">
        <v>3849</v>
      </c>
      <c r="Y2169" s="256">
        <v>3966</v>
      </c>
      <c r="Z2169" s="256">
        <v>4072</v>
      </c>
      <c r="AA2169" s="256">
        <v>4116</v>
      </c>
      <c r="AB2169" s="256">
        <v>3966</v>
      </c>
      <c r="AC2169" s="256">
        <v>3486</v>
      </c>
      <c r="AD2169" s="256">
        <v>2632</v>
      </c>
      <c r="AE2169" s="256">
        <v>1768</v>
      </c>
      <c r="AF2169" s="256">
        <v>1473</v>
      </c>
      <c r="AG2169" s="256">
        <v>1445</v>
      </c>
      <c r="AH2169" s="256">
        <v>1448</v>
      </c>
      <c r="AI2169" s="256">
        <v>1447</v>
      </c>
      <c r="AJ2169" s="256">
        <v>1344</v>
      </c>
      <c r="AK2169" s="256">
        <v>665</v>
      </c>
      <c r="AL2169" s="256">
        <v>0</v>
      </c>
      <c r="AM2169" s="256">
        <v>0</v>
      </c>
      <c r="AN2169" s="256">
        <v>0</v>
      </c>
      <c r="AO2169" s="256">
        <v>0</v>
      </c>
      <c r="AP2169" s="256">
        <v>0</v>
      </c>
      <c r="AQ2169" s="256">
        <v>0</v>
      </c>
      <c r="AR2169" s="256">
        <v>0</v>
      </c>
      <c r="AS2169" s="256">
        <v>0</v>
      </c>
      <c r="AT2169" s="256">
        <v>0</v>
      </c>
      <c r="AU2169" s="256">
        <v>0</v>
      </c>
      <c r="AV2169" s="256">
        <v>0</v>
      </c>
      <c r="AW2169" s="256">
        <v>0</v>
      </c>
      <c r="AX2169" s="256">
        <v>0</v>
      </c>
      <c r="AY2169" s="256">
        <v>0</v>
      </c>
      <c r="AZ2169" s="256">
        <v>0</v>
      </c>
      <c r="BA2169" s="256">
        <v>0</v>
      </c>
      <c r="BB2169" s="256">
        <v>0</v>
      </c>
      <c r="BC2169" s="256">
        <v>0</v>
      </c>
      <c r="BD2169" s="256">
        <v>0</v>
      </c>
      <c r="BE2169" s="256">
        <v>0</v>
      </c>
      <c r="BF2169" s="256">
        <v>0</v>
      </c>
      <c r="BG2169" s="256">
        <v>0</v>
      </c>
      <c r="BH2169" s="256">
        <v>0</v>
      </c>
      <c r="BI2169" s="256">
        <v>0</v>
      </c>
      <c r="BJ2169" s="256">
        <v>0</v>
      </c>
      <c r="BK2169" s="256">
        <v>0</v>
      </c>
      <c r="BL2169" s="256">
        <v>0</v>
      </c>
      <c r="BM2169" s="256">
        <v>0</v>
      </c>
      <c r="BN2169" s="256">
        <v>0</v>
      </c>
      <c r="BO2169" s="256">
        <v>0</v>
      </c>
      <c r="BP2169" s="256">
        <v>0</v>
      </c>
      <c r="BQ2169" s="256">
        <v>0</v>
      </c>
      <c r="BR2169" s="256">
        <v>0</v>
      </c>
      <c r="BS2169" s="256">
        <v>0</v>
      </c>
      <c r="BT2169" s="256">
        <v>0</v>
      </c>
      <c r="BU2169" s="256">
        <v>0</v>
      </c>
      <c r="BV2169" s="256">
        <v>0</v>
      </c>
    </row>
    <row r="2170" spans="1:74">
      <c r="A2170" s="256">
        <v>55</v>
      </c>
      <c r="B2170" s="256">
        <v>2656</v>
      </c>
      <c r="C2170" s="256">
        <v>2621</v>
      </c>
      <c r="D2170" s="256">
        <v>2602</v>
      </c>
      <c r="E2170" s="256">
        <v>2607</v>
      </c>
      <c r="F2170" s="256">
        <v>2653</v>
      </c>
      <c r="G2170" s="256">
        <v>2732</v>
      </c>
      <c r="H2170" s="256">
        <v>2828</v>
      </c>
      <c r="I2170" s="256">
        <v>2916</v>
      </c>
      <c r="J2170" s="256">
        <v>2977</v>
      </c>
      <c r="K2170" s="256">
        <v>2996</v>
      </c>
      <c r="L2170" s="256">
        <v>2962</v>
      </c>
      <c r="M2170" s="256">
        <v>2916</v>
      </c>
      <c r="N2170" s="256">
        <v>2910</v>
      </c>
      <c r="O2170" s="256">
        <v>2944</v>
      </c>
      <c r="P2170" s="256">
        <v>3010</v>
      </c>
      <c r="Q2170" s="256">
        <v>3100</v>
      </c>
      <c r="R2170" s="256">
        <v>3192</v>
      </c>
      <c r="S2170" s="256">
        <v>3298</v>
      </c>
      <c r="T2170" s="256">
        <v>3414</v>
      </c>
      <c r="U2170" s="256">
        <v>3548</v>
      </c>
      <c r="V2170" s="256">
        <v>3714</v>
      </c>
      <c r="W2170" s="256">
        <v>3892</v>
      </c>
      <c r="X2170" s="256">
        <v>4079</v>
      </c>
      <c r="Y2170" s="256">
        <v>4273</v>
      </c>
      <c r="Z2170" s="256">
        <v>4472</v>
      </c>
      <c r="AA2170" s="256">
        <v>4610</v>
      </c>
      <c r="AB2170" s="256">
        <v>4561</v>
      </c>
      <c r="AC2170" s="256">
        <v>4148</v>
      </c>
      <c r="AD2170" s="256">
        <v>3284</v>
      </c>
      <c r="AE2170" s="256">
        <v>2232</v>
      </c>
      <c r="AF2170" s="256">
        <v>1673</v>
      </c>
      <c r="AG2170" s="256">
        <v>1546</v>
      </c>
      <c r="AH2170" s="256">
        <v>1502</v>
      </c>
      <c r="AI2170" s="256">
        <v>1452</v>
      </c>
      <c r="AJ2170" s="256">
        <v>1322</v>
      </c>
      <c r="AK2170" s="256">
        <v>665</v>
      </c>
      <c r="AL2170" s="256">
        <v>0</v>
      </c>
      <c r="AM2170" s="256">
        <v>0</v>
      </c>
      <c r="AN2170" s="256">
        <v>0</v>
      </c>
      <c r="AO2170" s="256">
        <v>0</v>
      </c>
      <c r="AP2170" s="256">
        <v>0</v>
      </c>
      <c r="AQ2170" s="256">
        <v>0</v>
      </c>
      <c r="AR2170" s="256">
        <v>0</v>
      </c>
      <c r="AS2170" s="256">
        <v>0</v>
      </c>
      <c r="AT2170" s="256">
        <v>0</v>
      </c>
      <c r="AU2170" s="256">
        <v>0</v>
      </c>
      <c r="AV2170" s="256">
        <v>0</v>
      </c>
      <c r="AW2170" s="256">
        <v>0</v>
      </c>
      <c r="AX2170" s="256">
        <v>0</v>
      </c>
      <c r="AY2170" s="256">
        <v>0</v>
      </c>
      <c r="AZ2170" s="256">
        <v>0</v>
      </c>
      <c r="BA2170" s="256">
        <v>0</v>
      </c>
      <c r="BB2170" s="256">
        <v>0</v>
      </c>
      <c r="BC2170" s="256">
        <v>0</v>
      </c>
      <c r="BD2170" s="256">
        <v>0</v>
      </c>
      <c r="BE2170" s="256">
        <v>0</v>
      </c>
      <c r="BF2170" s="256">
        <v>0</v>
      </c>
      <c r="BG2170" s="256">
        <v>0</v>
      </c>
      <c r="BH2170" s="256">
        <v>0</v>
      </c>
      <c r="BI2170" s="256">
        <v>0</v>
      </c>
      <c r="BJ2170" s="256">
        <v>0</v>
      </c>
      <c r="BK2170" s="256">
        <v>0</v>
      </c>
      <c r="BL2170" s="256">
        <v>0</v>
      </c>
      <c r="BM2170" s="256">
        <v>0</v>
      </c>
      <c r="BN2170" s="256">
        <v>0</v>
      </c>
      <c r="BO2170" s="256">
        <v>0</v>
      </c>
      <c r="BP2170" s="256">
        <v>0</v>
      </c>
      <c r="BQ2170" s="256">
        <v>0</v>
      </c>
      <c r="BR2170" s="256">
        <v>0</v>
      </c>
      <c r="BS2170" s="256">
        <v>0</v>
      </c>
      <c r="BT2170" s="256">
        <v>0</v>
      </c>
      <c r="BU2170" s="256">
        <v>0</v>
      </c>
      <c r="BV2170" s="256">
        <v>0</v>
      </c>
    </row>
    <row r="2171" spans="1:74">
      <c r="A2171" s="256">
        <v>57.5</v>
      </c>
      <c r="B2171" s="256">
        <v>2656</v>
      </c>
      <c r="C2171" s="256">
        <v>2621</v>
      </c>
      <c r="D2171" s="256">
        <v>2602</v>
      </c>
      <c r="E2171" s="256">
        <v>2604</v>
      </c>
      <c r="F2171" s="256">
        <v>2642</v>
      </c>
      <c r="G2171" s="256">
        <v>2719</v>
      </c>
      <c r="H2171" s="256">
        <v>2816</v>
      </c>
      <c r="I2171" s="256">
        <v>2915</v>
      </c>
      <c r="J2171" s="256">
        <v>2992</v>
      </c>
      <c r="K2171" s="256">
        <v>3036</v>
      </c>
      <c r="L2171" s="256">
        <v>3028</v>
      </c>
      <c r="M2171" s="256">
        <v>2978</v>
      </c>
      <c r="N2171" s="256">
        <v>2952</v>
      </c>
      <c r="O2171" s="256">
        <v>2976</v>
      </c>
      <c r="P2171" s="256">
        <v>3032</v>
      </c>
      <c r="Q2171" s="256">
        <v>3124</v>
      </c>
      <c r="R2171" s="256">
        <v>3230</v>
      </c>
      <c r="S2171" s="256">
        <v>3348</v>
      </c>
      <c r="T2171" s="256">
        <v>3482</v>
      </c>
      <c r="U2171" s="256">
        <v>3642</v>
      </c>
      <c r="V2171" s="256">
        <v>3845</v>
      </c>
      <c r="W2171" s="256">
        <v>4084</v>
      </c>
      <c r="X2171" s="256">
        <v>4364</v>
      </c>
      <c r="Y2171" s="256">
        <v>4684</v>
      </c>
      <c r="Z2171" s="256">
        <v>5016</v>
      </c>
      <c r="AA2171" s="256">
        <v>5286</v>
      </c>
      <c r="AB2171" s="256">
        <v>5376</v>
      </c>
      <c r="AC2171" s="256">
        <v>5070</v>
      </c>
      <c r="AD2171" s="256">
        <v>4196</v>
      </c>
      <c r="AE2171" s="256">
        <v>2928</v>
      </c>
      <c r="AF2171" s="256">
        <v>2011</v>
      </c>
      <c r="AG2171" s="256">
        <v>1700</v>
      </c>
      <c r="AH2171" s="256">
        <v>1567</v>
      </c>
      <c r="AI2171" s="256">
        <v>1470</v>
      </c>
      <c r="AJ2171" s="256">
        <v>1290</v>
      </c>
      <c r="AK2171" s="256">
        <v>666</v>
      </c>
      <c r="AL2171" s="256">
        <v>0</v>
      </c>
      <c r="AM2171" s="256">
        <v>0</v>
      </c>
      <c r="AN2171" s="256">
        <v>0</v>
      </c>
      <c r="AO2171" s="256">
        <v>0</v>
      </c>
      <c r="AP2171" s="256">
        <v>0</v>
      </c>
      <c r="AQ2171" s="256">
        <v>0</v>
      </c>
      <c r="AR2171" s="256">
        <v>0</v>
      </c>
      <c r="AS2171" s="256">
        <v>0</v>
      </c>
      <c r="AT2171" s="256">
        <v>0</v>
      </c>
      <c r="AU2171" s="256">
        <v>0</v>
      </c>
      <c r="AV2171" s="256">
        <v>0</v>
      </c>
      <c r="AW2171" s="256">
        <v>0</v>
      </c>
      <c r="AX2171" s="256">
        <v>0</v>
      </c>
      <c r="AY2171" s="256">
        <v>0</v>
      </c>
      <c r="AZ2171" s="256">
        <v>0</v>
      </c>
      <c r="BA2171" s="256">
        <v>0</v>
      </c>
      <c r="BB2171" s="256">
        <v>0</v>
      </c>
      <c r="BC2171" s="256">
        <v>0</v>
      </c>
      <c r="BD2171" s="256">
        <v>0</v>
      </c>
      <c r="BE2171" s="256">
        <v>0</v>
      </c>
      <c r="BF2171" s="256">
        <v>0</v>
      </c>
      <c r="BG2171" s="256">
        <v>0</v>
      </c>
      <c r="BH2171" s="256">
        <v>0</v>
      </c>
      <c r="BI2171" s="256">
        <v>0</v>
      </c>
      <c r="BJ2171" s="256">
        <v>0</v>
      </c>
      <c r="BK2171" s="256">
        <v>0</v>
      </c>
      <c r="BL2171" s="256">
        <v>0</v>
      </c>
      <c r="BM2171" s="256">
        <v>0</v>
      </c>
      <c r="BN2171" s="256">
        <v>0</v>
      </c>
      <c r="BO2171" s="256">
        <v>0</v>
      </c>
      <c r="BP2171" s="256">
        <v>0</v>
      </c>
      <c r="BQ2171" s="256">
        <v>0</v>
      </c>
      <c r="BR2171" s="256">
        <v>0</v>
      </c>
      <c r="BS2171" s="256">
        <v>0</v>
      </c>
      <c r="BT2171" s="256">
        <v>0</v>
      </c>
      <c r="BU2171" s="256">
        <v>0</v>
      </c>
      <c r="BV2171" s="256">
        <v>0</v>
      </c>
    </row>
    <row r="2172" spans="1:74">
      <c r="A2172" s="256">
        <v>60</v>
      </c>
      <c r="B2172" s="256">
        <v>2656</v>
      </c>
      <c r="C2172" s="256">
        <v>2626</v>
      </c>
      <c r="D2172" s="256">
        <v>2608</v>
      </c>
      <c r="E2172" s="256">
        <v>2610</v>
      </c>
      <c r="F2172" s="256">
        <v>2645</v>
      </c>
      <c r="G2172" s="256">
        <v>2712</v>
      </c>
      <c r="H2172" s="256">
        <v>2810</v>
      </c>
      <c r="I2172" s="256">
        <v>2914</v>
      </c>
      <c r="J2172" s="256">
        <v>3008</v>
      </c>
      <c r="K2172" s="256">
        <v>3072</v>
      </c>
      <c r="L2172" s="256">
        <v>3092</v>
      </c>
      <c r="M2172" s="256">
        <v>3054</v>
      </c>
      <c r="N2172" s="256">
        <v>3014</v>
      </c>
      <c r="O2172" s="256">
        <v>3023</v>
      </c>
      <c r="P2172" s="256">
        <v>3076</v>
      </c>
      <c r="Q2172" s="256">
        <v>3159</v>
      </c>
      <c r="R2172" s="256">
        <v>3268</v>
      </c>
      <c r="S2172" s="256">
        <v>3400</v>
      </c>
      <c r="T2172" s="256">
        <v>3558</v>
      </c>
      <c r="U2172" s="256">
        <v>3748</v>
      </c>
      <c r="V2172" s="256">
        <v>3986</v>
      </c>
      <c r="W2172" s="256">
        <v>4285</v>
      </c>
      <c r="X2172" s="256">
        <v>4657</v>
      </c>
      <c r="Y2172" s="256">
        <v>5092</v>
      </c>
      <c r="Z2172" s="256">
        <v>5564</v>
      </c>
      <c r="AA2172" s="256">
        <v>6014</v>
      </c>
      <c r="AB2172" s="256">
        <v>6336</v>
      </c>
      <c r="AC2172" s="256">
        <v>6278</v>
      </c>
      <c r="AD2172" s="256">
        <v>5535</v>
      </c>
      <c r="AE2172" s="256">
        <v>4066</v>
      </c>
      <c r="AF2172" s="256">
        <v>2673</v>
      </c>
      <c r="AG2172" s="256">
        <v>1959</v>
      </c>
      <c r="AH2172" s="256">
        <v>1665</v>
      </c>
      <c r="AI2172" s="256">
        <v>1505</v>
      </c>
      <c r="AJ2172" s="256">
        <v>1280</v>
      </c>
      <c r="AK2172" s="256">
        <v>639</v>
      </c>
      <c r="AL2172" s="256">
        <v>0</v>
      </c>
      <c r="AM2172" s="256">
        <v>0</v>
      </c>
      <c r="AN2172" s="256">
        <v>0</v>
      </c>
      <c r="AO2172" s="256">
        <v>0</v>
      </c>
      <c r="AP2172" s="256">
        <v>0</v>
      </c>
      <c r="AQ2172" s="256">
        <v>0</v>
      </c>
      <c r="AR2172" s="256">
        <v>0</v>
      </c>
      <c r="AS2172" s="256">
        <v>0</v>
      </c>
      <c r="AT2172" s="256">
        <v>0</v>
      </c>
      <c r="AU2172" s="256">
        <v>0</v>
      </c>
      <c r="AV2172" s="256">
        <v>0</v>
      </c>
      <c r="AW2172" s="256">
        <v>0</v>
      </c>
      <c r="AX2172" s="256">
        <v>0</v>
      </c>
      <c r="AY2172" s="256">
        <v>0</v>
      </c>
      <c r="AZ2172" s="256">
        <v>0</v>
      </c>
      <c r="BA2172" s="256">
        <v>0</v>
      </c>
      <c r="BB2172" s="256">
        <v>0</v>
      </c>
      <c r="BC2172" s="256">
        <v>0</v>
      </c>
      <c r="BD2172" s="256">
        <v>0</v>
      </c>
      <c r="BE2172" s="256">
        <v>0</v>
      </c>
      <c r="BF2172" s="256">
        <v>0</v>
      </c>
      <c r="BG2172" s="256">
        <v>0</v>
      </c>
      <c r="BH2172" s="256">
        <v>0</v>
      </c>
      <c r="BI2172" s="256">
        <v>0</v>
      </c>
      <c r="BJ2172" s="256">
        <v>0</v>
      </c>
      <c r="BK2172" s="256">
        <v>0</v>
      </c>
      <c r="BL2172" s="256">
        <v>0</v>
      </c>
      <c r="BM2172" s="256">
        <v>0</v>
      </c>
      <c r="BN2172" s="256">
        <v>0</v>
      </c>
      <c r="BO2172" s="256">
        <v>0</v>
      </c>
      <c r="BP2172" s="256">
        <v>0</v>
      </c>
      <c r="BQ2172" s="256">
        <v>0</v>
      </c>
      <c r="BR2172" s="256">
        <v>0</v>
      </c>
      <c r="BS2172" s="256">
        <v>0</v>
      </c>
      <c r="BT2172" s="256">
        <v>0</v>
      </c>
      <c r="BU2172" s="256">
        <v>0</v>
      </c>
      <c r="BV2172" s="256">
        <v>0</v>
      </c>
    </row>
    <row r="2173" spans="1:74">
      <c r="A2173" s="256">
        <v>62.5</v>
      </c>
      <c r="B2173" s="256">
        <v>2656</v>
      </c>
      <c r="C2173" s="256">
        <v>2624</v>
      </c>
      <c r="D2173" s="256">
        <v>2606</v>
      </c>
      <c r="E2173" s="256">
        <v>2608</v>
      </c>
      <c r="F2173" s="256">
        <v>2640</v>
      </c>
      <c r="G2173" s="256">
        <v>2700</v>
      </c>
      <c r="H2173" s="256">
        <v>2794</v>
      </c>
      <c r="I2173" s="256">
        <v>2902</v>
      </c>
      <c r="J2173" s="256">
        <v>3006</v>
      </c>
      <c r="K2173" s="256">
        <v>3094</v>
      </c>
      <c r="L2173" s="256">
        <v>3140</v>
      </c>
      <c r="M2173" s="256">
        <v>3128</v>
      </c>
      <c r="N2173" s="256">
        <v>3088</v>
      </c>
      <c r="O2173" s="256">
        <v>3078</v>
      </c>
      <c r="P2173" s="256">
        <v>3120</v>
      </c>
      <c r="Q2173" s="256">
        <v>3202</v>
      </c>
      <c r="R2173" s="256">
        <v>3303</v>
      </c>
      <c r="S2173" s="256">
        <v>3444</v>
      </c>
      <c r="T2173" s="256">
        <v>3631</v>
      </c>
      <c r="U2173" s="256">
        <v>3858</v>
      </c>
      <c r="V2173" s="256">
        <v>4140</v>
      </c>
      <c r="W2173" s="256">
        <v>4496</v>
      </c>
      <c r="X2173" s="256">
        <v>4940</v>
      </c>
      <c r="Y2173" s="256">
        <v>5450</v>
      </c>
      <c r="Z2173" s="256">
        <v>6024</v>
      </c>
      <c r="AA2173" s="256">
        <v>6635</v>
      </c>
      <c r="AB2173" s="256">
        <v>7193</v>
      </c>
      <c r="AC2173" s="256">
        <v>7440</v>
      </c>
      <c r="AD2173" s="256">
        <v>7054</v>
      </c>
      <c r="AE2173" s="256">
        <v>5838</v>
      </c>
      <c r="AF2173" s="256">
        <v>3974</v>
      </c>
      <c r="AG2173" s="256">
        <v>2492</v>
      </c>
      <c r="AH2173" s="256">
        <v>1851</v>
      </c>
      <c r="AI2173" s="256">
        <v>1570</v>
      </c>
      <c r="AJ2173" s="256">
        <v>1273</v>
      </c>
      <c r="AK2173" s="256">
        <v>630</v>
      </c>
      <c r="AL2173" s="256">
        <v>0</v>
      </c>
      <c r="AM2173" s="256">
        <v>0</v>
      </c>
      <c r="AN2173" s="256">
        <v>0</v>
      </c>
      <c r="AO2173" s="256">
        <v>0</v>
      </c>
      <c r="AP2173" s="256">
        <v>0</v>
      </c>
      <c r="AQ2173" s="256">
        <v>0</v>
      </c>
      <c r="AR2173" s="256">
        <v>0</v>
      </c>
      <c r="AS2173" s="256">
        <v>0</v>
      </c>
      <c r="AT2173" s="256">
        <v>0</v>
      </c>
      <c r="AU2173" s="256">
        <v>0</v>
      </c>
      <c r="AV2173" s="256">
        <v>0</v>
      </c>
      <c r="AW2173" s="256">
        <v>0</v>
      </c>
      <c r="AX2173" s="256">
        <v>0</v>
      </c>
      <c r="AY2173" s="256">
        <v>0</v>
      </c>
      <c r="AZ2173" s="256">
        <v>0</v>
      </c>
      <c r="BA2173" s="256">
        <v>0</v>
      </c>
      <c r="BB2173" s="256">
        <v>0</v>
      </c>
      <c r="BC2173" s="256">
        <v>0</v>
      </c>
      <c r="BD2173" s="256">
        <v>0</v>
      </c>
      <c r="BE2173" s="256">
        <v>0</v>
      </c>
      <c r="BF2173" s="256">
        <v>0</v>
      </c>
      <c r="BG2173" s="256">
        <v>0</v>
      </c>
      <c r="BH2173" s="256">
        <v>0</v>
      </c>
      <c r="BI2173" s="256">
        <v>0</v>
      </c>
      <c r="BJ2173" s="256">
        <v>0</v>
      </c>
      <c r="BK2173" s="256">
        <v>0</v>
      </c>
      <c r="BL2173" s="256">
        <v>0</v>
      </c>
      <c r="BM2173" s="256">
        <v>0</v>
      </c>
      <c r="BN2173" s="256">
        <v>0</v>
      </c>
      <c r="BO2173" s="256">
        <v>0</v>
      </c>
      <c r="BP2173" s="256">
        <v>0</v>
      </c>
      <c r="BQ2173" s="256">
        <v>0</v>
      </c>
      <c r="BR2173" s="256">
        <v>0</v>
      </c>
      <c r="BS2173" s="256">
        <v>0</v>
      </c>
      <c r="BT2173" s="256">
        <v>0</v>
      </c>
      <c r="BU2173" s="256">
        <v>0</v>
      </c>
      <c r="BV2173" s="256">
        <v>0</v>
      </c>
    </row>
    <row r="2174" spans="1:74">
      <c r="A2174" s="256">
        <v>65</v>
      </c>
      <c r="B2174" s="256">
        <v>2656</v>
      </c>
      <c r="C2174" s="256">
        <v>2624</v>
      </c>
      <c r="D2174" s="256">
        <v>2605</v>
      </c>
      <c r="E2174" s="256">
        <v>2608</v>
      </c>
      <c r="F2174" s="256">
        <v>2634</v>
      </c>
      <c r="G2174" s="256">
        <v>2689</v>
      </c>
      <c r="H2174" s="256">
        <v>2776</v>
      </c>
      <c r="I2174" s="256">
        <v>2886</v>
      </c>
      <c r="J2174" s="256">
        <v>2996</v>
      </c>
      <c r="K2174" s="256">
        <v>3103</v>
      </c>
      <c r="L2174" s="256">
        <v>3174</v>
      </c>
      <c r="M2174" s="256">
        <v>3196</v>
      </c>
      <c r="N2174" s="256">
        <v>3174</v>
      </c>
      <c r="O2174" s="256">
        <v>3157</v>
      </c>
      <c r="P2174" s="256">
        <v>3184</v>
      </c>
      <c r="Q2174" s="256">
        <v>3263</v>
      </c>
      <c r="R2174" s="256">
        <v>3364</v>
      </c>
      <c r="S2174" s="256">
        <v>3506</v>
      </c>
      <c r="T2174" s="256">
        <v>3709</v>
      </c>
      <c r="U2174" s="256">
        <v>3968</v>
      </c>
      <c r="V2174" s="256">
        <v>4294</v>
      </c>
      <c r="W2174" s="256">
        <v>4702</v>
      </c>
      <c r="X2174" s="256">
        <v>5201</v>
      </c>
      <c r="Y2174" s="256">
        <v>5768</v>
      </c>
      <c r="Z2174" s="256">
        <v>6404</v>
      </c>
      <c r="AA2174" s="256">
        <v>7118</v>
      </c>
      <c r="AB2174" s="256">
        <v>7846</v>
      </c>
      <c r="AC2174" s="256">
        <v>8328</v>
      </c>
      <c r="AD2174" s="256">
        <v>8306</v>
      </c>
      <c r="AE2174" s="256">
        <v>7616</v>
      </c>
      <c r="AF2174" s="256">
        <v>5873</v>
      </c>
      <c r="AG2174" s="256">
        <v>3516</v>
      </c>
      <c r="AH2174" s="256">
        <v>2143</v>
      </c>
      <c r="AI2174" s="256">
        <v>1646</v>
      </c>
      <c r="AJ2174" s="256">
        <v>1242</v>
      </c>
      <c r="AK2174" s="256">
        <v>590</v>
      </c>
      <c r="AL2174" s="256">
        <v>0</v>
      </c>
      <c r="AM2174" s="256">
        <v>0</v>
      </c>
      <c r="AN2174" s="256">
        <v>0</v>
      </c>
      <c r="AO2174" s="256">
        <v>0</v>
      </c>
      <c r="AP2174" s="256">
        <v>0</v>
      </c>
      <c r="AQ2174" s="256">
        <v>0</v>
      </c>
      <c r="AR2174" s="256">
        <v>0</v>
      </c>
      <c r="AS2174" s="256">
        <v>0</v>
      </c>
      <c r="AT2174" s="256">
        <v>0</v>
      </c>
      <c r="AU2174" s="256">
        <v>0</v>
      </c>
      <c r="AV2174" s="256">
        <v>0</v>
      </c>
      <c r="AW2174" s="256">
        <v>0</v>
      </c>
      <c r="AX2174" s="256">
        <v>0</v>
      </c>
      <c r="AY2174" s="256">
        <v>0</v>
      </c>
      <c r="AZ2174" s="256">
        <v>0</v>
      </c>
      <c r="BA2174" s="256">
        <v>0</v>
      </c>
      <c r="BB2174" s="256">
        <v>0</v>
      </c>
      <c r="BC2174" s="256">
        <v>0</v>
      </c>
      <c r="BD2174" s="256">
        <v>0</v>
      </c>
      <c r="BE2174" s="256">
        <v>0</v>
      </c>
      <c r="BF2174" s="256">
        <v>0</v>
      </c>
      <c r="BG2174" s="256">
        <v>0</v>
      </c>
      <c r="BH2174" s="256">
        <v>0</v>
      </c>
      <c r="BI2174" s="256">
        <v>0</v>
      </c>
      <c r="BJ2174" s="256">
        <v>0</v>
      </c>
      <c r="BK2174" s="256">
        <v>0</v>
      </c>
      <c r="BL2174" s="256">
        <v>0</v>
      </c>
      <c r="BM2174" s="256">
        <v>0</v>
      </c>
      <c r="BN2174" s="256">
        <v>0</v>
      </c>
      <c r="BO2174" s="256">
        <v>0</v>
      </c>
      <c r="BP2174" s="256">
        <v>0</v>
      </c>
      <c r="BQ2174" s="256">
        <v>0</v>
      </c>
      <c r="BR2174" s="256">
        <v>0</v>
      </c>
      <c r="BS2174" s="256">
        <v>0</v>
      </c>
      <c r="BT2174" s="256">
        <v>0</v>
      </c>
      <c r="BU2174" s="256">
        <v>0</v>
      </c>
      <c r="BV2174" s="256">
        <v>0</v>
      </c>
    </row>
    <row r="2175" spans="1:74">
      <c r="A2175" s="256">
        <v>67.5</v>
      </c>
      <c r="B2175" s="256">
        <v>2656</v>
      </c>
      <c r="C2175" s="256">
        <v>2625</v>
      </c>
      <c r="D2175" s="256">
        <v>2606</v>
      </c>
      <c r="E2175" s="256">
        <v>2608</v>
      </c>
      <c r="F2175" s="256">
        <v>2633</v>
      </c>
      <c r="G2175" s="256">
        <v>2684</v>
      </c>
      <c r="H2175" s="256">
        <v>2762</v>
      </c>
      <c r="I2175" s="256">
        <v>2866</v>
      </c>
      <c r="J2175" s="256">
        <v>2982</v>
      </c>
      <c r="K2175" s="256">
        <v>3096</v>
      </c>
      <c r="L2175" s="256">
        <v>3193</v>
      </c>
      <c r="M2175" s="256">
        <v>3245</v>
      </c>
      <c r="N2175" s="256">
        <v>3255</v>
      </c>
      <c r="O2175" s="256">
        <v>3247</v>
      </c>
      <c r="P2175" s="256">
        <v>3265</v>
      </c>
      <c r="Q2175" s="256">
        <v>3326</v>
      </c>
      <c r="R2175" s="256">
        <v>3429</v>
      </c>
      <c r="S2175" s="256">
        <v>3580</v>
      </c>
      <c r="T2175" s="256">
        <v>3788</v>
      </c>
      <c r="U2175" s="256">
        <v>4058</v>
      </c>
      <c r="V2175" s="256">
        <v>4421</v>
      </c>
      <c r="W2175" s="256">
        <v>4886</v>
      </c>
      <c r="X2175" s="256">
        <v>5426</v>
      </c>
      <c r="Y2175" s="256">
        <v>6028</v>
      </c>
      <c r="Z2175" s="256">
        <v>6702</v>
      </c>
      <c r="AA2175" s="256">
        <v>7467</v>
      </c>
      <c r="AB2175" s="256">
        <v>8287</v>
      </c>
      <c r="AC2175" s="256">
        <v>8920</v>
      </c>
      <c r="AD2175" s="256">
        <v>9120</v>
      </c>
      <c r="AE2175" s="256">
        <v>8752</v>
      </c>
      <c r="AF2175" s="256">
        <v>7399</v>
      </c>
      <c r="AG2175" s="256">
        <v>4755</v>
      </c>
      <c r="AH2175" s="256">
        <v>2670</v>
      </c>
      <c r="AI2175" s="256">
        <v>1744</v>
      </c>
      <c r="AJ2175" s="256">
        <v>1236</v>
      </c>
      <c r="AK2175" s="256">
        <v>575</v>
      </c>
      <c r="AL2175" s="256">
        <v>0</v>
      </c>
      <c r="AM2175" s="256">
        <v>0</v>
      </c>
      <c r="AN2175" s="256">
        <v>0</v>
      </c>
      <c r="AO2175" s="256">
        <v>0</v>
      </c>
      <c r="AP2175" s="256">
        <v>0</v>
      </c>
      <c r="AQ2175" s="256">
        <v>0</v>
      </c>
      <c r="AR2175" s="256">
        <v>0</v>
      </c>
      <c r="AS2175" s="256">
        <v>0</v>
      </c>
      <c r="AT2175" s="256">
        <v>0</v>
      </c>
      <c r="AU2175" s="256">
        <v>0</v>
      </c>
      <c r="AV2175" s="256">
        <v>0</v>
      </c>
      <c r="AW2175" s="256">
        <v>0</v>
      </c>
      <c r="AX2175" s="256">
        <v>0</v>
      </c>
      <c r="AY2175" s="256">
        <v>0</v>
      </c>
      <c r="AZ2175" s="256">
        <v>0</v>
      </c>
      <c r="BA2175" s="256">
        <v>0</v>
      </c>
      <c r="BB2175" s="256">
        <v>0</v>
      </c>
      <c r="BC2175" s="256">
        <v>0</v>
      </c>
      <c r="BD2175" s="256">
        <v>0</v>
      </c>
      <c r="BE2175" s="256">
        <v>0</v>
      </c>
      <c r="BF2175" s="256">
        <v>0</v>
      </c>
      <c r="BG2175" s="256">
        <v>0</v>
      </c>
      <c r="BH2175" s="256">
        <v>0</v>
      </c>
      <c r="BI2175" s="256">
        <v>0</v>
      </c>
      <c r="BJ2175" s="256">
        <v>0</v>
      </c>
      <c r="BK2175" s="256">
        <v>0</v>
      </c>
      <c r="BL2175" s="256">
        <v>0</v>
      </c>
      <c r="BM2175" s="256">
        <v>0</v>
      </c>
      <c r="BN2175" s="256">
        <v>0</v>
      </c>
      <c r="BO2175" s="256">
        <v>0</v>
      </c>
      <c r="BP2175" s="256">
        <v>0</v>
      </c>
      <c r="BQ2175" s="256">
        <v>0</v>
      </c>
      <c r="BR2175" s="256">
        <v>0</v>
      </c>
      <c r="BS2175" s="256">
        <v>0</v>
      </c>
      <c r="BT2175" s="256">
        <v>0</v>
      </c>
      <c r="BU2175" s="256">
        <v>0</v>
      </c>
      <c r="BV2175" s="256">
        <v>0</v>
      </c>
    </row>
    <row r="2176" spans="1:74">
      <c r="A2176" s="256">
        <v>70</v>
      </c>
      <c r="B2176" s="256">
        <v>2656</v>
      </c>
      <c r="C2176" s="256">
        <v>2627</v>
      </c>
      <c r="D2176" s="256">
        <v>2609</v>
      </c>
      <c r="E2176" s="256">
        <v>2612</v>
      </c>
      <c r="F2176" s="256">
        <v>2636</v>
      </c>
      <c r="G2176" s="256">
        <v>2681</v>
      </c>
      <c r="H2176" s="256">
        <v>2752</v>
      </c>
      <c r="I2176" s="256">
        <v>2846</v>
      </c>
      <c r="J2176" s="256">
        <v>2958</v>
      </c>
      <c r="K2176" s="256">
        <v>3078</v>
      </c>
      <c r="L2176" s="256">
        <v>3190</v>
      </c>
      <c r="M2176" s="256">
        <v>3271</v>
      </c>
      <c r="N2176" s="256">
        <v>3314</v>
      </c>
      <c r="O2176" s="256">
        <v>3334</v>
      </c>
      <c r="P2176" s="256">
        <v>3357</v>
      </c>
      <c r="Q2176" s="256">
        <v>3409</v>
      </c>
      <c r="R2176" s="256">
        <v>3504</v>
      </c>
      <c r="S2176" s="256">
        <v>3659</v>
      </c>
      <c r="T2176" s="256">
        <v>3878</v>
      </c>
      <c r="U2176" s="256">
        <v>4165</v>
      </c>
      <c r="V2176" s="256">
        <v>4544</v>
      </c>
      <c r="W2176" s="256">
        <v>5028</v>
      </c>
      <c r="X2176" s="256">
        <v>5587</v>
      </c>
      <c r="Y2176" s="256">
        <v>6230</v>
      </c>
      <c r="Z2176" s="256">
        <v>6940</v>
      </c>
      <c r="AA2176" s="256">
        <v>7744</v>
      </c>
      <c r="AB2176" s="256">
        <v>8606</v>
      </c>
      <c r="AC2176" s="256">
        <v>9357</v>
      </c>
      <c r="AD2176" s="256">
        <v>9701</v>
      </c>
      <c r="AE2176" s="256">
        <v>9442</v>
      </c>
      <c r="AF2176" s="256">
        <v>8152</v>
      </c>
      <c r="AG2176" s="256">
        <v>5516</v>
      </c>
      <c r="AH2176" s="256">
        <v>3129</v>
      </c>
      <c r="AI2176" s="256">
        <v>1788</v>
      </c>
      <c r="AJ2176" s="256">
        <v>1220</v>
      </c>
      <c r="AK2176" s="256">
        <v>556</v>
      </c>
      <c r="AL2176" s="256">
        <v>0</v>
      </c>
      <c r="AM2176" s="256">
        <v>0</v>
      </c>
      <c r="AN2176" s="256">
        <v>0</v>
      </c>
      <c r="AO2176" s="256">
        <v>0</v>
      </c>
      <c r="AP2176" s="256">
        <v>0</v>
      </c>
      <c r="AQ2176" s="256">
        <v>0</v>
      </c>
      <c r="AR2176" s="256">
        <v>0</v>
      </c>
      <c r="AS2176" s="256">
        <v>0</v>
      </c>
      <c r="AT2176" s="256">
        <v>0</v>
      </c>
      <c r="AU2176" s="256">
        <v>0</v>
      </c>
      <c r="AV2176" s="256">
        <v>0</v>
      </c>
      <c r="AW2176" s="256">
        <v>0</v>
      </c>
      <c r="AX2176" s="256">
        <v>0</v>
      </c>
      <c r="AY2176" s="256">
        <v>0</v>
      </c>
      <c r="AZ2176" s="256">
        <v>0</v>
      </c>
      <c r="BA2176" s="256">
        <v>0</v>
      </c>
      <c r="BB2176" s="256">
        <v>0</v>
      </c>
      <c r="BC2176" s="256">
        <v>0</v>
      </c>
      <c r="BD2176" s="256">
        <v>0</v>
      </c>
      <c r="BE2176" s="256">
        <v>0</v>
      </c>
      <c r="BF2176" s="256">
        <v>0</v>
      </c>
      <c r="BG2176" s="256">
        <v>0</v>
      </c>
      <c r="BH2176" s="256">
        <v>0</v>
      </c>
      <c r="BI2176" s="256">
        <v>0</v>
      </c>
      <c r="BJ2176" s="256">
        <v>0</v>
      </c>
      <c r="BK2176" s="256">
        <v>0</v>
      </c>
      <c r="BL2176" s="256">
        <v>0</v>
      </c>
      <c r="BM2176" s="256">
        <v>0</v>
      </c>
      <c r="BN2176" s="256">
        <v>0</v>
      </c>
      <c r="BO2176" s="256">
        <v>0</v>
      </c>
      <c r="BP2176" s="256">
        <v>0</v>
      </c>
      <c r="BQ2176" s="256">
        <v>0</v>
      </c>
      <c r="BR2176" s="256">
        <v>0</v>
      </c>
      <c r="BS2176" s="256">
        <v>0</v>
      </c>
      <c r="BT2176" s="256">
        <v>0</v>
      </c>
      <c r="BU2176" s="256">
        <v>0</v>
      </c>
      <c r="BV2176" s="256">
        <v>0</v>
      </c>
    </row>
    <row r="2177" spans="1:74">
      <c r="A2177" s="256">
        <v>72.5</v>
      </c>
      <c r="B2177" s="256">
        <v>2656</v>
      </c>
      <c r="C2177" s="256">
        <v>2630</v>
      </c>
      <c r="D2177" s="256">
        <v>2612</v>
      </c>
      <c r="E2177" s="256">
        <v>2616</v>
      </c>
      <c r="F2177" s="256">
        <v>2642</v>
      </c>
      <c r="G2177" s="256">
        <v>2680</v>
      </c>
      <c r="H2177" s="256">
        <v>2746</v>
      </c>
      <c r="I2177" s="256">
        <v>2833</v>
      </c>
      <c r="J2177" s="256">
        <v>2936</v>
      </c>
      <c r="K2177" s="256">
        <v>3055</v>
      </c>
      <c r="L2177" s="256">
        <v>3171</v>
      </c>
      <c r="M2177" s="256">
        <v>3272</v>
      </c>
      <c r="N2177" s="256">
        <v>3350</v>
      </c>
      <c r="O2177" s="256">
        <v>3400</v>
      </c>
      <c r="P2177" s="256">
        <v>3440</v>
      </c>
      <c r="Q2177" s="256">
        <v>3497</v>
      </c>
      <c r="R2177" s="256">
        <v>3583</v>
      </c>
      <c r="S2177" s="256">
        <v>3729</v>
      </c>
      <c r="T2177" s="256">
        <v>3940</v>
      </c>
      <c r="U2177" s="256">
        <v>4227</v>
      </c>
      <c r="V2177" s="256">
        <v>4612</v>
      </c>
      <c r="W2177" s="256">
        <v>5091</v>
      </c>
      <c r="X2177" s="256">
        <v>5636</v>
      </c>
      <c r="Y2177" s="256">
        <v>6276</v>
      </c>
      <c r="Z2177" s="256">
        <v>7006</v>
      </c>
      <c r="AA2177" s="256">
        <v>7840</v>
      </c>
      <c r="AB2177" s="256">
        <v>8776</v>
      </c>
      <c r="AC2177" s="256">
        <v>9602</v>
      </c>
      <c r="AD2177" s="256">
        <v>10076</v>
      </c>
      <c r="AE2177" s="256">
        <v>9872</v>
      </c>
      <c r="AF2177" s="256">
        <v>8456</v>
      </c>
      <c r="AG2177" s="256">
        <v>5715</v>
      </c>
      <c r="AH2177" s="256">
        <v>3137</v>
      </c>
      <c r="AI2177" s="256">
        <v>1711</v>
      </c>
      <c r="AJ2177" s="256">
        <v>1176</v>
      </c>
      <c r="AK2177" s="256">
        <v>545</v>
      </c>
      <c r="AL2177" s="256">
        <v>0</v>
      </c>
      <c r="AM2177" s="256">
        <v>0</v>
      </c>
      <c r="AN2177" s="256">
        <v>0</v>
      </c>
      <c r="AO2177" s="256">
        <v>0</v>
      </c>
      <c r="AP2177" s="256">
        <v>0</v>
      </c>
      <c r="AQ2177" s="256">
        <v>0</v>
      </c>
      <c r="AR2177" s="256">
        <v>0</v>
      </c>
      <c r="AS2177" s="256">
        <v>0</v>
      </c>
      <c r="AT2177" s="256">
        <v>0</v>
      </c>
      <c r="AU2177" s="256">
        <v>0</v>
      </c>
      <c r="AV2177" s="256">
        <v>0</v>
      </c>
      <c r="AW2177" s="256">
        <v>0</v>
      </c>
      <c r="AX2177" s="256">
        <v>0</v>
      </c>
      <c r="AY2177" s="256">
        <v>0</v>
      </c>
      <c r="AZ2177" s="256">
        <v>0</v>
      </c>
      <c r="BA2177" s="256">
        <v>0</v>
      </c>
      <c r="BB2177" s="256">
        <v>0</v>
      </c>
      <c r="BC2177" s="256">
        <v>0</v>
      </c>
      <c r="BD2177" s="256">
        <v>0</v>
      </c>
      <c r="BE2177" s="256">
        <v>0</v>
      </c>
      <c r="BF2177" s="256">
        <v>0</v>
      </c>
      <c r="BG2177" s="256">
        <v>0</v>
      </c>
      <c r="BH2177" s="256">
        <v>0</v>
      </c>
      <c r="BI2177" s="256">
        <v>0</v>
      </c>
      <c r="BJ2177" s="256">
        <v>0</v>
      </c>
      <c r="BK2177" s="256">
        <v>0</v>
      </c>
      <c r="BL2177" s="256">
        <v>0</v>
      </c>
      <c r="BM2177" s="256">
        <v>0</v>
      </c>
      <c r="BN2177" s="256">
        <v>0</v>
      </c>
      <c r="BO2177" s="256">
        <v>0</v>
      </c>
      <c r="BP2177" s="256">
        <v>0</v>
      </c>
      <c r="BQ2177" s="256">
        <v>0</v>
      </c>
      <c r="BR2177" s="256">
        <v>0</v>
      </c>
      <c r="BS2177" s="256">
        <v>0</v>
      </c>
      <c r="BT2177" s="256">
        <v>0</v>
      </c>
      <c r="BU2177" s="256">
        <v>0</v>
      </c>
      <c r="BV2177" s="256">
        <v>0</v>
      </c>
    </row>
    <row r="2178" spans="1:74">
      <c r="A2178" s="256">
        <v>75</v>
      </c>
      <c r="B2178" s="256">
        <v>2656</v>
      </c>
      <c r="C2178" s="256">
        <v>2630</v>
      </c>
      <c r="D2178" s="256">
        <v>2615</v>
      </c>
      <c r="E2178" s="256">
        <v>2616</v>
      </c>
      <c r="F2178" s="256">
        <v>2642</v>
      </c>
      <c r="G2178" s="256">
        <v>2679</v>
      </c>
      <c r="H2178" s="256">
        <v>2739</v>
      </c>
      <c r="I2178" s="256">
        <v>2818</v>
      </c>
      <c r="J2178" s="256">
        <v>2912</v>
      </c>
      <c r="K2178" s="256">
        <v>3022</v>
      </c>
      <c r="L2178" s="256">
        <v>3136</v>
      </c>
      <c r="M2178" s="256">
        <v>3246</v>
      </c>
      <c r="N2178" s="256">
        <v>3347</v>
      </c>
      <c r="O2178" s="256">
        <v>3432</v>
      </c>
      <c r="P2178" s="256">
        <v>3498</v>
      </c>
      <c r="Q2178" s="256">
        <v>3566</v>
      </c>
      <c r="R2178" s="256">
        <v>3651</v>
      </c>
      <c r="S2178" s="256">
        <v>3787</v>
      </c>
      <c r="T2178" s="256">
        <v>3983</v>
      </c>
      <c r="U2178" s="256">
        <v>4252</v>
      </c>
      <c r="V2178" s="256">
        <v>4618</v>
      </c>
      <c r="W2178" s="256">
        <v>5074</v>
      </c>
      <c r="X2178" s="256">
        <v>5588</v>
      </c>
      <c r="Y2178" s="256">
        <v>6194</v>
      </c>
      <c r="Z2178" s="256">
        <v>6896</v>
      </c>
      <c r="AA2178" s="256">
        <v>7736</v>
      </c>
      <c r="AB2178" s="256">
        <v>8728</v>
      </c>
      <c r="AC2178" s="256">
        <v>9692</v>
      </c>
      <c r="AD2178" s="256">
        <v>10289</v>
      </c>
      <c r="AE2178" s="256">
        <v>10135</v>
      </c>
      <c r="AF2178" s="256">
        <v>8584</v>
      </c>
      <c r="AG2178" s="256">
        <v>5726</v>
      </c>
      <c r="AH2178" s="256">
        <v>2936</v>
      </c>
      <c r="AI2178" s="256">
        <v>1575</v>
      </c>
      <c r="AJ2178" s="256">
        <v>1088</v>
      </c>
      <c r="AK2178" s="256">
        <v>520</v>
      </c>
      <c r="AL2178" s="256">
        <v>0</v>
      </c>
      <c r="AM2178" s="256">
        <v>0</v>
      </c>
      <c r="AN2178" s="256">
        <v>0</v>
      </c>
      <c r="AO2178" s="256">
        <v>0</v>
      </c>
      <c r="AP2178" s="256">
        <v>0</v>
      </c>
      <c r="AQ2178" s="256">
        <v>0</v>
      </c>
      <c r="AR2178" s="256">
        <v>0</v>
      </c>
      <c r="AS2178" s="256">
        <v>0</v>
      </c>
      <c r="AT2178" s="256">
        <v>0</v>
      </c>
      <c r="AU2178" s="256">
        <v>0</v>
      </c>
      <c r="AV2178" s="256">
        <v>0</v>
      </c>
      <c r="AW2178" s="256">
        <v>0</v>
      </c>
      <c r="AX2178" s="256">
        <v>0</v>
      </c>
      <c r="AY2178" s="256">
        <v>0</v>
      </c>
      <c r="AZ2178" s="256">
        <v>0</v>
      </c>
      <c r="BA2178" s="256">
        <v>0</v>
      </c>
      <c r="BB2178" s="256">
        <v>0</v>
      </c>
      <c r="BC2178" s="256">
        <v>0</v>
      </c>
      <c r="BD2178" s="256">
        <v>0</v>
      </c>
      <c r="BE2178" s="256">
        <v>0</v>
      </c>
      <c r="BF2178" s="256">
        <v>0</v>
      </c>
      <c r="BG2178" s="256">
        <v>0</v>
      </c>
      <c r="BH2178" s="256">
        <v>0</v>
      </c>
      <c r="BI2178" s="256">
        <v>0</v>
      </c>
      <c r="BJ2178" s="256">
        <v>0</v>
      </c>
      <c r="BK2178" s="256">
        <v>0</v>
      </c>
      <c r="BL2178" s="256">
        <v>0</v>
      </c>
      <c r="BM2178" s="256">
        <v>0</v>
      </c>
      <c r="BN2178" s="256">
        <v>0</v>
      </c>
      <c r="BO2178" s="256">
        <v>0</v>
      </c>
      <c r="BP2178" s="256">
        <v>0</v>
      </c>
      <c r="BQ2178" s="256">
        <v>0</v>
      </c>
      <c r="BR2178" s="256">
        <v>0</v>
      </c>
      <c r="BS2178" s="256">
        <v>0</v>
      </c>
      <c r="BT2178" s="256">
        <v>0</v>
      </c>
      <c r="BU2178" s="256">
        <v>0</v>
      </c>
      <c r="BV2178" s="256">
        <v>0</v>
      </c>
    </row>
    <row r="2179" spans="1:74">
      <c r="A2179" s="256">
        <v>77.5</v>
      </c>
      <c r="B2179" s="256">
        <v>2656</v>
      </c>
      <c r="C2179" s="256">
        <v>2636</v>
      </c>
      <c r="D2179" s="256">
        <v>2622</v>
      </c>
      <c r="E2179" s="256">
        <v>2626</v>
      </c>
      <c r="F2179" s="256">
        <v>2650</v>
      </c>
      <c r="G2179" s="256">
        <v>2686</v>
      </c>
      <c r="H2179" s="256">
        <v>2742</v>
      </c>
      <c r="I2179" s="256">
        <v>2814</v>
      </c>
      <c r="J2179" s="256">
        <v>2900</v>
      </c>
      <c r="K2179" s="256">
        <v>2998</v>
      </c>
      <c r="L2179" s="256">
        <v>3101</v>
      </c>
      <c r="M2179" s="256">
        <v>3210</v>
      </c>
      <c r="N2179" s="256">
        <v>3322</v>
      </c>
      <c r="O2179" s="256">
        <v>3432</v>
      </c>
      <c r="P2179" s="256">
        <v>3523</v>
      </c>
      <c r="Q2179" s="256">
        <v>3609</v>
      </c>
      <c r="R2179" s="256">
        <v>3700</v>
      </c>
      <c r="S2179" s="256">
        <v>3826</v>
      </c>
      <c r="T2179" s="256">
        <v>4004</v>
      </c>
      <c r="U2179" s="256">
        <v>4250</v>
      </c>
      <c r="V2179" s="256">
        <v>4588</v>
      </c>
      <c r="W2179" s="256">
        <v>4994</v>
      </c>
      <c r="X2179" s="256">
        <v>5457</v>
      </c>
      <c r="Y2179" s="256">
        <v>6007</v>
      </c>
      <c r="Z2179" s="256">
        <v>6634</v>
      </c>
      <c r="AA2179" s="256">
        <v>7406</v>
      </c>
      <c r="AB2179" s="256">
        <v>8386</v>
      </c>
      <c r="AC2179" s="256">
        <v>9460</v>
      </c>
      <c r="AD2179" s="256">
        <v>10222</v>
      </c>
      <c r="AE2179" s="256">
        <v>10138</v>
      </c>
      <c r="AF2179" s="256">
        <v>8458</v>
      </c>
      <c r="AG2179" s="256">
        <v>5492</v>
      </c>
      <c r="AH2179" s="256">
        <v>2545</v>
      </c>
      <c r="AI2179" s="256">
        <v>1356</v>
      </c>
      <c r="AJ2179" s="256">
        <v>954</v>
      </c>
      <c r="AK2179" s="256">
        <v>488</v>
      </c>
      <c r="AL2179" s="256">
        <v>0</v>
      </c>
      <c r="AM2179" s="256">
        <v>0</v>
      </c>
      <c r="AN2179" s="256">
        <v>0</v>
      </c>
      <c r="AO2179" s="256">
        <v>0</v>
      </c>
      <c r="AP2179" s="256">
        <v>0</v>
      </c>
      <c r="AQ2179" s="256">
        <v>0</v>
      </c>
      <c r="AR2179" s="256">
        <v>0</v>
      </c>
      <c r="AS2179" s="256">
        <v>0</v>
      </c>
      <c r="AT2179" s="256">
        <v>0</v>
      </c>
      <c r="AU2179" s="256">
        <v>0</v>
      </c>
      <c r="AV2179" s="256">
        <v>0</v>
      </c>
      <c r="AW2179" s="256">
        <v>0</v>
      </c>
      <c r="AX2179" s="256">
        <v>0</v>
      </c>
      <c r="AY2179" s="256">
        <v>0</v>
      </c>
      <c r="AZ2179" s="256">
        <v>0</v>
      </c>
      <c r="BA2179" s="256">
        <v>0</v>
      </c>
      <c r="BB2179" s="256">
        <v>0</v>
      </c>
      <c r="BC2179" s="256">
        <v>0</v>
      </c>
      <c r="BD2179" s="256">
        <v>0</v>
      </c>
      <c r="BE2179" s="256">
        <v>0</v>
      </c>
      <c r="BF2179" s="256">
        <v>0</v>
      </c>
      <c r="BG2179" s="256">
        <v>0</v>
      </c>
      <c r="BH2179" s="256">
        <v>0</v>
      </c>
      <c r="BI2179" s="256">
        <v>0</v>
      </c>
      <c r="BJ2179" s="256">
        <v>0</v>
      </c>
      <c r="BK2179" s="256">
        <v>0</v>
      </c>
      <c r="BL2179" s="256">
        <v>0</v>
      </c>
      <c r="BM2179" s="256">
        <v>0</v>
      </c>
      <c r="BN2179" s="256">
        <v>0</v>
      </c>
      <c r="BO2179" s="256">
        <v>0</v>
      </c>
      <c r="BP2179" s="256">
        <v>0</v>
      </c>
      <c r="BQ2179" s="256">
        <v>0</v>
      </c>
      <c r="BR2179" s="256">
        <v>0</v>
      </c>
      <c r="BS2179" s="256">
        <v>0</v>
      </c>
      <c r="BT2179" s="256">
        <v>0</v>
      </c>
      <c r="BU2179" s="256">
        <v>0</v>
      </c>
      <c r="BV2179" s="256">
        <v>0</v>
      </c>
    </row>
    <row r="2180" spans="1:74">
      <c r="A2180" s="256">
        <v>80</v>
      </c>
      <c r="B2180" s="256">
        <v>2656</v>
      </c>
      <c r="C2180" s="256">
        <v>2643</v>
      </c>
      <c r="D2180" s="256">
        <v>2633</v>
      </c>
      <c r="E2180" s="256">
        <v>2638</v>
      </c>
      <c r="F2180" s="256">
        <v>2660</v>
      </c>
      <c r="G2180" s="256">
        <v>2695</v>
      </c>
      <c r="H2180" s="256">
        <v>2748</v>
      </c>
      <c r="I2180" s="256">
        <v>2816</v>
      </c>
      <c r="J2180" s="256">
        <v>2898</v>
      </c>
      <c r="K2180" s="256">
        <v>2988</v>
      </c>
      <c r="L2180" s="256">
        <v>3078</v>
      </c>
      <c r="M2180" s="256">
        <v>3173</v>
      </c>
      <c r="N2180" s="256">
        <v>3280</v>
      </c>
      <c r="O2180" s="256">
        <v>3396</v>
      </c>
      <c r="P2180" s="256">
        <v>3504</v>
      </c>
      <c r="Q2180" s="256">
        <v>3600</v>
      </c>
      <c r="R2180" s="256">
        <v>3700</v>
      </c>
      <c r="S2180" s="256">
        <v>3820</v>
      </c>
      <c r="T2180" s="256">
        <v>3976</v>
      </c>
      <c r="U2180" s="256">
        <v>4194</v>
      </c>
      <c r="V2180" s="256">
        <v>4502</v>
      </c>
      <c r="W2180" s="256">
        <v>4873</v>
      </c>
      <c r="X2180" s="256">
        <v>5300</v>
      </c>
      <c r="Y2180" s="256">
        <v>5795</v>
      </c>
      <c r="Z2180" s="256">
        <v>6356</v>
      </c>
      <c r="AA2180" s="256">
        <v>7020</v>
      </c>
      <c r="AB2180" s="256">
        <v>7834</v>
      </c>
      <c r="AC2180" s="256">
        <v>8790</v>
      </c>
      <c r="AD2180" s="256">
        <v>9638</v>
      </c>
      <c r="AE2180" s="256">
        <v>9772</v>
      </c>
      <c r="AF2180" s="256">
        <v>8112</v>
      </c>
      <c r="AG2180" s="256">
        <v>5134</v>
      </c>
      <c r="AH2180" s="256">
        <v>2176</v>
      </c>
      <c r="AI2180" s="256">
        <v>1136</v>
      </c>
      <c r="AJ2180" s="256">
        <v>790</v>
      </c>
      <c r="AK2180" s="256">
        <v>420</v>
      </c>
      <c r="AL2180" s="256">
        <v>0</v>
      </c>
      <c r="AM2180" s="256">
        <v>0</v>
      </c>
      <c r="AN2180" s="256">
        <v>0</v>
      </c>
      <c r="AO2180" s="256">
        <v>0</v>
      </c>
      <c r="AP2180" s="256">
        <v>0</v>
      </c>
      <c r="AQ2180" s="256">
        <v>0</v>
      </c>
      <c r="AR2180" s="256">
        <v>0</v>
      </c>
      <c r="AS2180" s="256">
        <v>0</v>
      </c>
      <c r="AT2180" s="256">
        <v>0</v>
      </c>
      <c r="AU2180" s="256">
        <v>0</v>
      </c>
      <c r="AV2180" s="256">
        <v>0</v>
      </c>
      <c r="AW2180" s="256">
        <v>0</v>
      </c>
      <c r="AX2180" s="256">
        <v>0</v>
      </c>
      <c r="AY2180" s="256">
        <v>0</v>
      </c>
      <c r="AZ2180" s="256">
        <v>0</v>
      </c>
      <c r="BA2180" s="256">
        <v>0</v>
      </c>
      <c r="BB2180" s="256">
        <v>0</v>
      </c>
      <c r="BC2180" s="256">
        <v>0</v>
      </c>
      <c r="BD2180" s="256">
        <v>0</v>
      </c>
      <c r="BE2180" s="256">
        <v>0</v>
      </c>
      <c r="BF2180" s="256">
        <v>0</v>
      </c>
      <c r="BG2180" s="256">
        <v>0</v>
      </c>
      <c r="BH2180" s="256">
        <v>0</v>
      </c>
      <c r="BI2180" s="256">
        <v>0</v>
      </c>
      <c r="BJ2180" s="256">
        <v>0</v>
      </c>
      <c r="BK2180" s="256">
        <v>0</v>
      </c>
      <c r="BL2180" s="256">
        <v>0</v>
      </c>
      <c r="BM2180" s="256">
        <v>0</v>
      </c>
      <c r="BN2180" s="256">
        <v>0</v>
      </c>
      <c r="BO2180" s="256">
        <v>0</v>
      </c>
      <c r="BP2180" s="256">
        <v>0</v>
      </c>
      <c r="BQ2180" s="256">
        <v>0</v>
      </c>
      <c r="BR2180" s="256">
        <v>0</v>
      </c>
      <c r="BS2180" s="256">
        <v>0</v>
      </c>
      <c r="BT2180" s="256">
        <v>0</v>
      </c>
      <c r="BU2180" s="256">
        <v>0</v>
      </c>
      <c r="BV2180" s="256">
        <v>0</v>
      </c>
    </row>
    <row r="2181" spans="1:74">
      <c r="A2181" s="256">
        <v>82.5</v>
      </c>
      <c r="B2181" s="256">
        <v>2656</v>
      </c>
      <c r="C2181" s="256">
        <v>2648</v>
      </c>
      <c r="D2181" s="256">
        <v>2640</v>
      </c>
      <c r="E2181" s="256">
        <v>2646</v>
      </c>
      <c r="F2181" s="256">
        <v>2666</v>
      </c>
      <c r="G2181" s="256">
        <v>2699</v>
      </c>
      <c r="H2181" s="256">
        <v>2751</v>
      </c>
      <c r="I2181" s="256">
        <v>2820</v>
      </c>
      <c r="J2181" s="256">
        <v>2894</v>
      </c>
      <c r="K2181" s="256">
        <v>2976</v>
      </c>
      <c r="L2181" s="256">
        <v>3060</v>
      </c>
      <c r="M2181" s="256">
        <v>3147</v>
      </c>
      <c r="N2181" s="256">
        <v>3243</v>
      </c>
      <c r="O2181" s="256">
        <v>3348</v>
      </c>
      <c r="P2181" s="256">
        <v>3452</v>
      </c>
      <c r="Q2181" s="256">
        <v>3554</v>
      </c>
      <c r="R2181" s="256">
        <v>3657</v>
      </c>
      <c r="S2181" s="256">
        <v>3776</v>
      </c>
      <c r="T2181" s="256">
        <v>3930</v>
      </c>
      <c r="U2181" s="256">
        <v>4132</v>
      </c>
      <c r="V2181" s="256">
        <v>4412</v>
      </c>
      <c r="W2181" s="256">
        <v>4744</v>
      </c>
      <c r="X2181" s="256">
        <v>5138</v>
      </c>
      <c r="Y2181" s="256">
        <v>5608</v>
      </c>
      <c r="Z2181" s="256">
        <v>6124</v>
      </c>
      <c r="AA2181" s="256">
        <v>6694</v>
      </c>
      <c r="AB2181" s="256">
        <v>7348</v>
      </c>
      <c r="AC2181" s="256">
        <v>8022</v>
      </c>
      <c r="AD2181" s="256">
        <v>8726</v>
      </c>
      <c r="AE2181" s="256">
        <v>9010</v>
      </c>
      <c r="AF2181" s="256">
        <v>7442</v>
      </c>
      <c r="AG2181" s="256">
        <v>4600</v>
      </c>
      <c r="AH2181" s="256">
        <v>1793</v>
      </c>
      <c r="AI2181" s="256">
        <v>920</v>
      </c>
      <c r="AJ2181" s="256">
        <v>638</v>
      </c>
      <c r="AK2181" s="256">
        <v>346</v>
      </c>
      <c r="AL2181" s="256">
        <v>0</v>
      </c>
      <c r="AM2181" s="256">
        <v>0</v>
      </c>
      <c r="AN2181" s="256">
        <v>0</v>
      </c>
      <c r="AO2181" s="256">
        <v>0</v>
      </c>
      <c r="AP2181" s="256">
        <v>0</v>
      </c>
      <c r="AQ2181" s="256">
        <v>0</v>
      </c>
      <c r="AR2181" s="256">
        <v>0</v>
      </c>
      <c r="AS2181" s="256">
        <v>0</v>
      </c>
      <c r="AT2181" s="256">
        <v>0</v>
      </c>
      <c r="AU2181" s="256">
        <v>0</v>
      </c>
      <c r="AV2181" s="256">
        <v>0</v>
      </c>
      <c r="AW2181" s="256">
        <v>0</v>
      </c>
      <c r="AX2181" s="256">
        <v>0</v>
      </c>
      <c r="AY2181" s="256">
        <v>0</v>
      </c>
      <c r="AZ2181" s="256">
        <v>0</v>
      </c>
      <c r="BA2181" s="256">
        <v>0</v>
      </c>
      <c r="BB2181" s="256">
        <v>0</v>
      </c>
      <c r="BC2181" s="256">
        <v>0</v>
      </c>
      <c r="BD2181" s="256">
        <v>0</v>
      </c>
      <c r="BE2181" s="256">
        <v>0</v>
      </c>
      <c r="BF2181" s="256">
        <v>0</v>
      </c>
      <c r="BG2181" s="256">
        <v>0</v>
      </c>
      <c r="BH2181" s="256">
        <v>0</v>
      </c>
      <c r="BI2181" s="256">
        <v>0</v>
      </c>
      <c r="BJ2181" s="256">
        <v>0</v>
      </c>
      <c r="BK2181" s="256">
        <v>0</v>
      </c>
      <c r="BL2181" s="256">
        <v>0</v>
      </c>
      <c r="BM2181" s="256">
        <v>0</v>
      </c>
      <c r="BN2181" s="256">
        <v>0</v>
      </c>
      <c r="BO2181" s="256">
        <v>0</v>
      </c>
      <c r="BP2181" s="256">
        <v>0</v>
      </c>
      <c r="BQ2181" s="256">
        <v>0</v>
      </c>
      <c r="BR2181" s="256">
        <v>0</v>
      </c>
      <c r="BS2181" s="256">
        <v>0</v>
      </c>
      <c r="BT2181" s="256">
        <v>0</v>
      </c>
      <c r="BU2181" s="256">
        <v>0</v>
      </c>
      <c r="BV2181" s="256">
        <v>0</v>
      </c>
    </row>
    <row r="2182" spans="1:74">
      <c r="A2182" s="256">
        <v>85</v>
      </c>
      <c r="B2182" s="256">
        <v>2656</v>
      </c>
      <c r="C2182" s="256">
        <v>2654</v>
      </c>
      <c r="D2182" s="256">
        <v>2649</v>
      </c>
      <c r="E2182" s="256">
        <v>2657</v>
      </c>
      <c r="F2182" s="256">
        <v>2679</v>
      </c>
      <c r="G2182" s="256">
        <v>2712</v>
      </c>
      <c r="H2182" s="256">
        <v>2758</v>
      </c>
      <c r="I2182" s="256">
        <v>2819</v>
      </c>
      <c r="J2182" s="256">
        <v>2891</v>
      </c>
      <c r="K2182" s="256">
        <v>2968</v>
      </c>
      <c r="L2182" s="256">
        <v>3043</v>
      </c>
      <c r="M2182" s="256">
        <v>3120</v>
      </c>
      <c r="N2182" s="256">
        <v>3207</v>
      </c>
      <c r="O2182" s="256">
        <v>3300</v>
      </c>
      <c r="P2182" s="256">
        <v>3397</v>
      </c>
      <c r="Q2182" s="256">
        <v>3494</v>
      </c>
      <c r="R2182" s="256">
        <v>3598</v>
      </c>
      <c r="S2182" s="256">
        <v>3722</v>
      </c>
      <c r="T2182" s="256">
        <v>3875</v>
      </c>
      <c r="U2182" s="256">
        <v>4077</v>
      </c>
      <c r="V2182" s="256">
        <v>4351</v>
      </c>
      <c r="W2182" s="256">
        <v>4666</v>
      </c>
      <c r="X2182" s="256">
        <v>5012</v>
      </c>
      <c r="Y2182" s="256">
        <v>5432</v>
      </c>
      <c r="Z2182" s="256">
        <v>5884</v>
      </c>
      <c r="AA2182" s="256">
        <v>6380</v>
      </c>
      <c r="AB2182" s="256">
        <v>6922</v>
      </c>
      <c r="AC2182" s="256">
        <v>7426</v>
      </c>
      <c r="AD2182" s="256">
        <v>7882</v>
      </c>
      <c r="AE2182" s="256">
        <v>8054</v>
      </c>
      <c r="AF2182" s="256">
        <v>6508</v>
      </c>
      <c r="AG2182" s="256">
        <v>3825</v>
      </c>
      <c r="AH2182" s="256">
        <v>1358</v>
      </c>
      <c r="AI2182" s="256">
        <v>703</v>
      </c>
      <c r="AJ2182" s="256">
        <v>486</v>
      </c>
      <c r="AK2182" s="256">
        <v>255</v>
      </c>
      <c r="AL2182" s="256">
        <v>0</v>
      </c>
      <c r="AM2182" s="256">
        <v>0</v>
      </c>
      <c r="AN2182" s="256">
        <v>0</v>
      </c>
      <c r="AO2182" s="256">
        <v>0</v>
      </c>
      <c r="AP2182" s="256">
        <v>0</v>
      </c>
      <c r="AQ2182" s="256">
        <v>0</v>
      </c>
      <c r="AR2182" s="256">
        <v>0</v>
      </c>
      <c r="AS2182" s="256">
        <v>0</v>
      </c>
      <c r="AT2182" s="256">
        <v>0</v>
      </c>
      <c r="AU2182" s="256">
        <v>0</v>
      </c>
      <c r="AV2182" s="256">
        <v>0</v>
      </c>
      <c r="AW2182" s="256">
        <v>0</v>
      </c>
      <c r="AX2182" s="256">
        <v>0</v>
      </c>
      <c r="AY2182" s="256">
        <v>0</v>
      </c>
      <c r="AZ2182" s="256">
        <v>0</v>
      </c>
      <c r="BA2182" s="256">
        <v>0</v>
      </c>
      <c r="BB2182" s="256">
        <v>0</v>
      </c>
      <c r="BC2182" s="256">
        <v>0</v>
      </c>
      <c r="BD2182" s="256">
        <v>0</v>
      </c>
      <c r="BE2182" s="256">
        <v>0</v>
      </c>
      <c r="BF2182" s="256">
        <v>0</v>
      </c>
      <c r="BG2182" s="256">
        <v>0</v>
      </c>
      <c r="BH2182" s="256">
        <v>0</v>
      </c>
      <c r="BI2182" s="256">
        <v>0</v>
      </c>
      <c r="BJ2182" s="256">
        <v>0</v>
      </c>
      <c r="BK2182" s="256">
        <v>0</v>
      </c>
      <c r="BL2182" s="256">
        <v>0</v>
      </c>
      <c r="BM2182" s="256">
        <v>0</v>
      </c>
      <c r="BN2182" s="256">
        <v>0</v>
      </c>
      <c r="BO2182" s="256">
        <v>0</v>
      </c>
      <c r="BP2182" s="256">
        <v>0</v>
      </c>
      <c r="BQ2182" s="256">
        <v>0</v>
      </c>
      <c r="BR2182" s="256">
        <v>0</v>
      </c>
      <c r="BS2182" s="256">
        <v>0</v>
      </c>
      <c r="BT2182" s="256">
        <v>0</v>
      </c>
      <c r="BU2182" s="256">
        <v>0</v>
      </c>
      <c r="BV2182" s="256">
        <v>0</v>
      </c>
    </row>
    <row r="2183" spans="1:74">
      <c r="A2183" s="256">
        <v>87.5</v>
      </c>
      <c r="B2183" s="256">
        <v>2656</v>
      </c>
      <c r="C2183" s="256">
        <v>2669</v>
      </c>
      <c r="D2183" s="256">
        <v>2666</v>
      </c>
      <c r="E2183" s="256">
        <v>2677</v>
      </c>
      <c r="F2183" s="256">
        <v>2700</v>
      </c>
      <c r="G2183" s="256">
        <v>2732</v>
      </c>
      <c r="H2183" s="256">
        <v>2778</v>
      </c>
      <c r="I2183" s="256">
        <v>2835</v>
      </c>
      <c r="J2183" s="256">
        <v>2898</v>
      </c>
      <c r="K2183" s="256">
        <v>2966</v>
      </c>
      <c r="L2183" s="256">
        <v>3030</v>
      </c>
      <c r="M2183" s="256">
        <v>3098</v>
      </c>
      <c r="N2183" s="256">
        <v>3174</v>
      </c>
      <c r="O2183" s="256">
        <v>3256</v>
      </c>
      <c r="P2183" s="256">
        <v>3340</v>
      </c>
      <c r="Q2183" s="256">
        <v>3431</v>
      </c>
      <c r="R2183" s="256">
        <v>3528</v>
      </c>
      <c r="S2183" s="256">
        <v>3649</v>
      </c>
      <c r="T2183" s="256">
        <v>3797</v>
      </c>
      <c r="U2183" s="256">
        <v>3996</v>
      </c>
      <c r="V2183" s="256">
        <v>4258</v>
      </c>
      <c r="W2183" s="256">
        <v>4552</v>
      </c>
      <c r="X2183" s="256">
        <v>4868</v>
      </c>
      <c r="Y2183" s="256">
        <v>5220</v>
      </c>
      <c r="Z2183" s="256">
        <v>5588</v>
      </c>
      <c r="AA2183" s="256">
        <v>6006</v>
      </c>
      <c r="AB2183" s="256">
        <v>6462</v>
      </c>
      <c r="AC2183" s="256">
        <v>6874</v>
      </c>
      <c r="AD2183" s="256">
        <v>7181</v>
      </c>
      <c r="AE2183" s="256">
        <v>7148</v>
      </c>
      <c r="AF2183" s="256">
        <v>5523</v>
      </c>
      <c r="AG2183" s="256">
        <v>3082</v>
      </c>
      <c r="AH2183" s="256">
        <v>1020</v>
      </c>
      <c r="AI2183" s="256">
        <v>520</v>
      </c>
      <c r="AJ2183" s="256">
        <v>331</v>
      </c>
      <c r="AK2183" s="256">
        <v>164</v>
      </c>
      <c r="AL2183" s="256">
        <v>0</v>
      </c>
      <c r="AM2183" s="256">
        <v>0</v>
      </c>
      <c r="AN2183" s="256">
        <v>0</v>
      </c>
      <c r="AO2183" s="256">
        <v>0</v>
      </c>
      <c r="AP2183" s="256">
        <v>0</v>
      </c>
      <c r="AQ2183" s="256">
        <v>0</v>
      </c>
      <c r="AR2183" s="256">
        <v>0</v>
      </c>
      <c r="AS2183" s="256">
        <v>0</v>
      </c>
      <c r="AT2183" s="256">
        <v>0</v>
      </c>
      <c r="AU2183" s="256">
        <v>0</v>
      </c>
      <c r="AV2183" s="256">
        <v>0</v>
      </c>
      <c r="AW2183" s="256">
        <v>0</v>
      </c>
      <c r="AX2183" s="256">
        <v>0</v>
      </c>
      <c r="AY2183" s="256">
        <v>0</v>
      </c>
      <c r="AZ2183" s="256">
        <v>0</v>
      </c>
      <c r="BA2183" s="256">
        <v>0</v>
      </c>
      <c r="BB2183" s="256">
        <v>0</v>
      </c>
      <c r="BC2183" s="256">
        <v>0</v>
      </c>
      <c r="BD2183" s="256">
        <v>0</v>
      </c>
      <c r="BE2183" s="256">
        <v>0</v>
      </c>
      <c r="BF2183" s="256">
        <v>0</v>
      </c>
      <c r="BG2183" s="256">
        <v>0</v>
      </c>
      <c r="BH2183" s="256">
        <v>0</v>
      </c>
      <c r="BI2183" s="256">
        <v>0</v>
      </c>
      <c r="BJ2183" s="256">
        <v>0</v>
      </c>
      <c r="BK2183" s="256">
        <v>0</v>
      </c>
      <c r="BL2183" s="256">
        <v>0</v>
      </c>
      <c r="BM2183" s="256">
        <v>0</v>
      </c>
      <c r="BN2183" s="256">
        <v>0</v>
      </c>
      <c r="BO2183" s="256">
        <v>0</v>
      </c>
      <c r="BP2183" s="256">
        <v>0</v>
      </c>
      <c r="BQ2183" s="256">
        <v>0</v>
      </c>
      <c r="BR2183" s="256">
        <v>0</v>
      </c>
      <c r="BS2183" s="256">
        <v>0</v>
      </c>
      <c r="BT2183" s="256">
        <v>0</v>
      </c>
      <c r="BU2183" s="256">
        <v>0</v>
      </c>
      <c r="BV2183" s="256">
        <v>0</v>
      </c>
    </row>
    <row r="2184" spans="1:74">
      <c r="A2184" s="256">
        <v>90</v>
      </c>
      <c r="B2184" s="256">
        <v>2656</v>
      </c>
      <c r="C2184" s="256">
        <v>2693</v>
      </c>
      <c r="D2184" s="256">
        <v>2694</v>
      </c>
      <c r="E2184" s="256">
        <v>2706</v>
      </c>
      <c r="F2184" s="256">
        <v>2730</v>
      </c>
      <c r="G2184" s="256">
        <v>2765</v>
      </c>
      <c r="H2184" s="256">
        <v>2810</v>
      </c>
      <c r="I2184" s="256">
        <v>2868</v>
      </c>
      <c r="J2184" s="256">
        <v>2926</v>
      </c>
      <c r="K2184" s="256">
        <v>2986</v>
      </c>
      <c r="L2184" s="256">
        <v>3042</v>
      </c>
      <c r="M2184" s="256">
        <v>3094</v>
      </c>
      <c r="N2184" s="256">
        <v>3152</v>
      </c>
      <c r="O2184" s="256">
        <v>3214</v>
      </c>
      <c r="P2184" s="256">
        <v>3281</v>
      </c>
      <c r="Q2184" s="256">
        <v>3354</v>
      </c>
      <c r="R2184" s="256">
        <v>3440</v>
      </c>
      <c r="S2184" s="256">
        <v>3548</v>
      </c>
      <c r="T2184" s="256">
        <v>3692</v>
      </c>
      <c r="U2184" s="256">
        <v>3885</v>
      </c>
      <c r="V2184" s="256">
        <v>4132</v>
      </c>
      <c r="W2184" s="256">
        <v>4400</v>
      </c>
      <c r="X2184" s="256">
        <v>4668</v>
      </c>
      <c r="Y2184" s="256">
        <v>4953</v>
      </c>
      <c r="Z2184" s="256">
        <v>5254</v>
      </c>
      <c r="AA2184" s="256">
        <v>5596</v>
      </c>
      <c r="AB2184" s="256">
        <v>5974</v>
      </c>
      <c r="AC2184" s="256">
        <v>6288</v>
      </c>
      <c r="AD2184" s="256">
        <v>6472</v>
      </c>
      <c r="AE2184" s="256">
        <v>6288</v>
      </c>
      <c r="AF2184" s="256">
        <v>4706</v>
      </c>
      <c r="AG2184" s="256">
        <v>2573</v>
      </c>
      <c r="AH2184" s="256">
        <v>841</v>
      </c>
      <c r="AI2184" s="256">
        <v>398</v>
      </c>
      <c r="AJ2184" s="256">
        <v>230</v>
      </c>
      <c r="AK2184" s="256">
        <v>103</v>
      </c>
      <c r="AL2184" s="256">
        <v>0</v>
      </c>
      <c r="AM2184" s="256">
        <v>0</v>
      </c>
      <c r="AN2184" s="256">
        <v>0</v>
      </c>
      <c r="AO2184" s="256">
        <v>0</v>
      </c>
      <c r="AP2184" s="256">
        <v>0</v>
      </c>
      <c r="AQ2184" s="256">
        <v>0</v>
      </c>
      <c r="AR2184" s="256">
        <v>0</v>
      </c>
      <c r="AS2184" s="256">
        <v>0</v>
      </c>
      <c r="AT2184" s="256">
        <v>0</v>
      </c>
      <c r="AU2184" s="256">
        <v>0</v>
      </c>
      <c r="AV2184" s="256">
        <v>0</v>
      </c>
      <c r="AW2184" s="256">
        <v>0</v>
      </c>
      <c r="AX2184" s="256">
        <v>0</v>
      </c>
      <c r="AY2184" s="256">
        <v>0</v>
      </c>
      <c r="AZ2184" s="256">
        <v>0</v>
      </c>
      <c r="BA2184" s="256">
        <v>0</v>
      </c>
      <c r="BB2184" s="256">
        <v>0</v>
      </c>
      <c r="BC2184" s="256">
        <v>0</v>
      </c>
      <c r="BD2184" s="256">
        <v>0</v>
      </c>
      <c r="BE2184" s="256">
        <v>0</v>
      </c>
      <c r="BF2184" s="256">
        <v>0</v>
      </c>
      <c r="BG2184" s="256">
        <v>0</v>
      </c>
      <c r="BH2184" s="256">
        <v>0</v>
      </c>
      <c r="BI2184" s="256">
        <v>0</v>
      </c>
      <c r="BJ2184" s="256">
        <v>0</v>
      </c>
      <c r="BK2184" s="256">
        <v>0</v>
      </c>
      <c r="BL2184" s="256">
        <v>0</v>
      </c>
      <c r="BM2184" s="256">
        <v>0</v>
      </c>
      <c r="BN2184" s="256">
        <v>0</v>
      </c>
      <c r="BO2184" s="256">
        <v>0</v>
      </c>
      <c r="BP2184" s="256">
        <v>0</v>
      </c>
      <c r="BQ2184" s="256">
        <v>0</v>
      </c>
      <c r="BR2184" s="256">
        <v>0</v>
      </c>
      <c r="BS2184" s="256">
        <v>0</v>
      </c>
      <c r="BT2184" s="256">
        <v>0</v>
      </c>
      <c r="BU2184" s="256">
        <v>0</v>
      </c>
      <c r="BV2184" s="256">
        <v>0</v>
      </c>
    </row>
    <row r="2185" spans="1:74">
      <c r="A2185" s="256">
        <v>92.5</v>
      </c>
      <c r="B2185" s="256">
        <v>2656</v>
      </c>
      <c r="C2185" s="256">
        <v>2673</v>
      </c>
      <c r="D2185" s="256">
        <v>2676</v>
      </c>
      <c r="E2185" s="256">
        <v>2693</v>
      </c>
      <c r="F2185" s="256">
        <v>2722</v>
      </c>
      <c r="G2185" s="256">
        <v>2755</v>
      </c>
      <c r="H2185" s="256">
        <v>2798</v>
      </c>
      <c r="I2185" s="256">
        <v>2853</v>
      </c>
      <c r="J2185" s="256">
        <v>2908</v>
      </c>
      <c r="K2185" s="256">
        <v>2960</v>
      </c>
      <c r="L2185" s="256">
        <v>3006</v>
      </c>
      <c r="M2185" s="256">
        <v>3050</v>
      </c>
      <c r="N2185" s="256">
        <v>3095</v>
      </c>
      <c r="O2185" s="256">
        <v>3142</v>
      </c>
      <c r="P2185" s="256">
        <v>3194</v>
      </c>
      <c r="Q2185" s="256">
        <v>3254</v>
      </c>
      <c r="R2185" s="256">
        <v>3327</v>
      </c>
      <c r="S2185" s="256">
        <v>3420</v>
      </c>
      <c r="T2185" s="256">
        <v>3548</v>
      </c>
      <c r="U2185" s="256">
        <v>3726</v>
      </c>
      <c r="V2185" s="256">
        <v>3953</v>
      </c>
      <c r="W2185" s="256">
        <v>4185</v>
      </c>
      <c r="X2185" s="256">
        <v>4412</v>
      </c>
      <c r="Y2185" s="256">
        <v>4640</v>
      </c>
      <c r="Z2185" s="256">
        <v>4871</v>
      </c>
      <c r="AA2185" s="256">
        <v>5118</v>
      </c>
      <c r="AB2185" s="256">
        <v>5374</v>
      </c>
      <c r="AC2185" s="256">
        <v>5530</v>
      </c>
      <c r="AD2185" s="256">
        <v>5502</v>
      </c>
      <c r="AE2185" s="256">
        <v>5116</v>
      </c>
      <c r="AF2185" s="256">
        <v>3728</v>
      </c>
      <c r="AG2185" s="256">
        <v>1976</v>
      </c>
      <c r="AH2185" s="256">
        <v>681</v>
      </c>
      <c r="AI2185" s="256">
        <v>318</v>
      </c>
      <c r="AJ2185" s="256">
        <v>177</v>
      </c>
      <c r="AK2185" s="256">
        <v>78</v>
      </c>
      <c r="AL2185" s="256">
        <v>0</v>
      </c>
      <c r="AM2185" s="256">
        <v>0</v>
      </c>
      <c r="AN2185" s="256">
        <v>0</v>
      </c>
      <c r="AO2185" s="256">
        <v>0</v>
      </c>
      <c r="AP2185" s="256">
        <v>0</v>
      </c>
      <c r="AQ2185" s="256">
        <v>0</v>
      </c>
      <c r="AR2185" s="256">
        <v>0</v>
      </c>
      <c r="AS2185" s="256">
        <v>0</v>
      </c>
      <c r="AT2185" s="256">
        <v>0</v>
      </c>
      <c r="AU2185" s="256">
        <v>0</v>
      </c>
      <c r="AV2185" s="256">
        <v>0</v>
      </c>
      <c r="AW2185" s="256">
        <v>0</v>
      </c>
      <c r="AX2185" s="256">
        <v>0</v>
      </c>
      <c r="AY2185" s="256">
        <v>0</v>
      </c>
      <c r="AZ2185" s="256">
        <v>0</v>
      </c>
      <c r="BA2185" s="256">
        <v>0</v>
      </c>
      <c r="BB2185" s="256">
        <v>0</v>
      </c>
      <c r="BC2185" s="256">
        <v>0</v>
      </c>
      <c r="BD2185" s="256">
        <v>0</v>
      </c>
      <c r="BE2185" s="256">
        <v>0</v>
      </c>
      <c r="BF2185" s="256">
        <v>0</v>
      </c>
      <c r="BG2185" s="256">
        <v>0</v>
      </c>
      <c r="BH2185" s="256">
        <v>0</v>
      </c>
      <c r="BI2185" s="256">
        <v>0</v>
      </c>
      <c r="BJ2185" s="256">
        <v>0</v>
      </c>
      <c r="BK2185" s="256">
        <v>0</v>
      </c>
      <c r="BL2185" s="256">
        <v>0</v>
      </c>
      <c r="BM2185" s="256">
        <v>0</v>
      </c>
      <c r="BN2185" s="256">
        <v>0</v>
      </c>
      <c r="BO2185" s="256">
        <v>0</v>
      </c>
      <c r="BP2185" s="256">
        <v>0</v>
      </c>
      <c r="BQ2185" s="256">
        <v>0</v>
      </c>
      <c r="BR2185" s="256">
        <v>0</v>
      </c>
      <c r="BS2185" s="256">
        <v>0</v>
      </c>
      <c r="BT2185" s="256">
        <v>0</v>
      </c>
      <c r="BU2185" s="256">
        <v>0</v>
      </c>
      <c r="BV2185" s="256">
        <v>0</v>
      </c>
    </row>
    <row r="2186" spans="1:74">
      <c r="A2186" s="256">
        <v>95</v>
      </c>
      <c r="B2186" s="256">
        <v>2656</v>
      </c>
      <c r="C2186" s="256">
        <v>2666</v>
      </c>
      <c r="D2186" s="256">
        <v>2670</v>
      </c>
      <c r="E2186" s="256">
        <v>2688</v>
      </c>
      <c r="F2186" s="256">
        <v>2717</v>
      </c>
      <c r="G2186" s="256">
        <v>2750</v>
      </c>
      <c r="H2186" s="256">
        <v>2794</v>
      </c>
      <c r="I2186" s="256">
        <v>2844</v>
      </c>
      <c r="J2186" s="256">
        <v>2892</v>
      </c>
      <c r="K2186" s="256">
        <v>2939</v>
      </c>
      <c r="L2186" s="256">
        <v>2975</v>
      </c>
      <c r="M2186" s="256">
        <v>3009</v>
      </c>
      <c r="N2186" s="256">
        <v>3042</v>
      </c>
      <c r="O2186" s="256">
        <v>3074</v>
      </c>
      <c r="P2186" s="256">
        <v>3112</v>
      </c>
      <c r="Q2186" s="256">
        <v>3156</v>
      </c>
      <c r="R2186" s="256">
        <v>3212</v>
      </c>
      <c r="S2186" s="256">
        <v>3292</v>
      </c>
      <c r="T2186" s="256">
        <v>3405</v>
      </c>
      <c r="U2186" s="256">
        <v>3559</v>
      </c>
      <c r="V2186" s="256">
        <v>3749</v>
      </c>
      <c r="W2186" s="256">
        <v>3925</v>
      </c>
      <c r="X2186" s="256">
        <v>4078</v>
      </c>
      <c r="Y2186" s="256">
        <v>4216</v>
      </c>
      <c r="Z2186" s="256">
        <v>4328</v>
      </c>
      <c r="AA2186" s="256">
        <v>4424</v>
      </c>
      <c r="AB2186" s="256">
        <v>4460</v>
      </c>
      <c r="AC2186" s="256">
        <v>4368</v>
      </c>
      <c r="AD2186" s="256">
        <v>4068</v>
      </c>
      <c r="AE2186" s="256">
        <v>3498</v>
      </c>
      <c r="AF2186" s="256">
        <v>2422</v>
      </c>
      <c r="AG2186" s="256">
        <v>1294</v>
      </c>
      <c r="AH2186" s="256">
        <v>501</v>
      </c>
      <c r="AI2186" s="256">
        <v>250</v>
      </c>
      <c r="AJ2186" s="256">
        <v>139</v>
      </c>
      <c r="AK2186" s="256">
        <v>65</v>
      </c>
      <c r="AL2186" s="256">
        <v>0</v>
      </c>
      <c r="AM2186" s="256">
        <v>0</v>
      </c>
      <c r="AN2186" s="256">
        <v>0</v>
      </c>
      <c r="AO2186" s="256">
        <v>0</v>
      </c>
      <c r="AP2186" s="256">
        <v>0</v>
      </c>
      <c r="AQ2186" s="256">
        <v>0</v>
      </c>
      <c r="AR2186" s="256">
        <v>0</v>
      </c>
      <c r="AS2186" s="256">
        <v>0</v>
      </c>
      <c r="AT2186" s="256">
        <v>0</v>
      </c>
      <c r="AU2186" s="256">
        <v>0</v>
      </c>
      <c r="AV2186" s="256">
        <v>0</v>
      </c>
      <c r="AW2186" s="256">
        <v>0</v>
      </c>
      <c r="AX2186" s="256">
        <v>0</v>
      </c>
      <c r="AY2186" s="256">
        <v>0</v>
      </c>
      <c r="AZ2186" s="256">
        <v>0</v>
      </c>
      <c r="BA2186" s="256">
        <v>0</v>
      </c>
      <c r="BB2186" s="256">
        <v>0</v>
      </c>
      <c r="BC2186" s="256">
        <v>0</v>
      </c>
      <c r="BD2186" s="256">
        <v>0</v>
      </c>
      <c r="BE2186" s="256">
        <v>0</v>
      </c>
      <c r="BF2186" s="256">
        <v>0</v>
      </c>
      <c r="BG2186" s="256">
        <v>0</v>
      </c>
      <c r="BH2186" s="256">
        <v>0</v>
      </c>
      <c r="BI2186" s="256">
        <v>0</v>
      </c>
      <c r="BJ2186" s="256">
        <v>0</v>
      </c>
      <c r="BK2186" s="256">
        <v>0</v>
      </c>
      <c r="BL2186" s="256">
        <v>0</v>
      </c>
      <c r="BM2186" s="256">
        <v>0</v>
      </c>
      <c r="BN2186" s="256">
        <v>0</v>
      </c>
      <c r="BO2186" s="256">
        <v>0</v>
      </c>
      <c r="BP2186" s="256">
        <v>0</v>
      </c>
      <c r="BQ2186" s="256">
        <v>0</v>
      </c>
      <c r="BR2186" s="256">
        <v>0</v>
      </c>
      <c r="BS2186" s="256">
        <v>0</v>
      </c>
      <c r="BT2186" s="256">
        <v>0</v>
      </c>
      <c r="BU2186" s="256">
        <v>0</v>
      </c>
      <c r="BV2186" s="256">
        <v>0</v>
      </c>
    </row>
    <row r="2187" spans="1:74">
      <c r="A2187" s="256">
        <v>97.5</v>
      </c>
      <c r="B2187" s="256">
        <v>2656</v>
      </c>
      <c r="C2187" s="256">
        <v>2666</v>
      </c>
      <c r="D2187" s="256">
        <v>2676</v>
      </c>
      <c r="E2187" s="256">
        <v>2695</v>
      </c>
      <c r="F2187" s="256">
        <v>2726</v>
      </c>
      <c r="G2187" s="256">
        <v>2761</v>
      </c>
      <c r="H2187" s="256">
        <v>2799</v>
      </c>
      <c r="I2187" s="256">
        <v>2848</v>
      </c>
      <c r="J2187" s="256">
        <v>2892</v>
      </c>
      <c r="K2187" s="256">
        <v>2924</v>
      </c>
      <c r="L2187" s="256">
        <v>2951</v>
      </c>
      <c r="M2187" s="256">
        <v>2974</v>
      </c>
      <c r="N2187" s="256">
        <v>2995</v>
      </c>
      <c r="O2187" s="256">
        <v>3014</v>
      </c>
      <c r="P2187" s="256">
        <v>3032</v>
      </c>
      <c r="Q2187" s="256">
        <v>3058</v>
      </c>
      <c r="R2187" s="256">
        <v>3097</v>
      </c>
      <c r="S2187" s="256">
        <v>3158</v>
      </c>
      <c r="T2187" s="256">
        <v>3250</v>
      </c>
      <c r="U2187" s="256">
        <v>3366</v>
      </c>
      <c r="V2187" s="256">
        <v>3497</v>
      </c>
      <c r="W2187" s="256">
        <v>3593</v>
      </c>
      <c r="X2187" s="256">
        <v>3644</v>
      </c>
      <c r="Y2187" s="256">
        <v>3656</v>
      </c>
      <c r="Z2187" s="256">
        <v>3637</v>
      </c>
      <c r="AA2187" s="256">
        <v>3588</v>
      </c>
      <c r="AB2187" s="256">
        <v>3450</v>
      </c>
      <c r="AC2187" s="256">
        <v>3168</v>
      </c>
      <c r="AD2187" s="256">
        <v>2726</v>
      </c>
      <c r="AE2187" s="256">
        <v>2092</v>
      </c>
      <c r="AF2187" s="256">
        <v>1370</v>
      </c>
      <c r="AG2187" s="256">
        <v>757</v>
      </c>
      <c r="AH2187" s="256">
        <v>396</v>
      </c>
      <c r="AI2187" s="256">
        <v>230</v>
      </c>
      <c r="AJ2187" s="256">
        <v>142</v>
      </c>
      <c r="AK2187" s="256">
        <v>75</v>
      </c>
      <c r="AL2187" s="256">
        <v>0</v>
      </c>
      <c r="AM2187" s="256">
        <v>0</v>
      </c>
      <c r="AN2187" s="256">
        <v>0</v>
      </c>
      <c r="AO2187" s="256">
        <v>0</v>
      </c>
      <c r="AP2187" s="256">
        <v>0</v>
      </c>
      <c r="AQ2187" s="256">
        <v>0</v>
      </c>
      <c r="AR2187" s="256">
        <v>0</v>
      </c>
      <c r="AS2187" s="256">
        <v>0</v>
      </c>
      <c r="AT2187" s="256">
        <v>0</v>
      </c>
      <c r="AU2187" s="256">
        <v>0</v>
      </c>
      <c r="AV2187" s="256">
        <v>0</v>
      </c>
      <c r="AW2187" s="256">
        <v>0</v>
      </c>
      <c r="AX2187" s="256">
        <v>0</v>
      </c>
      <c r="AY2187" s="256">
        <v>0</v>
      </c>
      <c r="AZ2187" s="256">
        <v>0</v>
      </c>
      <c r="BA2187" s="256">
        <v>0</v>
      </c>
      <c r="BB2187" s="256">
        <v>0</v>
      </c>
      <c r="BC2187" s="256">
        <v>0</v>
      </c>
      <c r="BD2187" s="256">
        <v>0</v>
      </c>
      <c r="BE2187" s="256">
        <v>0</v>
      </c>
      <c r="BF2187" s="256">
        <v>0</v>
      </c>
      <c r="BG2187" s="256">
        <v>0</v>
      </c>
      <c r="BH2187" s="256">
        <v>0</v>
      </c>
      <c r="BI2187" s="256">
        <v>0</v>
      </c>
      <c r="BJ2187" s="256">
        <v>0</v>
      </c>
      <c r="BK2187" s="256">
        <v>0</v>
      </c>
      <c r="BL2187" s="256">
        <v>0</v>
      </c>
      <c r="BM2187" s="256">
        <v>0</v>
      </c>
      <c r="BN2187" s="256">
        <v>0</v>
      </c>
      <c r="BO2187" s="256">
        <v>0</v>
      </c>
      <c r="BP2187" s="256">
        <v>0</v>
      </c>
      <c r="BQ2187" s="256">
        <v>0</v>
      </c>
      <c r="BR2187" s="256">
        <v>0</v>
      </c>
      <c r="BS2187" s="256">
        <v>0</v>
      </c>
      <c r="BT2187" s="256">
        <v>0</v>
      </c>
      <c r="BU2187" s="256">
        <v>0</v>
      </c>
      <c r="BV2187" s="256">
        <v>0</v>
      </c>
    </row>
    <row r="2188" spans="1:74">
      <c r="A2188" s="256">
        <v>100</v>
      </c>
      <c r="B2188" s="256">
        <v>2656</v>
      </c>
      <c r="C2188" s="256">
        <v>2666</v>
      </c>
      <c r="D2188" s="256">
        <v>2678</v>
      </c>
      <c r="E2188" s="256">
        <v>2700</v>
      </c>
      <c r="F2188" s="256">
        <v>2732</v>
      </c>
      <c r="G2188" s="256">
        <v>2765</v>
      </c>
      <c r="H2188" s="256">
        <v>2801</v>
      </c>
      <c r="I2188" s="256">
        <v>2844</v>
      </c>
      <c r="J2188" s="256">
        <v>2882</v>
      </c>
      <c r="K2188" s="256">
        <v>2908</v>
      </c>
      <c r="L2188" s="256">
        <v>2922</v>
      </c>
      <c r="M2188" s="256">
        <v>2934</v>
      </c>
      <c r="N2188" s="256">
        <v>2940</v>
      </c>
      <c r="O2188" s="256">
        <v>2940</v>
      </c>
      <c r="P2188" s="256">
        <v>2936</v>
      </c>
      <c r="Q2188" s="256">
        <v>2939</v>
      </c>
      <c r="R2188" s="256">
        <v>2956</v>
      </c>
      <c r="S2188" s="256">
        <v>2997</v>
      </c>
      <c r="T2188" s="256">
        <v>3046</v>
      </c>
      <c r="U2188" s="256">
        <v>3083</v>
      </c>
      <c r="V2188" s="256">
        <v>3126</v>
      </c>
      <c r="W2188" s="256">
        <v>3160</v>
      </c>
      <c r="X2188" s="256">
        <v>3170</v>
      </c>
      <c r="Y2188" s="256">
        <v>3124</v>
      </c>
      <c r="Z2188" s="256">
        <v>3008</v>
      </c>
      <c r="AA2188" s="256">
        <v>2836</v>
      </c>
      <c r="AB2188" s="256">
        <v>2566</v>
      </c>
      <c r="AC2188" s="256">
        <v>2213</v>
      </c>
      <c r="AD2188" s="256">
        <v>1828</v>
      </c>
      <c r="AE2188" s="256">
        <v>1366</v>
      </c>
      <c r="AF2188" s="256">
        <v>943</v>
      </c>
      <c r="AG2188" s="256">
        <v>598</v>
      </c>
      <c r="AH2188" s="256">
        <v>374</v>
      </c>
      <c r="AI2188" s="256">
        <v>237</v>
      </c>
      <c r="AJ2188" s="256">
        <v>159</v>
      </c>
      <c r="AK2188" s="256">
        <v>89</v>
      </c>
      <c r="AL2188" s="256">
        <v>0</v>
      </c>
      <c r="AM2188" s="256">
        <v>0</v>
      </c>
      <c r="AN2188" s="256">
        <v>0</v>
      </c>
      <c r="AO2188" s="256">
        <v>0</v>
      </c>
      <c r="AP2188" s="256">
        <v>0</v>
      </c>
      <c r="AQ2188" s="256">
        <v>0</v>
      </c>
      <c r="AR2188" s="256">
        <v>0</v>
      </c>
      <c r="AS2188" s="256">
        <v>0</v>
      </c>
      <c r="AT2188" s="256">
        <v>0</v>
      </c>
      <c r="AU2188" s="256">
        <v>0</v>
      </c>
      <c r="AV2188" s="256">
        <v>0</v>
      </c>
      <c r="AW2188" s="256">
        <v>0</v>
      </c>
      <c r="AX2188" s="256">
        <v>0</v>
      </c>
      <c r="AY2188" s="256">
        <v>0</v>
      </c>
      <c r="AZ2188" s="256">
        <v>0</v>
      </c>
      <c r="BA2188" s="256">
        <v>0</v>
      </c>
      <c r="BB2188" s="256">
        <v>0</v>
      </c>
      <c r="BC2188" s="256">
        <v>0</v>
      </c>
      <c r="BD2188" s="256">
        <v>0</v>
      </c>
      <c r="BE2188" s="256">
        <v>0</v>
      </c>
      <c r="BF2188" s="256">
        <v>0</v>
      </c>
      <c r="BG2188" s="256">
        <v>0</v>
      </c>
      <c r="BH2188" s="256">
        <v>0</v>
      </c>
      <c r="BI2188" s="256">
        <v>0</v>
      </c>
      <c r="BJ2188" s="256">
        <v>0</v>
      </c>
      <c r="BK2188" s="256">
        <v>0</v>
      </c>
      <c r="BL2188" s="256">
        <v>0</v>
      </c>
      <c r="BM2188" s="256">
        <v>0</v>
      </c>
      <c r="BN2188" s="256">
        <v>0</v>
      </c>
      <c r="BO2188" s="256">
        <v>0</v>
      </c>
      <c r="BP2188" s="256">
        <v>0</v>
      </c>
      <c r="BQ2188" s="256">
        <v>0</v>
      </c>
      <c r="BR2188" s="256">
        <v>0</v>
      </c>
      <c r="BS2188" s="256">
        <v>0</v>
      </c>
      <c r="BT2188" s="256">
        <v>0</v>
      </c>
      <c r="BU2188" s="256">
        <v>0</v>
      </c>
      <c r="BV2188" s="256">
        <v>0</v>
      </c>
    </row>
    <row r="2189" spans="1:74">
      <c r="A2189" s="256">
        <v>102.5</v>
      </c>
      <c r="B2189" s="256">
        <v>2656</v>
      </c>
      <c r="C2189" s="256">
        <v>2666</v>
      </c>
      <c r="D2189" s="256">
        <v>2680</v>
      </c>
      <c r="E2189" s="256">
        <v>2704</v>
      </c>
      <c r="F2189" s="256">
        <v>2736</v>
      </c>
      <c r="G2189" s="256">
        <v>2770</v>
      </c>
      <c r="H2189" s="256">
        <v>2804</v>
      </c>
      <c r="I2189" s="256">
        <v>2841</v>
      </c>
      <c r="J2189" s="256">
        <v>2870</v>
      </c>
      <c r="K2189" s="256">
        <v>2886</v>
      </c>
      <c r="L2189" s="256">
        <v>2888</v>
      </c>
      <c r="M2189" s="256">
        <v>2886</v>
      </c>
      <c r="N2189" s="256">
        <v>2875</v>
      </c>
      <c r="O2189" s="256">
        <v>2854</v>
      </c>
      <c r="P2189" s="256">
        <v>2823</v>
      </c>
      <c r="Q2189" s="256">
        <v>2800</v>
      </c>
      <c r="R2189" s="256">
        <v>2773</v>
      </c>
      <c r="S2189" s="256">
        <v>2744</v>
      </c>
      <c r="T2189" s="256">
        <v>2712</v>
      </c>
      <c r="U2189" s="256">
        <v>2695</v>
      </c>
      <c r="V2189" s="256">
        <v>2729</v>
      </c>
      <c r="W2189" s="256">
        <v>2774</v>
      </c>
      <c r="X2189" s="256">
        <v>2752</v>
      </c>
      <c r="Y2189" s="256">
        <v>2600</v>
      </c>
      <c r="Z2189" s="256">
        <v>2316</v>
      </c>
      <c r="AA2189" s="256">
        <v>1970</v>
      </c>
      <c r="AB2189" s="256">
        <v>1655</v>
      </c>
      <c r="AC2189" s="256">
        <v>1373</v>
      </c>
      <c r="AD2189" s="256">
        <v>1128</v>
      </c>
      <c r="AE2189" s="256">
        <v>858</v>
      </c>
      <c r="AF2189" s="256">
        <v>620</v>
      </c>
      <c r="AG2189" s="256">
        <v>459</v>
      </c>
      <c r="AH2189" s="256">
        <v>335</v>
      </c>
      <c r="AI2189" s="256">
        <v>246</v>
      </c>
      <c r="AJ2189" s="256">
        <v>179</v>
      </c>
      <c r="AK2189" s="256">
        <v>96</v>
      </c>
      <c r="AL2189" s="256">
        <v>0</v>
      </c>
      <c r="AM2189" s="256">
        <v>0</v>
      </c>
      <c r="AN2189" s="256">
        <v>0</v>
      </c>
      <c r="AO2189" s="256">
        <v>0</v>
      </c>
      <c r="AP2189" s="256">
        <v>0</v>
      </c>
      <c r="AQ2189" s="256">
        <v>0</v>
      </c>
      <c r="AR2189" s="256">
        <v>0</v>
      </c>
      <c r="AS2189" s="256">
        <v>0</v>
      </c>
      <c r="AT2189" s="256">
        <v>0</v>
      </c>
      <c r="AU2189" s="256">
        <v>0</v>
      </c>
      <c r="AV2189" s="256">
        <v>0</v>
      </c>
      <c r="AW2189" s="256">
        <v>0</v>
      </c>
      <c r="AX2189" s="256">
        <v>0</v>
      </c>
      <c r="AY2189" s="256">
        <v>0</v>
      </c>
      <c r="AZ2189" s="256">
        <v>0</v>
      </c>
      <c r="BA2189" s="256">
        <v>0</v>
      </c>
      <c r="BB2189" s="256">
        <v>0</v>
      </c>
      <c r="BC2189" s="256">
        <v>0</v>
      </c>
      <c r="BD2189" s="256">
        <v>0</v>
      </c>
      <c r="BE2189" s="256">
        <v>0</v>
      </c>
      <c r="BF2189" s="256">
        <v>0</v>
      </c>
      <c r="BG2189" s="256">
        <v>0</v>
      </c>
      <c r="BH2189" s="256">
        <v>0</v>
      </c>
      <c r="BI2189" s="256">
        <v>0</v>
      </c>
      <c r="BJ2189" s="256">
        <v>0</v>
      </c>
      <c r="BK2189" s="256">
        <v>0</v>
      </c>
      <c r="BL2189" s="256">
        <v>0</v>
      </c>
      <c r="BM2189" s="256">
        <v>0</v>
      </c>
      <c r="BN2189" s="256">
        <v>0</v>
      </c>
      <c r="BO2189" s="256">
        <v>0</v>
      </c>
      <c r="BP2189" s="256">
        <v>0</v>
      </c>
      <c r="BQ2189" s="256">
        <v>0</v>
      </c>
      <c r="BR2189" s="256">
        <v>0</v>
      </c>
      <c r="BS2189" s="256">
        <v>0</v>
      </c>
      <c r="BT2189" s="256">
        <v>0</v>
      </c>
      <c r="BU2189" s="256">
        <v>0</v>
      </c>
      <c r="BV2189" s="256">
        <v>0</v>
      </c>
    </row>
    <row r="2190" spans="1:74">
      <c r="A2190" s="256">
        <v>105</v>
      </c>
      <c r="B2190" s="256">
        <v>2656</v>
      </c>
      <c r="C2190" s="256">
        <v>2666</v>
      </c>
      <c r="D2190" s="256">
        <v>2682</v>
      </c>
      <c r="E2190" s="256">
        <v>2707</v>
      </c>
      <c r="F2190" s="256">
        <v>2740</v>
      </c>
      <c r="G2190" s="256">
        <v>2772</v>
      </c>
      <c r="H2190" s="256">
        <v>2802</v>
      </c>
      <c r="I2190" s="256">
        <v>2830</v>
      </c>
      <c r="J2190" s="256">
        <v>2849</v>
      </c>
      <c r="K2190" s="256">
        <v>2852</v>
      </c>
      <c r="L2190" s="256">
        <v>2841</v>
      </c>
      <c r="M2190" s="256">
        <v>2820</v>
      </c>
      <c r="N2190" s="256">
        <v>2790</v>
      </c>
      <c r="O2190" s="256">
        <v>2744</v>
      </c>
      <c r="P2190" s="256">
        <v>2674</v>
      </c>
      <c r="Q2190" s="256">
        <v>2586</v>
      </c>
      <c r="R2190" s="256">
        <v>2483</v>
      </c>
      <c r="S2190" s="256">
        <v>2391</v>
      </c>
      <c r="T2190" s="256">
        <v>2328</v>
      </c>
      <c r="U2190" s="256">
        <v>2318</v>
      </c>
      <c r="V2190" s="256">
        <v>2365</v>
      </c>
      <c r="W2190" s="256">
        <v>2391</v>
      </c>
      <c r="X2190" s="256">
        <v>2286</v>
      </c>
      <c r="Y2190" s="256">
        <v>2000</v>
      </c>
      <c r="Z2190" s="256">
        <v>1596</v>
      </c>
      <c r="AA2190" s="256">
        <v>1242</v>
      </c>
      <c r="AB2190" s="256">
        <v>1010</v>
      </c>
      <c r="AC2190" s="256">
        <v>832</v>
      </c>
      <c r="AD2190" s="256">
        <v>684</v>
      </c>
      <c r="AE2190" s="256">
        <v>551</v>
      </c>
      <c r="AF2190" s="256">
        <v>461</v>
      </c>
      <c r="AG2190" s="256">
        <v>380</v>
      </c>
      <c r="AH2190" s="256">
        <v>307</v>
      </c>
      <c r="AI2190" s="256">
        <v>258</v>
      </c>
      <c r="AJ2190" s="256">
        <v>192</v>
      </c>
      <c r="AK2190" s="256">
        <v>104</v>
      </c>
      <c r="AL2190" s="256">
        <v>0</v>
      </c>
      <c r="AM2190" s="256">
        <v>0</v>
      </c>
      <c r="AN2190" s="256">
        <v>0</v>
      </c>
      <c r="AO2190" s="256">
        <v>0</v>
      </c>
      <c r="AP2190" s="256">
        <v>0</v>
      </c>
      <c r="AQ2190" s="256">
        <v>0</v>
      </c>
      <c r="AR2190" s="256">
        <v>0</v>
      </c>
      <c r="AS2190" s="256">
        <v>0</v>
      </c>
      <c r="AT2190" s="256">
        <v>0</v>
      </c>
      <c r="AU2190" s="256">
        <v>0</v>
      </c>
      <c r="AV2190" s="256">
        <v>0</v>
      </c>
      <c r="AW2190" s="256">
        <v>0</v>
      </c>
      <c r="AX2190" s="256">
        <v>0</v>
      </c>
      <c r="AY2190" s="256">
        <v>0</v>
      </c>
      <c r="AZ2190" s="256">
        <v>0</v>
      </c>
      <c r="BA2190" s="256">
        <v>0</v>
      </c>
      <c r="BB2190" s="256">
        <v>0</v>
      </c>
      <c r="BC2190" s="256">
        <v>0</v>
      </c>
      <c r="BD2190" s="256">
        <v>0</v>
      </c>
      <c r="BE2190" s="256">
        <v>0</v>
      </c>
      <c r="BF2190" s="256">
        <v>0</v>
      </c>
      <c r="BG2190" s="256">
        <v>0</v>
      </c>
      <c r="BH2190" s="256">
        <v>0</v>
      </c>
      <c r="BI2190" s="256">
        <v>0</v>
      </c>
      <c r="BJ2190" s="256">
        <v>0</v>
      </c>
      <c r="BK2190" s="256">
        <v>0</v>
      </c>
      <c r="BL2190" s="256">
        <v>0</v>
      </c>
      <c r="BM2190" s="256">
        <v>0</v>
      </c>
      <c r="BN2190" s="256">
        <v>0</v>
      </c>
      <c r="BO2190" s="256">
        <v>0</v>
      </c>
      <c r="BP2190" s="256">
        <v>0</v>
      </c>
      <c r="BQ2190" s="256">
        <v>0</v>
      </c>
      <c r="BR2190" s="256">
        <v>0</v>
      </c>
      <c r="BS2190" s="256">
        <v>0</v>
      </c>
      <c r="BT2190" s="256">
        <v>0</v>
      </c>
      <c r="BU2190" s="256">
        <v>0</v>
      </c>
      <c r="BV2190" s="256">
        <v>0</v>
      </c>
    </row>
    <row r="2191" spans="1:74">
      <c r="A2191" s="256">
        <v>107.5</v>
      </c>
      <c r="B2191" s="256">
        <v>2656</v>
      </c>
      <c r="C2191" s="256">
        <v>2670</v>
      </c>
      <c r="D2191" s="256">
        <v>2692</v>
      </c>
      <c r="E2191" s="256">
        <v>2718</v>
      </c>
      <c r="F2191" s="256">
        <v>2751</v>
      </c>
      <c r="G2191" s="256">
        <v>2780</v>
      </c>
      <c r="H2191" s="256">
        <v>2803</v>
      </c>
      <c r="I2191" s="256">
        <v>2824</v>
      </c>
      <c r="J2191" s="256">
        <v>2832</v>
      </c>
      <c r="K2191" s="256">
        <v>2822</v>
      </c>
      <c r="L2191" s="256">
        <v>2794</v>
      </c>
      <c r="M2191" s="256">
        <v>2755</v>
      </c>
      <c r="N2191" s="256">
        <v>2698</v>
      </c>
      <c r="O2191" s="256">
        <v>2606</v>
      </c>
      <c r="P2191" s="256">
        <v>2462</v>
      </c>
      <c r="Q2191" s="256">
        <v>2302</v>
      </c>
      <c r="R2191" s="256">
        <v>2147</v>
      </c>
      <c r="S2191" s="256">
        <v>2028</v>
      </c>
      <c r="T2191" s="256">
        <v>1964</v>
      </c>
      <c r="U2191" s="256">
        <v>1962</v>
      </c>
      <c r="V2191" s="256">
        <v>1993</v>
      </c>
      <c r="W2191" s="256">
        <v>1963</v>
      </c>
      <c r="X2191" s="256">
        <v>1766</v>
      </c>
      <c r="Y2191" s="256">
        <v>1426</v>
      </c>
      <c r="Z2191" s="256">
        <v>1094</v>
      </c>
      <c r="AA2191" s="256">
        <v>894</v>
      </c>
      <c r="AB2191" s="256">
        <v>797</v>
      </c>
      <c r="AC2191" s="256">
        <v>708</v>
      </c>
      <c r="AD2191" s="256">
        <v>614</v>
      </c>
      <c r="AE2191" s="256">
        <v>506</v>
      </c>
      <c r="AF2191" s="256">
        <v>418</v>
      </c>
      <c r="AG2191" s="256">
        <v>358</v>
      </c>
      <c r="AH2191" s="256">
        <v>310</v>
      </c>
      <c r="AI2191" s="256">
        <v>270</v>
      </c>
      <c r="AJ2191" s="256">
        <v>192</v>
      </c>
      <c r="AK2191" s="256">
        <v>106</v>
      </c>
      <c r="AL2191" s="256">
        <v>0</v>
      </c>
      <c r="AM2191" s="256">
        <v>0</v>
      </c>
      <c r="AN2191" s="256">
        <v>0</v>
      </c>
      <c r="AO2191" s="256">
        <v>0</v>
      </c>
      <c r="AP2191" s="256">
        <v>0</v>
      </c>
      <c r="AQ2191" s="256">
        <v>0</v>
      </c>
      <c r="AR2191" s="256">
        <v>0</v>
      </c>
      <c r="AS2191" s="256">
        <v>0</v>
      </c>
      <c r="AT2191" s="256">
        <v>0</v>
      </c>
      <c r="AU2191" s="256">
        <v>0</v>
      </c>
      <c r="AV2191" s="256">
        <v>0</v>
      </c>
      <c r="AW2191" s="256">
        <v>0</v>
      </c>
      <c r="AX2191" s="256">
        <v>0</v>
      </c>
      <c r="AY2191" s="256">
        <v>0</v>
      </c>
      <c r="AZ2191" s="256">
        <v>0</v>
      </c>
      <c r="BA2191" s="256">
        <v>0</v>
      </c>
      <c r="BB2191" s="256">
        <v>0</v>
      </c>
      <c r="BC2191" s="256">
        <v>0</v>
      </c>
      <c r="BD2191" s="256">
        <v>0</v>
      </c>
      <c r="BE2191" s="256">
        <v>0</v>
      </c>
      <c r="BF2191" s="256">
        <v>0</v>
      </c>
      <c r="BG2191" s="256">
        <v>0</v>
      </c>
      <c r="BH2191" s="256">
        <v>0</v>
      </c>
      <c r="BI2191" s="256">
        <v>0</v>
      </c>
      <c r="BJ2191" s="256">
        <v>0</v>
      </c>
      <c r="BK2191" s="256">
        <v>0</v>
      </c>
      <c r="BL2191" s="256">
        <v>0</v>
      </c>
      <c r="BM2191" s="256">
        <v>0</v>
      </c>
      <c r="BN2191" s="256">
        <v>0</v>
      </c>
      <c r="BO2191" s="256">
        <v>0</v>
      </c>
      <c r="BP2191" s="256">
        <v>0</v>
      </c>
      <c r="BQ2191" s="256">
        <v>0</v>
      </c>
      <c r="BR2191" s="256">
        <v>0</v>
      </c>
      <c r="BS2191" s="256">
        <v>0</v>
      </c>
      <c r="BT2191" s="256">
        <v>0</v>
      </c>
      <c r="BU2191" s="256">
        <v>0</v>
      </c>
      <c r="BV2191" s="256">
        <v>0</v>
      </c>
    </row>
    <row r="2192" spans="1:74">
      <c r="A2192" s="256">
        <v>110</v>
      </c>
      <c r="B2192" s="256">
        <v>2656</v>
      </c>
      <c r="C2192" s="256">
        <v>2674</v>
      </c>
      <c r="D2192" s="256">
        <v>2696</v>
      </c>
      <c r="E2192" s="256">
        <v>2726</v>
      </c>
      <c r="F2192" s="256">
        <v>2758</v>
      </c>
      <c r="G2192" s="256">
        <v>2782</v>
      </c>
      <c r="H2192" s="256">
        <v>2798</v>
      </c>
      <c r="I2192" s="256">
        <v>2808</v>
      </c>
      <c r="J2192" s="256">
        <v>2803</v>
      </c>
      <c r="K2192" s="256">
        <v>2782</v>
      </c>
      <c r="L2192" s="256">
        <v>2739</v>
      </c>
      <c r="M2192" s="256">
        <v>2673</v>
      </c>
      <c r="N2192" s="256">
        <v>2570</v>
      </c>
      <c r="O2192" s="256">
        <v>2408</v>
      </c>
      <c r="P2192" s="256">
        <v>2209</v>
      </c>
      <c r="Q2192" s="256">
        <v>2005</v>
      </c>
      <c r="R2192" s="256">
        <v>1824</v>
      </c>
      <c r="S2192" s="256">
        <v>1702</v>
      </c>
      <c r="T2192" s="256">
        <v>1647</v>
      </c>
      <c r="U2192" s="256">
        <v>1634</v>
      </c>
      <c r="V2192" s="256">
        <v>1632</v>
      </c>
      <c r="W2192" s="256">
        <v>1538</v>
      </c>
      <c r="X2192" s="256">
        <v>1306</v>
      </c>
      <c r="Y2192" s="256">
        <v>1036</v>
      </c>
      <c r="Z2192" s="256">
        <v>857</v>
      </c>
      <c r="AA2192" s="256">
        <v>784</v>
      </c>
      <c r="AB2192" s="256">
        <v>749</v>
      </c>
      <c r="AC2192" s="256">
        <v>684</v>
      </c>
      <c r="AD2192" s="256">
        <v>602</v>
      </c>
      <c r="AE2192" s="256">
        <v>500</v>
      </c>
      <c r="AF2192" s="256">
        <v>406</v>
      </c>
      <c r="AG2192" s="256">
        <v>352</v>
      </c>
      <c r="AH2192" s="256">
        <v>314</v>
      </c>
      <c r="AI2192" s="256">
        <v>279</v>
      </c>
      <c r="AJ2192" s="256">
        <v>208</v>
      </c>
      <c r="AK2192" s="256">
        <v>117</v>
      </c>
      <c r="AL2192" s="256">
        <v>0</v>
      </c>
      <c r="AM2192" s="256">
        <v>0</v>
      </c>
      <c r="AN2192" s="256">
        <v>0</v>
      </c>
      <c r="AO2192" s="256">
        <v>0</v>
      </c>
      <c r="AP2192" s="256">
        <v>0</v>
      </c>
      <c r="AQ2192" s="256">
        <v>0</v>
      </c>
      <c r="AR2192" s="256">
        <v>0</v>
      </c>
      <c r="AS2192" s="256">
        <v>0</v>
      </c>
      <c r="AT2192" s="256">
        <v>0</v>
      </c>
      <c r="AU2192" s="256">
        <v>0</v>
      </c>
      <c r="AV2192" s="256">
        <v>0</v>
      </c>
      <c r="AW2192" s="256">
        <v>0</v>
      </c>
      <c r="AX2192" s="256">
        <v>0</v>
      </c>
      <c r="AY2192" s="256">
        <v>0</v>
      </c>
      <c r="AZ2192" s="256">
        <v>0</v>
      </c>
      <c r="BA2192" s="256">
        <v>0</v>
      </c>
      <c r="BB2192" s="256">
        <v>0</v>
      </c>
      <c r="BC2192" s="256">
        <v>0</v>
      </c>
      <c r="BD2192" s="256">
        <v>0</v>
      </c>
      <c r="BE2192" s="256">
        <v>0</v>
      </c>
      <c r="BF2192" s="256">
        <v>0</v>
      </c>
      <c r="BG2192" s="256">
        <v>0</v>
      </c>
      <c r="BH2192" s="256">
        <v>0</v>
      </c>
      <c r="BI2192" s="256">
        <v>0</v>
      </c>
      <c r="BJ2192" s="256">
        <v>0</v>
      </c>
      <c r="BK2192" s="256">
        <v>0</v>
      </c>
      <c r="BL2192" s="256">
        <v>0</v>
      </c>
      <c r="BM2192" s="256">
        <v>0</v>
      </c>
      <c r="BN2192" s="256">
        <v>0</v>
      </c>
      <c r="BO2192" s="256">
        <v>0</v>
      </c>
      <c r="BP2192" s="256">
        <v>0</v>
      </c>
      <c r="BQ2192" s="256">
        <v>0</v>
      </c>
      <c r="BR2192" s="256">
        <v>0</v>
      </c>
      <c r="BS2192" s="256">
        <v>0</v>
      </c>
      <c r="BT2192" s="256">
        <v>0</v>
      </c>
      <c r="BU2192" s="256">
        <v>0</v>
      </c>
      <c r="BV2192" s="256">
        <v>0</v>
      </c>
    </row>
    <row r="2193" spans="1:74">
      <c r="A2193" s="256">
        <v>112.5</v>
      </c>
      <c r="B2193" s="256">
        <v>2656</v>
      </c>
      <c r="C2193" s="256">
        <v>2680</v>
      </c>
      <c r="D2193" s="256">
        <v>2704</v>
      </c>
      <c r="E2193" s="256">
        <v>2734</v>
      </c>
      <c r="F2193" s="256">
        <v>2764</v>
      </c>
      <c r="G2193" s="256">
        <v>2784</v>
      </c>
      <c r="H2193" s="256">
        <v>2792</v>
      </c>
      <c r="I2193" s="256">
        <v>2788</v>
      </c>
      <c r="J2193" s="256">
        <v>2773</v>
      </c>
      <c r="K2193" s="256">
        <v>2738</v>
      </c>
      <c r="L2193" s="256">
        <v>2674</v>
      </c>
      <c r="M2193" s="256">
        <v>2565</v>
      </c>
      <c r="N2193" s="256">
        <v>2394</v>
      </c>
      <c r="O2193" s="256">
        <v>2175</v>
      </c>
      <c r="P2193" s="256">
        <v>1934</v>
      </c>
      <c r="Q2193" s="256">
        <v>1708</v>
      </c>
      <c r="R2193" s="256">
        <v>1526</v>
      </c>
      <c r="S2193" s="256">
        <v>1412</v>
      </c>
      <c r="T2193" s="256">
        <v>1351</v>
      </c>
      <c r="U2193" s="256">
        <v>1322</v>
      </c>
      <c r="V2193" s="256">
        <v>1296</v>
      </c>
      <c r="W2193" s="256">
        <v>1182</v>
      </c>
      <c r="X2193" s="256">
        <v>990</v>
      </c>
      <c r="Y2193" s="256">
        <v>828</v>
      </c>
      <c r="Z2193" s="256">
        <v>752</v>
      </c>
      <c r="AA2193" s="256">
        <v>726</v>
      </c>
      <c r="AB2193" s="256">
        <v>706</v>
      </c>
      <c r="AC2193" s="256">
        <v>664</v>
      </c>
      <c r="AD2193" s="256">
        <v>598</v>
      </c>
      <c r="AE2193" s="256">
        <v>506</v>
      </c>
      <c r="AF2193" s="256">
        <v>416</v>
      </c>
      <c r="AG2193" s="256">
        <v>378</v>
      </c>
      <c r="AH2193" s="256">
        <v>352</v>
      </c>
      <c r="AI2193" s="256">
        <v>306</v>
      </c>
      <c r="AJ2193" s="256">
        <v>236</v>
      </c>
      <c r="AK2193" s="256">
        <v>127</v>
      </c>
      <c r="AL2193" s="256">
        <v>0</v>
      </c>
      <c r="AM2193" s="256">
        <v>0</v>
      </c>
      <c r="AN2193" s="256">
        <v>0</v>
      </c>
      <c r="AO2193" s="256">
        <v>0</v>
      </c>
      <c r="AP2193" s="256">
        <v>0</v>
      </c>
      <c r="AQ2193" s="256">
        <v>0</v>
      </c>
      <c r="AR2193" s="256">
        <v>0</v>
      </c>
      <c r="AS2193" s="256">
        <v>0</v>
      </c>
      <c r="AT2193" s="256">
        <v>0</v>
      </c>
      <c r="AU2193" s="256">
        <v>0</v>
      </c>
      <c r="AV2193" s="256">
        <v>0</v>
      </c>
      <c r="AW2193" s="256">
        <v>0</v>
      </c>
      <c r="AX2193" s="256">
        <v>0</v>
      </c>
      <c r="AY2193" s="256">
        <v>0</v>
      </c>
      <c r="AZ2193" s="256">
        <v>0</v>
      </c>
      <c r="BA2193" s="256">
        <v>0</v>
      </c>
      <c r="BB2193" s="256">
        <v>0</v>
      </c>
      <c r="BC2193" s="256">
        <v>0</v>
      </c>
      <c r="BD2193" s="256">
        <v>0</v>
      </c>
      <c r="BE2193" s="256">
        <v>0</v>
      </c>
      <c r="BF2193" s="256">
        <v>0</v>
      </c>
      <c r="BG2193" s="256">
        <v>0</v>
      </c>
      <c r="BH2193" s="256">
        <v>0</v>
      </c>
      <c r="BI2193" s="256">
        <v>0</v>
      </c>
      <c r="BJ2193" s="256">
        <v>0</v>
      </c>
      <c r="BK2193" s="256">
        <v>0</v>
      </c>
      <c r="BL2193" s="256">
        <v>0</v>
      </c>
      <c r="BM2193" s="256">
        <v>0</v>
      </c>
      <c r="BN2193" s="256">
        <v>0</v>
      </c>
      <c r="BO2193" s="256">
        <v>0</v>
      </c>
      <c r="BP2193" s="256">
        <v>0</v>
      </c>
      <c r="BQ2193" s="256">
        <v>0</v>
      </c>
      <c r="BR2193" s="256">
        <v>0</v>
      </c>
      <c r="BS2193" s="256">
        <v>0</v>
      </c>
      <c r="BT2193" s="256">
        <v>0</v>
      </c>
      <c r="BU2193" s="256">
        <v>0</v>
      </c>
      <c r="BV2193" s="256">
        <v>0</v>
      </c>
    </row>
    <row r="2194" spans="1:74">
      <c r="A2194" s="256">
        <v>115</v>
      </c>
      <c r="B2194" s="256">
        <v>2656</v>
      </c>
      <c r="C2194" s="256">
        <v>2682</v>
      </c>
      <c r="D2194" s="256">
        <v>2712</v>
      </c>
      <c r="E2194" s="256">
        <v>2740</v>
      </c>
      <c r="F2194" s="256">
        <v>2768</v>
      </c>
      <c r="G2194" s="256">
        <v>2784</v>
      </c>
      <c r="H2194" s="256">
        <v>2784</v>
      </c>
      <c r="I2194" s="256">
        <v>2770</v>
      </c>
      <c r="J2194" s="256">
        <v>2743</v>
      </c>
      <c r="K2194" s="256">
        <v>2691</v>
      </c>
      <c r="L2194" s="256">
        <v>2593</v>
      </c>
      <c r="M2194" s="256">
        <v>2423</v>
      </c>
      <c r="N2194" s="256">
        <v>2195</v>
      </c>
      <c r="O2194" s="256">
        <v>1940</v>
      </c>
      <c r="P2194" s="256">
        <v>1680</v>
      </c>
      <c r="Q2194" s="256">
        <v>1448</v>
      </c>
      <c r="R2194" s="256">
        <v>1280</v>
      </c>
      <c r="S2194" s="256">
        <v>1174</v>
      </c>
      <c r="T2194" s="256">
        <v>1106</v>
      </c>
      <c r="U2194" s="256">
        <v>1072</v>
      </c>
      <c r="V2194" s="256">
        <v>1054</v>
      </c>
      <c r="W2194" s="256">
        <v>968</v>
      </c>
      <c r="X2194" s="256">
        <v>828</v>
      </c>
      <c r="Y2194" s="256">
        <v>726</v>
      </c>
      <c r="Z2194" s="256">
        <v>691</v>
      </c>
      <c r="AA2194" s="256">
        <v>682</v>
      </c>
      <c r="AB2194" s="256">
        <v>678</v>
      </c>
      <c r="AC2194" s="256">
        <v>658</v>
      </c>
      <c r="AD2194" s="256">
        <v>606</v>
      </c>
      <c r="AE2194" s="256">
        <v>522</v>
      </c>
      <c r="AF2194" s="256">
        <v>436</v>
      </c>
      <c r="AG2194" s="256">
        <v>411</v>
      </c>
      <c r="AH2194" s="256">
        <v>393</v>
      </c>
      <c r="AI2194" s="256">
        <v>352</v>
      </c>
      <c r="AJ2194" s="256">
        <v>283</v>
      </c>
      <c r="AK2194" s="256">
        <v>151</v>
      </c>
      <c r="AL2194" s="256">
        <v>0</v>
      </c>
      <c r="AM2194" s="256">
        <v>0</v>
      </c>
      <c r="AN2194" s="256">
        <v>0</v>
      </c>
      <c r="AO2194" s="256">
        <v>0</v>
      </c>
      <c r="AP2194" s="256">
        <v>0</v>
      </c>
      <c r="AQ2194" s="256">
        <v>0</v>
      </c>
      <c r="AR2194" s="256">
        <v>0</v>
      </c>
      <c r="AS2194" s="256">
        <v>0</v>
      </c>
      <c r="AT2194" s="256">
        <v>0</v>
      </c>
      <c r="AU2194" s="256">
        <v>0</v>
      </c>
      <c r="AV2194" s="256">
        <v>0</v>
      </c>
      <c r="AW2194" s="256">
        <v>0</v>
      </c>
      <c r="AX2194" s="256">
        <v>0</v>
      </c>
      <c r="AY2194" s="256">
        <v>0</v>
      </c>
      <c r="AZ2194" s="256">
        <v>0</v>
      </c>
      <c r="BA2194" s="256">
        <v>0</v>
      </c>
      <c r="BB2194" s="256">
        <v>0</v>
      </c>
      <c r="BC2194" s="256">
        <v>0</v>
      </c>
      <c r="BD2194" s="256">
        <v>0</v>
      </c>
      <c r="BE2194" s="256">
        <v>0</v>
      </c>
      <c r="BF2194" s="256">
        <v>0</v>
      </c>
      <c r="BG2194" s="256">
        <v>0</v>
      </c>
      <c r="BH2194" s="256">
        <v>0</v>
      </c>
      <c r="BI2194" s="256">
        <v>0</v>
      </c>
      <c r="BJ2194" s="256">
        <v>0</v>
      </c>
      <c r="BK2194" s="256">
        <v>0</v>
      </c>
      <c r="BL2194" s="256">
        <v>0</v>
      </c>
      <c r="BM2194" s="256">
        <v>0</v>
      </c>
      <c r="BN2194" s="256">
        <v>0</v>
      </c>
      <c r="BO2194" s="256">
        <v>0</v>
      </c>
      <c r="BP2194" s="256">
        <v>0</v>
      </c>
      <c r="BQ2194" s="256">
        <v>0</v>
      </c>
      <c r="BR2194" s="256">
        <v>0</v>
      </c>
      <c r="BS2194" s="256">
        <v>0</v>
      </c>
      <c r="BT2194" s="256">
        <v>0</v>
      </c>
      <c r="BU2194" s="256">
        <v>0</v>
      </c>
      <c r="BV2194" s="256">
        <v>0</v>
      </c>
    </row>
    <row r="2195" spans="1:74">
      <c r="A2195" s="256">
        <v>117.5</v>
      </c>
      <c r="B2195" s="256">
        <v>2656</v>
      </c>
      <c r="C2195" s="256">
        <v>2690</v>
      </c>
      <c r="D2195" s="256">
        <v>2720</v>
      </c>
      <c r="E2195" s="256">
        <v>2750</v>
      </c>
      <c r="F2195" s="256">
        <v>2776</v>
      </c>
      <c r="G2195" s="256">
        <v>2783</v>
      </c>
      <c r="H2195" s="256">
        <v>2774</v>
      </c>
      <c r="I2195" s="256">
        <v>2748</v>
      </c>
      <c r="J2195" s="256">
        <v>2708</v>
      </c>
      <c r="K2195" s="256">
        <v>2633</v>
      </c>
      <c r="L2195" s="256">
        <v>2482</v>
      </c>
      <c r="M2195" s="256">
        <v>2254</v>
      </c>
      <c r="N2195" s="256">
        <v>1985</v>
      </c>
      <c r="O2195" s="256">
        <v>1708</v>
      </c>
      <c r="P2195" s="256">
        <v>1439</v>
      </c>
      <c r="Q2195" s="256">
        <v>1226</v>
      </c>
      <c r="R2195" s="256">
        <v>1077</v>
      </c>
      <c r="S2195" s="256">
        <v>977</v>
      </c>
      <c r="T2195" s="256">
        <v>917</v>
      </c>
      <c r="U2195" s="256">
        <v>896</v>
      </c>
      <c r="V2195" s="256">
        <v>902</v>
      </c>
      <c r="W2195" s="256">
        <v>840</v>
      </c>
      <c r="X2195" s="256">
        <v>736</v>
      </c>
      <c r="Y2195" s="256">
        <v>668</v>
      </c>
      <c r="Z2195" s="256">
        <v>658</v>
      </c>
      <c r="AA2195" s="256">
        <v>658</v>
      </c>
      <c r="AB2195" s="256">
        <v>664</v>
      </c>
      <c r="AC2195" s="256">
        <v>653</v>
      </c>
      <c r="AD2195" s="256">
        <v>606</v>
      </c>
      <c r="AE2195" s="256">
        <v>540</v>
      </c>
      <c r="AF2195" s="256">
        <v>462</v>
      </c>
      <c r="AG2195" s="256">
        <v>424</v>
      </c>
      <c r="AH2195" s="256">
        <v>410</v>
      </c>
      <c r="AI2195" s="256">
        <v>393</v>
      </c>
      <c r="AJ2195" s="256">
        <v>326</v>
      </c>
      <c r="AK2195" s="256">
        <v>171</v>
      </c>
      <c r="AL2195" s="256">
        <v>0</v>
      </c>
      <c r="AM2195" s="256">
        <v>0</v>
      </c>
      <c r="AN2195" s="256">
        <v>0</v>
      </c>
      <c r="AO2195" s="256">
        <v>0</v>
      </c>
      <c r="AP2195" s="256">
        <v>0</v>
      </c>
      <c r="AQ2195" s="256">
        <v>0</v>
      </c>
      <c r="AR2195" s="256">
        <v>0</v>
      </c>
      <c r="AS2195" s="256">
        <v>0</v>
      </c>
      <c r="AT2195" s="256">
        <v>0</v>
      </c>
      <c r="AU2195" s="256">
        <v>0</v>
      </c>
      <c r="AV2195" s="256">
        <v>0</v>
      </c>
      <c r="AW2195" s="256">
        <v>0</v>
      </c>
      <c r="AX2195" s="256">
        <v>0</v>
      </c>
      <c r="AY2195" s="256">
        <v>0</v>
      </c>
      <c r="AZ2195" s="256">
        <v>0</v>
      </c>
      <c r="BA2195" s="256">
        <v>0</v>
      </c>
      <c r="BB2195" s="256">
        <v>0</v>
      </c>
      <c r="BC2195" s="256">
        <v>0</v>
      </c>
      <c r="BD2195" s="256">
        <v>0</v>
      </c>
      <c r="BE2195" s="256">
        <v>0</v>
      </c>
      <c r="BF2195" s="256">
        <v>0</v>
      </c>
      <c r="BG2195" s="256">
        <v>0</v>
      </c>
      <c r="BH2195" s="256">
        <v>0</v>
      </c>
      <c r="BI2195" s="256">
        <v>0</v>
      </c>
      <c r="BJ2195" s="256">
        <v>0</v>
      </c>
      <c r="BK2195" s="256">
        <v>0</v>
      </c>
      <c r="BL2195" s="256">
        <v>0</v>
      </c>
      <c r="BM2195" s="256">
        <v>0</v>
      </c>
      <c r="BN2195" s="256">
        <v>0</v>
      </c>
      <c r="BO2195" s="256">
        <v>0</v>
      </c>
      <c r="BP2195" s="256">
        <v>0</v>
      </c>
      <c r="BQ2195" s="256">
        <v>0</v>
      </c>
      <c r="BR2195" s="256">
        <v>0</v>
      </c>
      <c r="BS2195" s="256">
        <v>0</v>
      </c>
      <c r="BT2195" s="256">
        <v>0</v>
      </c>
      <c r="BU2195" s="256">
        <v>0</v>
      </c>
      <c r="BV2195" s="256">
        <v>0</v>
      </c>
    </row>
    <row r="2196" spans="1:74">
      <c r="A2196" s="256">
        <v>120</v>
      </c>
      <c r="B2196" s="256">
        <v>2656</v>
      </c>
      <c r="C2196" s="256">
        <v>2698</v>
      </c>
      <c r="D2196" s="256">
        <v>2732</v>
      </c>
      <c r="E2196" s="256">
        <v>2760</v>
      </c>
      <c r="F2196" s="256">
        <v>2784</v>
      </c>
      <c r="G2196" s="256">
        <v>2786</v>
      </c>
      <c r="H2196" s="256">
        <v>2767</v>
      </c>
      <c r="I2196" s="256">
        <v>2732</v>
      </c>
      <c r="J2196" s="256">
        <v>2676</v>
      </c>
      <c r="K2196" s="256">
        <v>2564</v>
      </c>
      <c r="L2196" s="256">
        <v>2352</v>
      </c>
      <c r="M2196" s="256">
        <v>2076</v>
      </c>
      <c r="N2196" s="256">
        <v>1784</v>
      </c>
      <c r="O2196" s="256">
        <v>1492</v>
      </c>
      <c r="P2196" s="256">
        <v>1234</v>
      </c>
      <c r="Q2196" s="256">
        <v>1047</v>
      </c>
      <c r="R2196" s="256">
        <v>918</v>
      </c>
      <c r="S2196" s="256">
        <v>834</v>
      </c>
      <c r="T2196" s="256">
        <v>796</v>
      </c>
      <c r="U2196" s="256">
        <v>799</v>
      </c>
      <c r="V2196" s="256">
        <v>814</v>
      </c>
      <c r="W2196" s="256">
        <v>770</v>
      </c>
      <c r="X2196" s="256">
        <v>695</v>
      </c>
      <c r="Y2196" s="256">
        <v>641</v>
      </c>
      <c r="Z2196" s="256">
        <v>641</v>
      </c>
      <c r="AA2196" s="256">
        <v>650</v>
      </c>
      <c r="AB2196" s="256">
        <v>658</v>
      </c>
      <c r="AC2196" s="256">
        <v>640</v>
      </c>
      <c r="AD2196" s="256">
        <v>606</v>
      </c>
      <c r="AE2196" s="256">
        <v>562</v>
      </c>
      <c r="AF2196" s="256">
        <v>490</v>
      </c>
      <c r="AG2196" s="256">
        <v>448</v>
      </c>
      <c r="AH2196" s="256">
        <v>430</v>
      </c>
      <c r="AI2196" s="256">
        <v>426</v>
      </c>
      <c r="AJ2196" s="256">
        <v>372</v>
      </c>
      <c r="AK2196" s="256">
        <v>196</v>
      </c>
      <c r="AL2196" s="256">
        <v>0</v>
      </c>
      <c r="AM2196" s="256">
        <v>0</v>
      </c>
      <c r="AN2196" s="256">
        <v>0</v>
      </c>
      <c r="AO2196" s="256">
        <v>0</v>
      </c>
      <c r="AP2196" s="256">
        <v>0</v>
      </c>
      <c r="AQ2196" s="256">
        <v>0</v>
      </c>
      <c r="AR2196" s="256">
        <v>0</v>
      </c>
      <c r="AS2196" s="256">
        <v>0</v>
      </c>
      <c r="AT2196" s="256">
        <v>0</v>
      </c>
      <c r="AU2196" s="256">
        <v>0</v>
      </c>
      <c r="AV2196" s="256">
        <v>0</v>
      </c>
      <c r="AW2196" s="256">
        <v>0</v>
      </c>
      <c r="AX2196" s="256">
        <v>0</v>
      </c>
      <c r="AY2196" s="256">
        <v>0</v>
      </c>
      <c r="AZ2196" s="256">
        <v>0</v>
      </c>
      <c r="BA2196" s="256">
        <v>0</v>
      </c>
      <c r="BB2196" s="256">
        <v>0</v>
      </c>
      <c r="BC2196" s="256">
        <v>0</v>
      </c>
      <c r="BD2196" s="256">
        <v>0</v>
      </c>
      <c r="BE2196" s="256">
        <v>0</v>
      </c>
      <c r="BF2196" s="256">
        <v>0</v>
      </c>
      <c r="BG2196" s="256">
        <v>0</v>
      </c>
      <c r="BH2196" s="256">
        <v>0</v>
      </c>
      <c r="BI2196" s="256">
        <v>0</v>
      </c>
      <c r="BJ2196" s="256">
        <v>0</v>
      </c>
      <c r="BK2196" s="256">
        <v>0</v>
      </c>
      <c r="BL2196" s="256">
        <v>0</v>
      </c>
      <c r="BM2196" s="256">
        <v>0</v>
      </c>
      <c r="BN2196" s="256">
        <v>0</v>
      </c>
      <c r="BO2196" s="256">
        <v>0</v>
      </c>
      <c r="BP2196" s="256">
        <v>0</v>
      </c>
      <c r="BQ2196" s="256">
        <v>0</v>
      </c>
      <c r="BR2196" s="256">
        <v>0</v>
      </c>
      <c r="BS2196" s="256">
        <v>0</v>
      </c>
      <c r="BT2196" s="256">
        <v>0</v>
      </c>
      <c r="BU2196" s="256">
        <v>0</v>
      </c>
      <c r="BV2196" s="256">
        <v>0</v>
      </c>
    </row>
    <row r="2197" spans="1:74">
      <c r="A2197" s="256">
        <v>122.5</v>
      </c>
      <c r="B2197" s="256">
        <v>2656</v>
      </c>
      <c r="C2197" s="256">
        <v>2696</v>
      </c>
      <c r="D2197" s="256">
        <v>2730</v>
      </c>
      <c r="E2197" s="256">
        <v>2758</v>
      </c>
      <c r="F2197" s="256">
        <v>2778</v>
      </c>
      <c r="G2197" s="256">
        <v>2773</v>
      </c>
      <c r="H2197" s="256">
        <v>2748</v>
      </c>
      <c r="I2197" s="256">
        <v>2704</v>
      </c>
      <c r="J2197" s="256">
        <v>2623</v>
      </c>
      <c r="K2197" s="256">
        <v>2462</v>
      </c>
      <c r="L2197" s="256">
        <v>2200</v>
      </c>
      <c r="M2197" s="256">
        <v>1894</v>
      </c>
      <c r="N2197" s="256">
        <v>1584</v>
      </c>
      <c r="O2197" s="256">
        <v>1294</v>
      </c>
      <c r="P2197" s="256">
        <v>1060</v>
      </c>
      <c r="Q2197" s="256">
        <v>904</v>
      </c>
      <c r="R2197" s="256">
        <v>798</v>
      </c>
      <c r="S2197" s="256">
        <v>740</v>
      </c>
      <c r="T2197" s="256">
        <v>732</v>
      </c>
      <c r="U2197" s="256">
        <v>754</v>
      </c>
      <c r="V2197" s="256">
        <v>778</v>
      </c>
      <c r="W2197" s="256">
        <v>759</v>
      </c>
      <c r="X2197" s="256">
        <v>700</v>
      </c>
      <c r="Y2197" s="256">
        <v>640</v>
      </c>
      <c r="Z2197" s="256">
        <v>638</v>
      </c>
      <c r="AA2197" s="256">
        <v>647</v>
      </c>
      <c r="AB2197" s="256">
        <v>648</v>
      </c>
      <c r="AC2197" s="256">
        <v>626</v>
      </c>
      <c r="AD2197" s="256">
        <v>606</v>
      </c>
      <c r="AE2197" s="256">
        <v>571</v>
      </c>
      <c r="AF2197" s="256">
        <v>501</v>
      </c>
      <c r="AG2197" s="256">
        <v>456</v>
      </c>
      <c r="AH2197" s="256">
        <v>433</v>
      </c>
      <c r="AI2197" s="256">
        <v>410</v>
      </c>
      <c r="AJ2197" s="256">
        <v>356</v>
      </c>
      <c r="AK2197" s="256">
        <v>207</v>
      </c>
      <c r="AL2197" s="256">
        <v>0</v>
      </c>
      <c r="AM2197" s="256">
        <v>0</v>
      </c>
      <c r="AN2197" s="256">
        <v>0</v>
      </c>
      <c r="AO2197" s="256">
        <v>0</v>
      </c>
      <c r="AP2197" s="256">
        <v>0</v>
      </c>
      <c r="AQ2197" s="256">
        <v>0</v>
      </c>
      <c r="AR2197" s="256">
        <v>0</v>
      </c>
      <c r="AS2197" s="256">
        <v>0</v>
      </c>
      <c r="AT2197" s="256">
        <v>0</v>
      </c>
      <c r="AU2197" s="256">
        <v>0</v>
      </c>
      <c r="AV2197" s="256">
        <v>0</v>
      </c>
      <c r="AW2197" s="256">
        <v>0</v>
      </c>
      <c r="AX2197" s="256">
        <v>0</v>
      </c>
      <c r="AY2197" s="256">
        <v>0</v>
      </c>
      <c r="AZ2197" s="256">
        <v>0</v>
      </c>
      <c r="BA2197" s="256">
        <v>0</v>
      </c>
      <c r="BB2197" s="256">
        <v>0</v>
      </c>
      <c r="BC2197" s="256">
        <v>0</v>
      </c>
      <c r="BD2197" s="256">
        <v>0</v>
      </c>
      <c r="BE2197" s="256">
        <v>0</v>
      </c>
      <c r="BF2197" s="256">
        <v>0</v>
      </c>
      <c r="BG2197" s="256">
        <v>0</v>
      </c>
      <c r="BH2197" s="256">
        <v>0</v>
      </c>
      <c r="BI2197" s="256">
        <v>0</v>
      </c>
      <c r="BJ2197" s="256">
        <v>0</v>
      </c>
      <c r="BK2197" s="256">
        <v>0</v>
      </c>
      <c r="BL2197" s="256">
        <v>0</v>
      </c>
      <c r="BM2197" s="256">
        <v>0</v>
      </c>
      <c r="BN2197" s="256">
        <v>0</v>
      </c>
      <c r="BO2197" s="256">
        <v>0</v>
      </c>
      <c r="BP2197" s="256">
        <v>0</v>
      </c>
      <c r="BQ2197" s="256">
        <v>0</v>
      </c>
      <c r="BR2197" s="256">
        <v>0</v>
      </c>
      <c r="BS2197" s="256">
        <v>0</v>
      </c>
      <c r="BT2197" s="256">
        <v>0</v>
      </c>
      <c r="BU2197" s="256">
        <v>0</v>
      </c>
      <c r="BV2197" s="256">
        <v>0</v>
      </c>
    </row>
    <row r="2198" spans="1:74">
      <c r="A2198" s="256">
        <v>125</v>
      </c>
      <c r="B2198" s="256">
        <v>2656</v>
      </c>
      <c r="C2198" s="256">
        <v>2701</v>
      </c>
      <c r="D2198" s="256">
        <v>2740</v>
      </c>
      <c r="E2198" s="256">
        <v>2768</v>
      </c>
      <c r="F2198" s="256">
        <v>2781</v>
      </c>
      <c r="G2198" s="256">
        <v>2769</v>
      </c>
      <c r="H2198" s="256">
        <v>2737</v>
      </c>
      <c r="I2198" s="256">
        <v>2678</v>
      </c>
      <c r="J2198" s="256">
        <v>2560</v>
      </c>
      <c r="K2198" s="256">
        <v>2347</v>
      </c>
      <c r="L2198" s="256">
        <v>2051</v>
      </c>
      <c r="M2198" s="256">
        <v>1727</v>
      </c>
      <c r="N2198" s="256">
        <v>1401</v>
      </c>
      <c r="O2198" s="256">
        <v>1123</v>
      </c>
      <c r="P2198" s="256">
        <v>924</v>
      </c>
      <c r="Q2198" s="256">
        <v>798</v>
      </c>
      <c r="R2198" s="256">
        <v>720</v>
      </c>
      <c r="S2198" s="256">
        <v>694</v>
      </c>
      <c r="T2198" s="256">
        <v>709</v>
      </c>
      <c r="U2198" s="256">
        <v>745</v>
      </c>
      <c r="V2198" s="256">
        <v>780</v>
      </c>
      <c r="W2198" s="256">
        <v>797</v>
      </c>
      <c r="X2198" s="256">
        <v>759</v>
      </c>
      <c r="Y2198" s="256">
        <v>688</v>
      </c>
      <c r="Z2198" s="256">
        <v>663</v>
      </c>
      <c r="AA2198" s="256">
        <v>657</v>
      </c>
      <c r="AB2198" s="256">
        <v>644</v>
      </c>
      <c r="AC2198" s="256">
        <v>626</v>
      </c>
      <c r="AD2198" s="256">
        <v>614</v>
      </c>
      <c r="AE2198" s="256">
        <v>570</v>
      </c>
      <c r="AF2198" s="256">
        <v>498</v>
      </c>
      <c r="AG2198" s="256">
        <v>438</v>
      </c>
      <c r="AH2198" s="256">
        <v>388</v>
      </c>
      <c r="AI2198" s="256">
        <v>362</v>
      </c>
      <c r="AJ2198" s="256">
        <v>323</v>
      </c>
      <c r="AK2198" s="256">
        <v>192</v>
      </c>
      <c r="AL2198" s="256">
        <v>0</v>
      </c>
      <c r="AM2198" s="256">
        <v>0</v>
      </c>
      <c r="AN2198" s="256">
        <v>0</v>
      </c>
      <c r="AO2198" s="256">
        <v>0</v>
      </c>
      <c r="AP2198" s="256">
        <v>0</v>
      </c>
      <c r="AQ2198" s="256">
        <v>0</v>
      </c>
      <c r="AR2198" s="256">
        <v>0</v>
      </c>
      <c r="AS2198" s="256">
        <v>0</v>
      </c>
      <c r="AT2198" s="256">
        <v>0</v>
      </c>
      <c r="AU2198" s="256">
        <v>0</v>
      </c>
      <c r="AV2198" s="256">
        <v>0</v>
      </c>
      <c r="AW2198" s="256">
        <v>0</v>
      </c>
      <c r="AX2198" s="256">
        <v>0</v>
      </c>
      <c r="AY2198" s="256">
        <v>0</v>
      </c>
      <c r="AZ2198" s="256">
        <v>0</v>
      </c>
      <c r="BA2198" s="256">
        <v>0</v>
      </c>
      <c r="BB2198" s="256">
        <v>0</v>
      </c>
      <c r="BC2198" s="256">
        <v>0</v>
      </c>
      <c r="BD2198" s="256">
        <v>0</v>
      </c>
      <c r="BE2198" s="256">
        <v>0</v>
      </c>
      <c r="BF2198" s="256">
        <v>0</v>
      </c>
      <c r="BG2198" s="256">
        <v>0</v>
      </c>
      <c r="BH2198" s="256">
        <v>0</v>
      </c>
      <c r="BI2198" s="256">
        <v>0</v>
      </c>
      <c r="BJ2198" s="256">
        <v>0</v>
      </c>
      <c r="BK2198" s="256">
        <v>0</v>
      </c>
      <c r="BL2198" s="256">
        <v>0</v>
      </c>
      <c r="BM2198" s="256">
        <v>0</v>
      </c>
      <c r="BN2198" s="256">
        <v>0</v>
      </c>
      <c r="BO2198" s="256">
        <v>0</v>
      </c>
      <c r="BP2198" s="256">
        <v>0</v>
      </c>
      <c r="BQ2198" s="256">
        <v>0</v>
      </c>
      <c r="BR2198" s="256">
        <v>0</v>
      </c>
      <c r="BS2198" s="256">
        <v>0</v>
      </c>
      <c r="BT2198" s="256">
        <v>0</v>
      </c>
      <c r="BU2198" s="256">
        <v>0</v>
      </c>
      <c r="BV2198" s="256">
        <v>0</v>
      </c>
    </row>
    <row r="2199" spans="1:74">
      <c r="A2199" s="256">
        <v>127.5</v>
      </c>
      <c r="B2199" s="256">
        <v>2656</v>
      </c>
      <c r="C2199" s="256">
        <v>2708</v>
      </c>
      <c r="D2199" s="256">
        <v>2748</v>
      </c>
      <c r="E2199" s="256">
        <v>2776</v>
      </c>
      <c r="F2199" s="256">
        <v>2784</v>
      </c>
      <c r="G2199" s="256">
        <v>2766</v>
      </c>
      <c r="H2199" s="256">
        <v>2726</v>
      </c>
      <c r="I2199" s="256">
        <v>2649</v>
      </c>
      <c r="J2199" s="256">
        <v>2492</v>
      </c>
      <c r="K2199" s="256">
        <v>2231</v>
      </c>
      <c r="L2199" s="256">
        <v>1903</v>
      </c>
      <c r="M2199" s="256">
        <v>1562</v>
      </c>
      <c r="N2199" s="256">
        <v>1234</v>
      </c>
      <c r="O2199" s="256">
        <v>986</v>
      </c>
      <c r="P2199" s="256">
        <v>822</v>
      </c>
      <c r="Q2199" s="256">
        <v>726</v>
      </c>
      <c r="R2199" s="256">
        <v>678</v>
      </c>
      <c r="S2199" s="256">
        <v>678</v>
      </c>
      <c r="T2199" s="256">
        <v>712</v>
      </c>
      <c r="U2199" s="256">
        <v>761</v>
      </c>
      <c r="V2199" s="256">
        <v>814</v>
      </c>
      <c r="W2199" s="256">
        <v>874</v>
      </c>
      <c r="X2199" s="256">
        <v>888</v>
      </c>
      <c r="Y2199" s="256">
        <v>831</v>
      </c>
      <c r="Z2199" s="256">
        <v>777</v>
      </c>
      <c r="AA2199" s="256">
        <v>734</v>
      </c>
      <c r="AB2199" s="256">
        <v>688</v>
      </c>
      <c r="AC2199" s="256">
        <v>660</v>
      </c>
      <c r="AD2199" s="256">
        <v>612</v>
      </c>
      <c r="AE2199" s="256">
        <v>560</v>
      </c>
      <c r="AF2199" s="256">
        <v>485</v>
      </c>
      <c r="AG2199" s="256">
        <v>400</v>
      </c>
      <c r="AH2199" s="256">
        <v>348</v>
      </c>
      <c r="AI2199" s="256">
        <v>324</v>
      </c>
      <c r="AJ2199" s="256">
        <v>286</v>
      </c>
      <c r="AK2199" s="256">
        <v>176</v>
      </c>
      <c r="AL2199" s="256">
        <v>0</v>
      </c>
      <c r="AM2199" s="256">
        <v>0</v>
      </c>
      <c r="AN2199" s="256">
        <v>0</v>
      </c>
      <c r="AO2199" s="256">
        <v>0</v>
      </c>
      <c r="AP2199" s="256">
        <v>0</v>
      </c>
      <c r="AQ2199" s="256">
        <v>0</v>
      </c>
      <c r="AR2199" s="256">
        <v>0</v>
      </c>
      <c r="AS2199" s="256">
        <v>0</v>
      </c>
      <c r="AT2199" s="256">
        <v>0</v>
      </c>
      <c r="AU2199" s="256">
        <v>0</v>
      </c>
      <c r="AV2199" s="256">
        <v>0</v>
      </c>
      <c r="AW2199" s="256">
        <v>0</v>
      </c>
      <c r="AX2199" s="256">
        <v>0</v>
      </c>
      <c r="AY2199" s="256">
        <v>0</v>
      </c>
      <c r="AZ2199" s="256">
        <v>0</v>
      </c>
      <c r="BA2199" s="256">
        <v>0</v>
      </c>
      <c r="BB2199" s="256">
        <v>0</v>
      </c>
      <c r="BC2199" s="256">
        <v>0</v>
      </c>
      <c r="BD2199" s="256">
        <v>0</v>
      </c>
      <c r="BE2199" s="256">
        <v>0</v>
      </c>
      <c r="BF2199" s="256">
        <v>0</v>
      </c>
      <c r="BG2199" s="256">
        <v>0</v>
      </c>
      <c r="BH2199" s="256">
        <v>0</v>
      </c>
      <c r="BI2199" s="256">
        <v>0</v>
      </c>
      <c r="BJ2199" s="256">
        <v>0</v>
      </c>
      <c r="BK2199" s="256">
        <v>0</v>
      </c>
      <c r="BL2199" s="256">
        <v>0</v>
      </c>
      <c r="BM2199" s="256">
        <v>0</v>
      </c>
      <c r="BN2199" s="256">
        <v>0</v>
      </c>
      <c r="BO2199" s="256">
        <v>0</v>
      </c>
      <c r="BP2199" s="256">
        <v>0</v>
      </c>
      <c r="BQ2199" s="256">
        <v>0</v>
      </c>
      <c r="BR2199" s="256">
        <v>0</v>
      </c>
      <c r="BS2199" s="256">
        <v>0</v>
      </c>
      <c r="BT2199" s="256">
        <v>0</v>
      </c>
      <c r="BU2199" s="256">
        <v>0</v>
      </c>
      <c r="BV2199" s="256">
        <v>0</v>
      </c>
    </row>
    <row r="2200" spans="1:74">
      <c r="A2200" s="256">
        <v>130</v>
      </c>
      <c r="B2200" s="256">
        <v>2656</v>
      </c>
      <c r="C2200" s="256">
        <v>2710</v>
      </c>
      <c r="D2200" s="256">
        <v>2750</v>
      </c>
      <c r="E2200" s="256">
        <v>2776</v>
      </c>
      <c r="F2200" s="256">
        <v>2780</v>
      </c>
      <c r="G2200" s="256">
        <v>2755</v>
      </c>
      <c r="H2200" s="256">
        <v>2706</v>
      </c>
      <c r="I2200" s="256">
        <v>2609</v>
      </c>
      <c r="J2200" s="256">
        <v>2403</v>
      </c>
      <c r="K2200" s="256">
        <v>2106</v>
      </c>
      <c r="L2200" s="256">
        <v>1764</v>
      </c>
      <c r="M2200" s="256">
        <v>1406</v>
      </c>
      <c r="N2200" s="256">
        <v>1094</v>
      </c>
      <c r="O2200" s="256">
        <v>880</v>
      </c>
      <c r="P2200" s="256">
        <v>750</v>
      </c>
      <c r="Q2200" s="256">
        <v>682</v>
      </c>
      <c r="R2200" s="256">
        <v>658</v>
      </c>
      <c r="S2200" s="256">
        <v>681</v>
      </c>
      <c r="T2200" s="256">
        <v>730</v>
      </c>
      <c r="U2200" s="256">
        <v>796</v>
      </c>
      <c r="V2200" s="256">
        <v>873</v>
      </c>
      <c r="W2200" s="256">
        <v>968</v>
      </c>
      <c r="X2200" s="256">
        <v>1047</v>
      </c>
      <c r="Y2200" s="256">
        <v>1054</v>
      </c>
      <c r="Z2200" s="256">
        <v>1004</v>
      </c>
      <c r="AA2200" s="256">
        <v>926</v>
      </c>
      <c r="AB2200" s="256">
        <v>846</v>
      </c>
      <c r="AC2200" s="256">
        <v>751</v>
      </c>
      <c r="AD2200" s="256">
        <v>655</v>
      </c>
      <c r="AE2200" s="256">
        <v>573</v>
      </c>
      <c r="AF2200" s="256">
        <v>478</v>
      </c>
      <c r="AG2200" s="256">
        <v>385</v>
      </c>
      <c r="AH2200" s="256">
        <v>333</v>
      </c>
      <c r="AI2200" s="256">
        <v>310</v>
      </c>
      <c r="AJ2200" s="256">
        <v>272</v>
      </c>
      <c r="AK2200" s="256">
        <v>178</v>
      </c>
      <c r="AL2200" s="256">
        <v>0</v>
      </c>
      <c r="AM2200" s="256">
        <v>0</v>
      </c>
      <c r="AN2200" s="256">
        <v>0</v>
      </c>
      <c r="AO2200" s="256">
        <v>0</v>
      </c>
      <c r="AP2200" s="256">
        <v>0</v>
      </c>
      <c r="AQ2200" s="256">
        <v>0</v>
      </c>
      <c r="AR2200" s="256">
        <v>0</v>
      </c>
      <c r="AS2200" s="256">
        <v>0</v>
      </c>
      <c r="AT2200" s="256">
        <v>0</v>
      </c>
      <c r="AU2200" s="256">
        <v>0</v>
      </c>
      <c r="AV2200" s="256">
        <v>0</v>
      </c>
      <c r="AW2200" s="256">
        <v>0</v>
      </c>
      <c r="AX2200" s="256">
        <v>0</v>
      </c>
      <c r="AY2200" s="256">
        <v>0</v>
      </c>
      <c r="AZ2200" s="256">
        <v>0</v>
      </c>
      <c r="BA2200" s="256">
        <v>0</v>
      </c>
      <c r="BB2200" s="256">
        <v>0</v>
      </c>
      <c r="BC2200" s="256">
        <v>0</v>
      </c>
      <c r="BD2200" s="256">
        <v>0</v>
      </c>
      <c r="BE2200" s="256">
        <v>0</v>
      </c>
      <c r="BF2200" s="256">
        <v>0</v>
      </c>
      <c r="BG2200" s="256">
        <v>0</v>
      </c>
      <c r="BH2200" s="256">
        <v>0</v>
      </c>
      <c r="BI2200" s="256">
        <v>0</v>
      </c>
      <c r="BJ2200" s="256">
        <v>0</v>
      </c>
      <c r="BK2200" s="256">
        <v>0</v>
      </c>
      <c r="BL2200" s="256">
        <v>0</v>
      </c>
      <c r="BM2200" s="256">
        <v>0</v>
      </c>
      <c r="BN2200" s="256">
        <v>0</v>
      </c>
      <c r="BO2200" s="256">
        <v>0</v>
      </c>
      <c r="BP2200" s="256">
        <v>0</v>
      </c>
      <c r="BQ2200" s="256">
        <v>0</v>
      </c>
      <c r="BR2200" s="256">
        <v>0</v>
      </c>
      <c r="BS2200" s="256">
        <v>0</v>
      </c>
      <c r="BT2200" s="256">
        <v>0</v>
      </c>
      <c r="BU2200" s="256">
        <v>0</v>
      </c>
      <c r="BV2200" s="256">
        <v>0</v>
      </c>
    </row>
    <row r="2201" spans="1:74">
      <c r="A2201" s="256">
        <v>132.5</v>
      </c>
      <c r="B2201" s="256">
        <v>2656</v>
      </c>
      <c r="C2201" s="256">
        <v>2715</v>
      </c>
      <c r="D2201" s="256">
        <v>2759</v>
      </c>
      <c r="E2201" s="256">
        <v>2784</v>
      </c>
      <c r="F2201" s="256">
        <v>2783</v>
      </c>
      <c r="G2201" s="256">
        <v>2753</v>
      </c>
      <c r="H2201" s="256">
        <v>2695</v>
      </c>
      <c r="I2201" s="256">
        <v>2568</v>
      </c>
      <c r="J2201" s="256">
        <v>2318</v>
      </c>
      <c r="K2201" s="256">
        <v>1988</v>
      </c>
      <c r="L2201" s="256">
        <v>1627</v>
      </c>
      <c r="M2201" s="256">
        <v>1267</v>
      </c>
      <c r="N2201" s="256">
        <v>980</v>
      </c>
      <c r="O2201" s="256">
        <v>804</v>
      </c>
      <c r="P2201" s="256">
        <v>704</v>
      </c>
      <c r="Q2201" s="256">
        <v>658</v>
      </c>
      <c r="R2201" s="256">
        <v>658</v>
      </c>
      <c r="S2201" s="256">
        <v>693</v>
      </c>
      <c r="T2201" s="256">
        <v>758</v>
      </c>
      <c r="U2201" s="256">
        <v>840</v>
      </c>
      <c r="V2201" s="256">
        <v>938</v>
      </c>
      <c r="W2201" s="256">
        <v>1051</v>
      </c>
      <c r="X2201" s="256">
        <v>1169</v>
      </c>
      <c r="Y2201" s="256">
        <v>1246</v>
      </c>
      <c r="Z2201" s="256">
        <v>1243</v>
      </c>
      <c r="AA2201" s="256">
        <v>1157</v>
      </c>
      <c r="AB2201" s="256">
        <v>1034</v>
      </c>
      <c r="AC2201" s="256">
        <v>890</v>
      </c>
      <c r="AD2201" s="256">
        <v>763</v>
      </c>
      <c r="AE2201" s="256">
        <v>640</v>
      </c>
      <c r="AF2201" s="256">
        <v>511</v>
      </c>
      <c r="AG2201" s="256">
        <v>401</v>
      </c>
      <c r="AH2201" s="256">
        <v>339</v>
      </c>
      <c r="AI2201" s="256">
        <v>324</v>
      </c>
      <c r="AJ2201" s="256">
        <v>300</v>
      </c>
      <c r="AK2201" s="256">
        <v>196</v>
      </c>
      <c r="AL2201" s="256">
        <v>0</v>
      </c>
      <c r="AM2201" s="256">
        <v>0</v>
      </c>
      <c r="AN2201" s="256">
        <v>0</v>
      </c>
      <c r="AO2201" s="256">
        <v>0</v>
      </c>
      <c r="AP2201" s="256">
        <v>0</v>
      </c>
      <c r="AQ2201" s="256">
        <v>0</v>
      </c>
      <c r="AR2201" s="256">
        <v>0</v>
      </c>
      <c r="AS2201" s="256">
        <v>0</v>
      </c>
      <c r="AT2201" s="256">
        <v>0</v>
      </c>
      <c r="AU2201" s="256">
        <v>0</v>
      </c>
      <c r="AV2201" s="256">
        <v>0</v>
      </c>
      <c r="AW2201" s="256">
        <v>0</v>
      </c>
      <c r="AX2201" s="256">
        <v>0</v>
      </c>
      <c r="AY2201" s="256">
        <v>0</v>
      </c>
      <c r="AZ2201" s="256">
        <v>0</v>
      </c>
      <c r="BA2201" s="256">
        <v>0</v>
      </c>
      <c r="BB2201" s="256">
        <v>0</v>
      </c>
      <c r="BC2201" s="256">
        <v>0</v>
      </c>
      <c r="BD2201" s="256">
        <v>0</v>
      </c>
      <c r="BE2201" s="256">
        <v>0</v>
      </c>
      <c r="BF2201" s="256">
        <v>0</v>
      </c>
      <c r="BG2201" s="256">
        <v>0</v>
      </c>
      <c r="BH2201" s="256">
        <v>0</v>
      </c>
      <c r="BI2201" s="256">
        <v>0</v>
      </c>
      <c r="BJ2201" s="256">
        <v>0</v>
      </c>
      <c r="BK2201" s="256">
        <v>0</v>
      </c>
      <c r="BL2201" s="256">
        <v>0</v>
      </c>
      <c r="BM2201" s="256">
        <v>0</v>
      </c>
      <c r="BN2201" s="256">
        <v>0</v>
      </c>
      <c r="BO2201" s="256">
        <v>0</v>
      </c>
      <c r="BP2201" s="256">
        <v>0</v>
      </c>
      <c r="BQ2201" s="256">
        <v>0</v>
      </c>
      <c r="BR2201" s="256">
        <v>0</v>
      </c>
      <c r="BS2201" s="256">
        <v>0</v>
      </c>
      <c r="BT2201" s="256">
        <v>0</v>
      </c>
      <c r="BU2201" s="256">
        <v>0</v>
      </c>
      <c r="BV2201" s="256">
        <v>0</v>
      </c>
    </row>
    <row r="2202" spans="1:74">
      <c r="A2202" s="256">
        <v>135</v>
      </c>
      <c r="B2202" s="256">
        <v>2656</v>
      </c>
      <c r="C2202" s="256">
        <v>2716</v>
      </c>
      <c r="D2202" s="256">
        <v>2758</v>
      </c>
      <c r="E2202" s="256">
        <v>2781</v>
      </c>
      <c r="F2202" s="256">
        <v>2774</v>
      </c>
      <c r="G2202" s="256">
        <v>2737</v>
      </c>
      <c r="H2202" s="256">
        <v>2666</v>
      </c>
      <c r="I2202" s="256">
        <v>2506</v>
      </c>
      <c r="J2202" s="256">
        <v>2220</v>
      </c>
      <c r="K2202" s="256">
        <v>1865</v>
      </c>
      <c r="L2202" s="256">
        <v>1490</v>
      </c>
      <c r="M2202" s="256">
        <v>1143</v>
      </c>
      <c r="N2202" s="256">
        <v>893</v>
      </c>
      <c r="O2202" s="256">
        <v>751</v>
      </c>
      <c r="P2202" s="256">
        <v>676</v>
      </c>
      <c r="Q2202" s="256">
        <v>649</v>
      </c>
      <c r="R2202" s="256">
        <v>663</v>
      </c>
      <c r="S2202" s="256">
        <v>718</v>
      </c>
      <c r="T2202" s="256">
        <v>795</v>
      </c>
      <c r="U2202" s="256">
        <v>890</v>
      </c>
      <c r="V2202" s="256">
        <v>998</v>
      </c>
      <c r="W2202" s="256">
        <v>1118</v>
      </c>
      <c r="X2202" s="256">
        <v>1240</v>
      </c>
      <c r="Y2202" s="256">
        <v>1327</v>
      </c>
      <c r="Z2202" s="256">
        <v>1347</v>
      </c>
      <c r="AA2202" s="256">
        <v>1276</v>
      </c>
      <c r="AB2202" s="256">
        <v>1124</v>
      </c>
      <c r="AC2202" s="256">
        <v>972</v>
      </c>
      <c r="AD2202" s="256">
        <v>837</v>
      </c>
      <c r="AE2202" s="256">
        <v>692</v>
      </c>
      <c r="AF2202" s="256">
        <v>551</v>
      </c>
      <c r="AG2202" s="256">
        <v>424</v>
      </c>
      <c r="AH2202" s="256">
        <v>379</v>
      </c>
      <c r="AI2202" s="256">
        <v>384</v>
      </c>
      <c r="AJ2202" s="256">
        <v>348</v>
      </c>
      <c r="AK2202" s="256">
        <v>202</v>
      </c>
      <c r="AL2202" s="256">
        <v>0</v>
      </c>
      <c r="AM2202" s="256">
        <v>0</v>
      </c>
      <c r="AN2202" s="256">
        <v>0</v>
      </c>
      <c r="AO2202" s="256">
        <v>0</v>
      </c>
      <c r="AP2202" s="256">
        <v>0</v>
      </c>
      <c r="AQ2202" s="256">
        <v>0</v>
      </c>
      <c r="AR2202" s="256">
        <v>0</v>
      </c>
      <c r="AS2202" s="256">
        <v>0</v>
      </c>
      <c r="AT2202" s="256">
        <v>0</v>
      </c>
      <c r="AU2202" s="256">
        <v>0</v>
      </c>
      <c r="AV2202" s="256">
        <v>0</v>
      </c>
      <c r="AW2202" s="256">
        <v>0</v>
      </c>
      <c r="AX2202" s="256">
        <v>0</v>
      </c>
      <c r="AY2202" s="256">
        <v>0</v>
      </c>
      <c r="AZ2202" s="256">
        <v>0</v>
      </c>
      <c r="BA2202" s="256">
        <v>0</v>
      </c>
      <c r="BB2202" s="256">
        <v>0</v>
      </c>
      <c r="BC2202" s="256">
        <v>0</v>
      </c>
      <c r="BD2202" s="256">
        <v>0</v>
      </c>
      <c r="BE2202" s="256">
        <v>0</v>
      </c>
      <c r="BF2202" s="256">
        <v>0</v>
      </c>
      <c r="BG2202" s="256">
        <v>0</v>
      </c>
      <c r="BH2202" s="256">
        <v>0</v>
      </c>
      <c r="BI2202" s="256">
        <v>0</v>
      </c>
      <c r="BJ2202" s="256">
        <v>0</v>
      </c>
      <c r="BK2202" s="256">
        <v>0</v>
      </c>
      <c r="BL2202" s="256">
        <v>0</v>
      </c>
      <c r="BM2202" s="256">
        <v>0</v>
      </c>
      <c r="BN2202" s="256">
        <v>0</v>
      </c>
      <c r="BO2202" s="256">
        <v>0</v>
      </c>
      <c r="BP2202" s="256">
        <v>0</v>
      </c>
      <c r="BQ2202" s="256">
        <v>0</v>
      </c>
      <c r="BR2202" s="256">
        <v>0</v>
      </c>
      <c r="BS2202" s="256">
        <v>0</v>
      </c>
      <c r="BT2202" s="256">
        <v>0</v>
      </c>
      <c r="BU2202" s="256">
        <v>0</v>
      </c>
      <c r="BV2202" s="256">
        <v>0</v>
      </c>
    </row>
    <row r="2203" spans="1:74">
      <c r="A2203" s="256">
        <v>137.5</v>
      </c>
      <c r="B2203" s="256">
        <v>2656</v>
      </c>
      <c r="C2203" s="256">
        <v>2709</v>
      </c>
      <c r="D2203" s="256">
        <v>2755</v>
      </c>
      <c r="E2203" s="256">
        <v>2777</v>
      </c>
      <c r="F2203" s="256">
        <v>2764</v>
      </c>
      <c r="G2203" s="256">
        <v>2722</v>
      </c>
      <c r="H2203" s="256">
        <v>2638</v>
      </c>
      <c r="I2203" s="256">
        <v>2442</v>
      </c>
      <c r="J2203" s="256">
        <v>2124</v>
      </c>
      <c r="K2203" s="256">
        <v>1751</v>
      </c>
      <c r="L2203" s="256">
        <v>1367</v>
      </c>
      <c r="M2203" s="256">
        <v>1038</v>
      </c>
      <c r="N2203" s="256">
        <v>829</v>
      </c>
      <c r="O2203" s="256">
        <v>716</v>
      </c>
      <c r="P2203" s="256">
        <v>660</v>
      </c>
      <c r="Q2203" s="256">
        <v>649</v>
      </c>
      <c r="R2203" s="256">
        <v>680</v>
      </c>
      <c r="S2203" s="256">
        <v>748</v>
      </c>
      <c r="T2203" s="256">
        <v>840</v>
      </c>
      <c r="U2203" s="256">
        <v>936</v>
      </c>
      <c r="V2203" s="256">
        <v>1046</v>
      </c>
      <c r="W2203" s="256">
        <v>1166</v>
      </c>
      <c r="X2203" s="256">
        <v>1282</v>
      </c>
      <c r="Y2203" s="256">
        <v>1338</v>
      </c>
      <c r="Z2203" s="256">
        <v>1328</v>
      </c>
      <c r="AA2203" s="256">
        <v>1234</v>
      </c>
      <c r="AB2203" s="256">
        <v>1097</v>
      </c>
      <c r="AC2203" s="256">
        <v>968</v>
      </c>
      <c r="AD2203" s="256">
        <v>838</v>
      </c>
      <c r="AE2203" s="256">
        <v>698</v>
      </c>
      <c r="AF2203" s="256">
        <v>551</v>
      </c>
      <c r="AG2203" s="256">
        <v>439</v>
      </c>
      <c r="AH2203" s="256">
        <v>411</v>
      </c>
      <c r="AI2203" s="256">
        <v>416</v>
      </c>
      <c r="AJ2203" s="256">
        <v>331</v>
      </c>
      <c r="AK2203" s="256">
        <v>175</v>
      </c>
      <c r="AL2203" s="256">
        <v>0</v>
      </c>
      <c r="AM2203" s="256">
        <v>0</v>
      </c>
      <c r="AN2203" s="256">
        <v>0</v>
      </c>
      <c r="AO2203" s="256">
        <v>0</v>
      </c>
      <c r="AP2203" s="256">
        <v>0</v>
      </c>
      <c r="AQ2203" s="256">
        <v>0</v>
      </c>
      <c r="AR2203" s="256">
        <v>0</v>
      </c>
      <c r="AS2203" s="256">
        <v>0</v>
      </c>
      <c r="AT2203" s="256">
        <v>0</v>
      </c>
      <c r="AU2203" s="256">
        <v>0</v>
      </c>
      <c r="AV2203" s="256">
        <v>0</v>
      </c>
      <c r="AW2203" s="256">
        <v>0</v>
      </c>
      <c r="AX2203" s="256">
        <v>0</v>
      </c>
      <c r="AY2203" s="256">
        <v>0</v>
      </c>
      <c r="AZ2203" s="256">
        <v>0</v>
      </c>
      <c r="BA2203" s="256">
        <v>0</v>
      </c>
      <c r="BB2203" s="256">
        <v>0</v>
      </c>
      <c r="BC2203" s="256">
        <v>0</v>
      </c>
      <c r="BD2203" s="256">
        <v>0</v>
      </c>
      <c r="BE2203" s="256">
        <v>0</v>
      </c>
      <c r="BF2203" s="256">
        <v>0</v>
      </c>
      <c r="BG2203" s="256">
        <v>0</v>
      </c>
      <c r="BH2203" s="256">
        <v>0</v>
      </c>
      <c r="BI2203" s="256">
        <v>0</v>
      </c>
      <c r="BJ2203" s="256">
        <v>0</v>
      </c>
      <c r="BK2203" s="256">
        <v>0</v>
      </c>
      <c r="BL2203" s="256">
        <v>0</v>
      </c>
      <c r="BM2203" s="256">
        <v>0</v>
      </c>
      <c r="BN2203" s="256">
        <v>0</v>
      </c>
      <c r="BO2203" s="256">
        <v>0</v>
      </c>
      <c r="BP2203" s="256">
        <v>0</v>
      </c>
      <c r="BQ2203" s="256">
        <v>0</v>
      </c>
      <c r="BR2203" s="256">
        <v>0</v>
      </c>
      <c r="BS2203" s="256">
        <v>0</v>
      </c>
      <c r="BT2203" s="256">
        <v>0</v>
      </c>
      <c r="BU2203" s="256">
        <v>0</v>
      </c>
      <c r="BV2203" s="256">
        <v>0</v>
      </c>
    </row>
    <row r="2204" spans="1:74">
      <c r="A2204" s="256">
        <v>140</v>
      </c>
      <c r="B2204" s="256">
        <v>2656</v>
      </c>
      <c r="C2204" s="256">
        <v>2717</v>
      </c>
      <c r="D2204" s="256">
        <v>2763</v>
      </c>
      <c r="E2204" s="256">
        <v>2784</v>
      </c>
      <c r="F2204" s="256">
        <v>2767</v>
      </c>
      <c r="G2204" s="256">
        <v>2718</v>
      </c>
      <c r="H2204" s="256">
        <v>2612</v>
      </c>
      <c r="I2204" s="256">
        <v>2381</v>
      </c>
      <c r="J2204" s="256">
        <v>2034</v>
      </c>
      <c r="K2204" s="256">
        <v>1644</v>
      </c>
      <c r="L2204" s="256">
        <v>1262</v>
      </c>
      <c r="M2204" s="256">
        <v>957</v>
      </c>
      <c r="N2204" s="256">
        <v>786</v>
      </c>
      <c r="O2204" s="256">
        <v>698</v>
      </c>
      <c r="P2204" s="256">
        <v>653</v>
      </c>
      <c r="Q2204" s="256">
        <v>656</v>
      </c>
      <c r="R2204" s="256">
        <v>702</v>
      </c>
      <c r="S2204" s="256">
        <v>784</v>
      </c>
      <c r="T2204" s="256">
        <v>878</v>
      </c>
      <c r="U2204" s="256">
        <v>974</v>
      </c>
      <c r="V2204" s="256">
        <v>1082</v>
      </c>
      <c r="W2204" s="256">
        <v>1194</v>
      </c>
      <c r="X2204" s="256">
        <v>1286</v>
      </c>
      <c r="Y2204" s="256">
        <v>1311</v>
      </c>
      <c r="Z2204" s="256">
        <v>1266</v>
      </c>
      <c r="AA2204" s="256">
        <v>1150</v>
      </c>
      <c r="AB2204" s="256">
        <v>1034</v>
      </c>
      <c r="AC2204" s="256">
        <v>918</v>
      </c>
      <c r="AD2204" s="256">
        <v>800</v>
      </c>
      <c r="AE2204" s="256">
        <v>676</v>
      </c>
      <c r="AF2204" s="256">
        <v>550</v>
      </c>
      <c r="AG2204" s="256">
        <v>447</v>
      </c>
      <c r="AH2204" s="256">
        <v>403</v>
      </c>
      <c r="AI2204" s="256">
        <v>379</v>
      </c>
      <c r="AJ2204" s="256">
        <v>291</v>
      </c>
      <c r="AK2204" s="256">
        <v>152</v>
      </c>
      <c r="AL2204" s="256">
        <v>0</v>
      </c>
      <c r="AM2204" s="256">
        <v>0</v>
      </c>
      <c r="AN2204" s="256">
        <v>0</v>
      </c>
      <c r="AO2204" s="256">
        <v>0</v>
      </c>
      <c r="AP2204" s="256">
        <v>0</v>
      </c>
      <c r="AQ2204" s="256">
        <v>0</v>
      </c>
      <c r="AR2204" s="256">
        <v>0</v>
      </c>
      <c r="AS2204" s="256">
        <v>0</v>
      </c>
      <c r="AT2204" s="256">
        <v>0</v>
      </c>
      <c r="AU2204" s="256">
        <v>0</v>
      </c>
      <c r="AV2204" s="256">
        <v>0</v>
      </c>
      <c r="AW2204" s="256">
        <v>0</v>
      </c>
      <c r="AX2204" s="256">
        <v>0</v>
      </c>
      <c r="AY2204" s="256">
        <v>0</v>
      </c>
      <c r="AZ2204" s="256">
        <v>0</v>
      </c>
      <c r="BA2204" s="256">
        <v>0</v>
      </c>
      <c r="BB2204" s="256">
        <v>0</v>
      </c>
      <c r="BC2204" s="256">
        <v>0</v>
      </c>
      <c r="BD2204" s="256">
        <v>0</v>
      </c>
      <c r="BE2204" s="256">
        <v>0</v>
      </c>
      <c r="BF2204" s="256">
        <v>0</v>
      </c>
      <c r="BG2204" s="256">
        <v>0</v>
      </c>
      <c r="BH2204" s="256">
        <v>0</v>
      </c>
      <c r="BI2204" s="256">
        <v>0</v>
      </c>
      <c r="BJ2204" s="256">
        <v>0</v>
      </c>
      <c r="BK2204" s="256">
        <v>0</v>
      </c>
      <c r="BL2204" s="256">
        <v>0</v>
      </c>
      <c r="BM2204" s="256">
        <v>0</v>
      </c>
      <c r="BN2204" s="256">
        <v>0</v>
      </c>
      <c r="BO2204" s="256">
        <v>0</v>
      </c>
      <c r="BP2204" s="256">
        <v>0</v>
      </c>
      <c r="BQ2204" s="256">
        <v>0</v>
      </c>
      <c r="BR2204" s="256">
        <v>0</v>
      </c>
      <c r="BS2204" s="256">
        <v>0</v>
      </c>
      <c r="BT2204" s="256">
        <v>0</v>
      </c>
      <c r="BU2204" s="256">
        <v>0</v>
      </c>
      <c r="BV2204" s="256">
        <v>0</v>
      </c>
    </row>
    <row r="2205" spans="1:74">
      <c r="A2205" s="256">
        <v>142.5</v>
      </c>
      <c r="B2205" s="256">
        <v>2656</v>
      </c>
      <c r="C2205" s="256">
        <v>2708</v>
      </c>
      <c r="D2205" s="256">
        <v>2757</v>
      </c>
      <c r="E2205" s="256">
        <v>2775</v>
      </c>
      <c r="F2205" s="256">
        <v>2754</v>
      </c>
      <c r="G2205" s="256">
        <v>2698</v>
      </c>
      <c r="H2205" s="256">
        <v>2576</v>
      </c>
      <c r="I2205" s="256">
        <v>2310</v>
      </c>
      <c r="J2205" s="256">
        <v>1941</v>
      </c>
      <c r="K2205" s="256">
        <v>1540</v>
      </c>
      <c r="L2205" s="256">
        <v>1164</v>
      </c>
      <c r="M2205" s="256">
        <v>893</v>
      </c>
      <c r="N2205" s="256">
        <v>752</v>
      </c>
      <c r="O2205" s="256">
        <v>684</v>
      </c>
      <c r="P2205" s="256">
        <v>651</v>
      </c>
      <c r="Q2205" s="256">
        <v>668</v>
      </c>
      <c r="R2205" s="256">
        <v>732</v>
      </c>
      <c r="S2205" s="256">
        <v>818</v>
      </c>
      <c r="T2205" s="256">
        <v>905</v>
      </c>
      <c r="U2205" s="256">
        <v>994</v>
      </c>
      <c r="V2205" s="256">
        <v>1100</v>
      </c>
      <c r="W2205" s="256">
        <v>1196</v>
      </c>
      <c r="X2205" s="256">
        <v>1255</v>
      </c>
      <c r="Y2205" s="256">
        <v>1252</v>
      </c>
      <c r="Z2205" s="256">
        <v>1178</v>
      </c>
      <c r="AA2205" s="256">
        <v>1067</v>
      </c>
      <c r="AB2205" s="256">
        <v>964</v>
      </c>
      <c r="AC2205" s="256">
        <v>866</v>
      </c>
      <c r="AD2205" s="256">
        <v>764</v>
      </c>
      <c r="AE2205" s="256">
        <v>644</v>
      </c>
      <c r="AF2205" s="256">
        <v>530</v>
      </c>
      <c r="AG2205" s="256">
        <v>441</v>
      </c>
      <c r="AH2205" s="256">
        <v>405</v>
      </c>
      <c r="AI2205" s="256">
        <v>375</v>
      </c>
      <c r="AJ2205" s="256">
        <v>282</v>
      </c>
      <c r="AK2205" s="256">
        <v>143</v>
      </c>
      <c r="AL2205" s="256">
        <v>0</v>
      </c>
      <c r="AM2205" s="256">
        <v>0</v>
      </c>
      <c r="AN2205" s="256">
        <v>0</v>
      </c>
      <c r="AO2205" s="256">
        <v>0</v>
      </c>
      <c r="AP2205" s="256">
        <v>0</v>
      </c>
      <c r="AQ2205" s="256">
        <v>0</v>
      </c>
      <c r="AR2205" s="256">
        <v>0</v>
      </c>
      <c r="AS2205" s="256">
        <v>0</v>
      </c>
      <c r="AT2205" s="256">
        <v>0</v>
      </c>
      <c r="AU2205" s="256">
        <v>0</v>
      </c>
      <c r="AV2205" s="256">
        <v>0</v>
      </c>
      <c r="AW2205" s="256">
        <v>0</v>
      </c>
      <c r="AX2205" s="256">
        <v>0</v>
      </c>
      <c r="AY2205" s="256">
        <v>0</v>
      </c>
      <c r="AZ2205" s="256">
        <v>0</v>
      </c>
      <c r="BA2205" s="256">
        <v>0</v>
      </c>
      <c r="BB2205" s="256">
        <v>0</v>
      </c>
      <c r="BC2205" s="256">
        <v>0</v>
      </c>
      <c r="BD2205" s="256">
        <v>0</v>
      </c>
      <c r="BE2205" s="256">
        <v>0</v>
      </c>
      <c r="BF2205" s="256">
        <v>0</v>
      </c>
      <c r="BG2205" s="256">
        <v>0</v>
      </c>
      <c r="BH2205" s="256">
        <v>0</v>
      </c>
      <c r="BI2205" s="256">
        <v>0</v>
      </c>
      <c r="BJ2205" s="256">
        <v>0</v>
      </c>
      <c r="BK2205" s="256">
        <v>0</v>
      </c>
      <c r="BL2205" s="256">
        <v>0</v>
      </c>
      <c r="BM2205" s="256">
        <v>0</v>
      </c>
      <c r="BN2205" s="256">
        <v>0</v>
      </c>
      <c r="BO2205" s="256">
        <v>0</v>
      </c>
      <c r="BP2205" s="256">
        <v>0</v>
      </c>
      <c r="BQ2205" s="256">
        <v>0</v>
      </c>
      <c r="BR2205" s="256">
        <v>0</v>
      </c>
      <c r="BS2205" s="256">
        <v>0</v>
      </c>
      <c r="BT2205" s="256">
        <v>0</v>
      </c>
      <c r="BU2205" s="256">
        <v>0</v>
      </c>
      <c r="BV2205" s="256">
        <v>0</v>
      </c>
    </row>
    <row r="2206" spans="1:74">
      <c r="A2206" s="256">
        <v>145</v>
      </c>
      <c r="B2206" s="256">
        <v>2656</v>
      </c>
      <c r="C2206" s="256">
        <v>2716</v>
      </c>
      <c r="D2206" s="256">
        <v>2766</v>
      </c>
      <c r="E2206" s="256">
        <v>2780</v>
      </c>
      <c r="F2206" s="256">
        <v>2756</v>
      </c>
      <c r="G2206" s="256">
        <v>2692</v>
      </c>
      <c r="H2206" s="256">
        <v>2546</v>
      </c>
      <c r="I2206" s="256">
        <v>2248</v>
      </c>
      <c r="J2206" s="256">
        <v>1863</v>
      </c>
      <c r="K2206" s="256">
        <v>1452</v>
      </c>
      <c r="L2206" s="256">
        <v>1084</v>
      </c>
      <c r="M2206" s="256">
        <v>845</v>
      </c>
      <c r="N2206" s="256">
        <v>731</v>
      </c>
      <c r="O2206" s="256">
        <v>676</v>
      </c>
      <c r="P2206" s="256">
        <v>654</v>
      </c>
      <c r="Q2206" s="256">
        <v>686</v>
      </c>
      <c r="R2206" s="256">
        <v>764</v>
      </c>
      <c r="S2206" s="256">
        <v>848</v>
      </c>
      <c r="T2206" s="256">
        <v>923</v>
      </c>
      <c r="U2206" s="256">
        <v>1008</v>
      </c>
      <c r="V2206" s="256">
        <v>1104</v>
      </c>
      <c r="W2206" s="256">
        <v>1180</v>
      </c>
      <c r="X2206" s="256">
        <v>1209</v>
      </c>
      <c r="Y2206" s="256">
        <v>1182</v>
      </c>
      <c r="Z2206" s="256">
        <v>1091</v>
      </c>
      <c r="AA2206" s="256">
        <v>989</v>
      </c>
      <c r="AB2206" s="256">
        <v>900</v>
      </c>
      <c r="AC2206" s="256">
        <v>818</v>
      </c>
      <c r="AD2206" s="256">
        <v>720</v>
      </c>
      <c r="AE2206" s="256">
        <v>610</v>
      </c>
      <c r="AF2206" s="256">
        <v>507</v>
      </c>
      <c r="AG2206" s="256">
        <v>438</v>
      </c>
      <c r="AH2206" s="256">
        <v>426</v>
      </c>
      <c r="AI2206" s="256">
        <v>411</v>
      </c>
      <c r="AJ2206" s="256">
        <v>322</v>
      </c>
      <c r="AK2206" s="256">
        <v>142</v>
      </c>
      <c r="AL2206" s="256">
        <v>0</v>
      </c>
      <c r="AM2206" s="256">
        <v>0</v>
      </c>
      <c r="AN2206" s="256">
        <v>0</v>
      </c>
      <c r="AO2206" s="256">
        <v>0</v>
      </c>
      <c r="AP2206" s="256">
        <v>0</v>
      </c>
      <c r="AQ2206" s="256">
        <v>0</v>
      </c>
      <c r="AR2206" s="256">
        <v>0</v>
      </c>
      <c r="AS2206" s="256">
        <v>0</v>
      </c>
      <c r="AT2206" s="256">
        <v>0</v>
      </c>
      <c r="AU2206" s="256">
        <v>0</v>
      </c>
      <c r="AV2206" s="256">
        <v>0</v>
      </c>
      <c r="AW2206" s="256">
        <v>0</v>
      </c>
      <c r="AX2206" s="256">
        <v>0</v>
      </c>
      <c r="AY2206" s="256">
        <v>0</v>
      </c>
      <c r="AZ2206" s="256">
        <v>0</v>
      </c>
      <c r="BA2206" s="256">
        <v>0</v>
      </c>
      <c r="BB2206" s="256">
        <v>0</v>
      </c>
      <c r="BC2206" s="256">
        <v>0</v>
      </c>
      <c r="BD2206" s="256">
        <v>0</v>
      </c>
      <c r="BE2206" s="256">
        <v>0</v>
      </c>
      <c r="BF2206" s="256">
        <v>0</v>
      </c>
      <c r="BG2206" s="256">
        <v>0</v>
      </c>
      <c r="BH2206" s="256">
        <v>0</v>
      </c>
      <c r="BI2206" s="256">
        <v>0</v>
      </c>
      <c r="BJ2206" s="256">
        <v>0</v>
      </c>
      <c r="BK2206" s="256">
        <v>0</v>
      </c>
      <c r="BL2206" s="256">
        <v>0</v>
      </c>
      <c r="BM2206" s="256">
        <v>0</v>
      </c>
      <c r="BN2206" s="256">
        <v>0</v>
      </c>
      <c r="BO2206" s="256">
        <v>0</v>
      </c>
      <c r="BP2206" s="256">
        <v>0</v>
      </c>
      <c r="BQ2206" s="256">
        <v>0</v>
      </c>
      <c r="BR2206" s="256">
        <v>0</v>
      </c>
      <c r="BS2206" s="256">
        <v>0</v>
      </c>
      <c r="BT2206" s="256">
        <v>0</v>
      </c>
      <c r="BU2206" s="256">
        <v>0</v>
      </c>
      <c r="BV2206" s="256">
        <v>0</v>
      </c>
    </row>
    <row r="2207" spans="1:74">
      <c r="A2207" s="256">
        <v>147.5</v>
      </c>
      <c r="B2207" s="256">
        <v>2656</v>
      </c>
      <c r="C2207" s="256">
        <v>2723</v>
      </c>
      <c r="D2207" s="256">
        <v>2773</v>
      </c>
      <c r="E2207" s="256">
        <v>2786</v>
      </c>
      <c r="F2207" s="256">
        <v>2758</v>
      </c>
      <c r="G2207" s="256">
        <v>2688</v>
      </c>
      <c r="H2207" s="256">
        <v>2520</v>
      </c>
      <c r="I2207" s="256">
        <v>2194</v>
      </c>
      <c r="J2207" s="256">
        <v>1793</v>
      </c>
      <c r="K2207" s="256">
        <v>1376</v>
      </c>
      <c r="L2207" s="256">
        <v>1019</v>
      </c>
      <c r="M2207" s="256">
        <v>808</v>
      </c>
      <c r="N2207" s="256">
        <v>716</v>
      </c>
      <c r="O2207" s="256">
        <v>670</v>
      </c>
      <c r="P2207" s="256">
        <v>658</v>
      </c>
      <c r="Q2207" s="256">
        <v>708</v>
      </c>
      <c r="R2207" s="256">
        <v>794</v>
      </c>
      <c r="S2207" s="256">
        <v>868</v>
      </c>
      <c r="T2207" s="256">
        <v>930</v>
      </c>
      <c r="U2207" s="256">
        <v>1011</v>
      </c>
      <c r="V2207" s="256">
        <v>1094</v>
      </c>
      <c r="W2207" s="256">
        <v>1142</v>
      </c>
      <c r="X2207" s="256">
        <v>1153</v>
      </c>
      <c r="Y2207" s="256">
        <v>1107</v>
      </c>
      <c r="Z2207" s="256">
        <v>1012</v>
      </c>
      <c r="AA2207" s="256">
        <v>920</v>
      </c>
      <c r="AB2207" s="256">
        <v>843</v>
      </c>
      <c r="AC2207" s="256">
        <v>772</v>
      </c>
      <c r="AD2207" s="256">
        <v>678</v>
      </c>
      <c r="AE2207" s="256">
        <v>572</v>
      </c>
      <c r="AF2207" s="256">
        <v>476</v>
      </c>
      <c r="AG2207" s="256">
        <v>426</v>
      </c>
      <c r="AH2207" s="256">
        <v>420</v>
      </c>
      <c r="AI2207" s="256">
        <v>413</v>
      </c>
      <c r="AJ2207" s="256">
        <v>331</v>
      </c>
      <c r="AK2207" s="256">
        <v>141</v>
      </c>
      <c r="AL2207" s="256">
        <v>0</v>
      </c>
      <c r="AM2207" s="256">
        <v>0</v>
      </c>
      <c r="AN2207" s="256">
        <v>0</v>
      </c>
      <c r="AO2207" s="256">
        <v>0</v>
      </c>
      <c r="AP2207" s="256">
        <v>0</v>
      </c>
      <c r="AQ2207" s="256">
        <v>0</v>
      </c>
      <c r="AR2207" s="256">
        <v>0</v>
      </c>
      <c r="AS2207" s="256">
        <v>0</v>
      </c>
      <c r="AT2207" s="256">
        <v>0</v>
      </c>
      <c r="AU2207" s="256">
        <v>0</v>
      </c>
      <c r="AV2207" s="256">
        <v>0</v>
      </c>
      <c r="AW2207" s="256">
        <v>0</v>
      </c>
      <c r="AX2207" s="256">
        <v>0</v>
      </c>
      <c r="AY2207" s="256">
        <v>0</v>
      </c>
      <c r="AZ2207" s="256">
        <v>0</v>
      </c>
      <c r="BA2207" s="256">
        <v>0</v>
      </c>
      <c r="BB2207" s="256">
        <v>0</v>
      </c>
      <c r="BC2207" s="256">
        <v>0</v>
      </c>
      <c r="BD2207" s="256">
        <v>0</v>
      </c>
      <c r="BE2207" s="256">
        <v>0</v>
      </c>
      <c r="BF2207" s="256">
        <v>0</v>
      </c>
      <c r="BG2207" s="256">
        <v>0</v>
      </c>
      <c r="BH2207" s="256">
        <v>0</v>
      </c>
      <c r="BI2207" s="256">
        <v>0</v>
      </c>
      <c r="BJ2207" s="256">
        <v>0</v>
      </c>
      <c r="BK2207" s="256">
        <v>0</v>
      </c>
      <c r="BL2207" s="256">
        <v>0</v>
      </c>
      <c r="BM2207" s="256">
        <v>0</v>
      </c>
      <c r="BN2207" s="256">
        <v>0</v>
      </c>
      <c r="BO2207" s="256">
        <v>0</v>
      </c>
      <c r="BP2207" s="256">
        <v>0</v>
      </c>
      <c r="BQ2207" s="256">
        <v>0</v>
      </c>
      <c r="BR2207" s="256">
        <v>0</v>
      </c>
      <c r="BS2207" s="256">
        <v>0</v>
      </c>
      <c r="BT2207" s="256">
        <v>0</v>
      </c>
      <c r="BU2207" s="256">
        <v>0</v>
      </c>
      <c r="BV2207" s="256">
        <v>0</v>
      </c>
    </row>
    <row r="2208" spans="1:74">
      <c r="A2208" s="256">
        <v>150</v>
      </c>
      <c r="B2208" s="256">
        <v>2656</v>
      </c>
      <c r="C2208" s="256">
        <v>2720</v>
      </c>
      <c r="D2208" s="256">
        <v>2772</v>
      </c>
      <c r="E2208" s="256">
        <v>2786</v>
      </c>
      <c r="F2208" s="256">
        <v>2756</v>
      </c>
      <c r="G2208" s="256">
        <v>2674</v>
      </c>
      <c r="H2208" s="256">
        <v>2475</v>
      </c>
      <c r="I2208" s="256">
        <v>2126</v>
      </c>
      <c r="J2208" s="256">
        <v>1712</v>
      </c>
      <c r="K2208" s="256">
        <v>1296</v>
      </c>
      <c r="L2208" s="256">
        <v>962</v>
      </c>
      <c r="M2208" s="256">
        <v>782</v>
      </c>
      <c r="N2208" s="256">
        <v>704</v>
      </c>
      <c r="O2208" s="256">
        <v>664</v>
      </c>
      <c r="P2208" s="256">
        <v>665</v>
      </c>
      <c r="Q2208" s="256">
        <v>730</v>
      </c>
      <c r="R2208" s="256">
        <v>818</v>
      </c>
      <c r="S2208" s="256">
        <v>878</v>
      </c>
      <c r="T2208" s="256">
        <v>928</v>
      </c>
      <c r="U2208" s="256">
        <v>1002</v>
      </c>
      <c r="V2208" s="256">
        <v>1066</v>
      </c>
      <c r="W2208" s="256">
        <v>1092</v>
      </c>
      <c r="X2208" s="256">
        <v>1092</v>
      </c>
      <c r="Y2208" s="256">
        <v>1027</v>
      </c>
      <c r="Z2208" s="256">
        <v>940</v>
      </c>
      <c r="AA2208" s="256">
        <v>855</v>
      </c>
      <c r="AB2208" s="256">
        <v>790</v>
      </c>
      <c r="AC2208" s="256">
        <v>724</v>
      </c>
      <c r="AD2208" s="256">
        <v>633</v>
      </c>
      <c r="AE2208" s="256">
        <v>528</v>
      </c>
      <c r="AF2208" s="256">
        <v>448</v>
      </c>
      <c r="AG2208" s="256">
        <v>410</v>
      </c>
      <c r="AH2208" s="256">
        <v>401</v>
      </c>
      <c r="AI2208" s="256">
        <v>388</v>
      </c>
      <c r="AJ2208" s="256">
        <v>348</v>
      </c>
      <c r="AK2208" s="256">
        <v>185</v>
      </c>
      <c r="AL2208" s="256">
        <v>0</v>
      </c>
      <c r="AM2208" s="256">
        <v>0</v>
      </c>
      <c r="AN2208" s="256">
        <v>0</v>
      </c>
      <c r="AO2208" s="256">
        <v>0</v>
      </c>
      <c r="AP2208" s="256">
        <v>0</v>
      </c>
      <c r="AQ2208" s="256">
        <v>0</v>
      </c>
      <c r="AR2208" s="256">
        <v>0</v>
      </c>
      <c r="AS2208" s="256">
        <v>0</v>
      </c>
      <c r="AT2208" s="256">
        <v>0</v>
      </c>
      <c r="AU2208" s="256">
        <v>0</v>
      </c>
      <c r="AV2208" s="256">
        <v>0</v>
      </c>
      <c r="AW2208" s="256">
        <v>0</v>
      </c>
      <c r="AX2208" s="256">
        <v>0</v>
      </c>
      <c r="AY2208" s="256">
        <v>0</v>
      </c>
      <c r="AZ2208" s="256">
        <v>0</v>
      </c>
      <c r="BA2208" s="256">
        <v>0</v>
      </c>
      <c r="BB2208" s="256">
        <v>0</v>
      </c>
      <c r="BC2208" s="256">
        <v>0</v>
      </c>
      <c r="BD2208" s="256">
        <v>0</v>
      </c>
      <c r="BE2208" s="256">
        <v>0</v>
      </c>
      <c r="BF2208" s="256">
        <v>0</v>
      </c>
      <c r="BG2208" s="256">
        <v>0</v>
      </c>
      <c r="BH2208" s="256">
        <v>0</v>
      </c>
      <c r="BI2208" s="256">
        <v>0</v>
      </c>
      <c r="BJ2208" s="256">
        <v>0</v>
      </c>
      <c r="BK2208" s="256">
        <v>0</v>
      </c>
      <c r="BL2208" s="256">
        <v>0</v>
      </c>
      <c r="BM2208" s="256">
        <v>0</v>
      </c>
      <c r="BN2208" s="256">
        <v>0</v>
      </c>
      <c r="BO2208" s="256">
        <v>0</v>
      </c>
      <c r="BP2208" s="256">
        <v>0</v>
      </c>
      <c r="BQ2208" s="256">
        <v>0</v>
      </c>
      <c r="BR2208" s="256">
        <v>0</v>
      </c>
      <c r="BS2208" s="256">
        <v>0</v>
      </c>
      <c r="BT2208" s="256">
        <v>0</v>
      </c>
      <c r="BU2208" s="256">
        <v>0</v>
      </c>
      <c r="BV2208" s="256">
        <v>0</v>
      </c>
    </row>
    <row r="2209" spans="1:74">
      <c r="A2209" s="256">
        <v>152.5</v>
      </c>
      <c r="B2209" s="256">
        <v>2656</v>
      </c>
      <c r="C2209" s="256">
        <v>2716</v>
      </c>
      <c r="D2209" s="256">
        <v>2766</v>
      </c>
      <c r="E2209" s="256">
        <v>2778</v>
      </c>
      <c r="F2209" s="256">
        <v>2745</v>
      </c>
      <c r="G2209" s="256">
        <v>2657</v>
      </c>
      <c r="H2209" s="256">
        <v>2438</v>
      </c>
      <c r="I2209" s="256">
        <v>2064</v>
      </c>
      <c r="J2209" s="256">
        <v>1646</v>
      </c>
      <c r="K2209" s="256">
        <v>1230</v>
      </c>
      <c r="L2209" s="256">
        <v>918</v>
      </c>
      <c r="M2209" s="256">
        <v>761</v>
      </c>
      <c r="N2209" s="256">
        <v>694</v>
      </c>
      <c r="O2209" s="256">
        <v>663</v>
      </c>
      <c r="P2209" s="256">
        <v>677</v>
      </c>
      <c r="Q2209" s="256">
        <v>756</v>
      </c>
      <c r="R2209" s="256">
        <v>839</v>
      </c>
      <c r="S2209" s="256">
        <v>883</v>
      </c>
      <c r="T2209" s="256">
        <v>925</v>
      </c>
      <c r="U2209" s="256">
        <v>986</v>
      </c>
      <c r="V2209" s="256">
        <v>1028</v>
      </c>
      <c r="W2209" s="256">
        <v>1036</v>
      </c>
      <c r="X2209" s="256">
        <v>1025</v>
      </c>
      <c r="Y2209" s="256">
        <v>948</v>
      </c>
      <c r="Z2209" s="256">
        <v>870</v>
      </c>
      <c r="AA2209" s="256">
        <v>795</v>
      </c>
      <c r="AB2209" s="256">
        <v>744</v>
      </c>
      <c r="AC2209" s="256">
        <v>673</v>
      </c>
      <c r="AD2209" s="256">
        <v>584</v>
      </c>
      <c r="AE2209" s="256">
        <v>490</v>
      </c>
      <c r="AF2209" s="256">
        <v>426</v>
      </c>
      <c r="AG2209" s="256">
        <v>396</v>
      </c>
      <c r="AH2209" s="256">
        <v>383</v>
      </c>
      <c r="AI2209" s="256">
        <v>371</v>
      </c>
      <c r="AJ2209" s="256">
        <v>282</v>
      </c>
      <c r="AK2209" s="256">
        <v>116</v>
      </c>
      <c r="AL2209" s="256">
        <v>0</v>
      </c>
      <c r="AM2209" s="256">
        <v>0</v>
      </c>
      <c r="AN2209" s="256">
        <v>0</v>
      </c>
      <c r="AO2209" s="256">
        <v>0</v>
      </c>
      <c r="AP2209" s="256">
        <v>0</v>
      </c>
      <c r="AQ2209" s="256">
        <v>0</v>
      </c>
      <c r="AR2209" s="256">
        <v>0</v>
      </c>
      <c r="AS2209" s="256">
        <v>0</v>
      </c>
      <c r="AT2209" s="256">
        <v>0</v>
      </c>
      <c r="AU2209" s="256">
        <v>0</v>
      </c>
      <c r="AV2209" s="256">
        <v>0</v>
      </c>
      <c r="AW2209" s="256">
        <v>0</v>
      </c>
      <c r="AX2209" s="256">
        <v>0</v>
      </c>
      <c r="AY2209" s="256">
        <v>0</v>
      </c>
      <c r="AZ2209" s="256">
        <v>0</v>
      </c>
      <c r="BA2209" s="256">
        <v>0</v>
      </c>
      <c r="BB2209" s="256">
        <v>0</v>
      </c>
      <c r="BC2209" s="256">
        <v>0</v>
      </c>
      <c r="BD2209" s="256">
        <v>0</v>
      </c>
      <c r="BE2209" s="256">
        <v>0</v>
      </c>
      <c r="BF2209" s="256">
        <v>0</v>
      </c>
      <c r="BG2209" s="256">
        <v>0</v>
      </c>
      <c r="BH2209" s="256">
        <v>0</v>
      </c>
      <c r="BI2209" s="256">
        <v>0</v>
      </c>
      <c r="BJ2209" s="256">
        <v>0</v>
      </c>
      <c r="BK2209" s="256">
        <v>0</v>
      </c>
      <c r="BL2209" s="256">
        <v>0</v>
      </c>
      <c r="BM2209" s="256">
        <v>0</v>
      </c>
      <c r="BN2209" s="256">
        <v>0</v>
      </c>
      <c r="BO2209" s="256">
        <v>0</v>
      </c>
      <c r="BP2209" s="256">
        <v>0</v>
      </c>
      <c r="BQ2209" s="256">
        <v>0</v>
      </c>
      <c r="BR2209" s="256">
        <v>0</v>
      </c>
      <c r="BS2209" s="256">
        <v>0</v>
      </c>
      <c r="BT2209" s="256">
        <v>0</v>
      </c>
      <c r="BU2209" s="256">
        <v>0</v>
      </c>
      <c r="BV2209" s="256">
        <v>0</v>
      </c>
    </row>
    <row r="2210" spans="1:74">
      <c r="A2210" s="256">
        <v>155</v>
      </c>
      <c r="B2210" s="256">
        <v>2656</v>
      </c>
      <c r="C2210" s="256">
        <v>2712</v>
      </c>
      <c r="D2210" s="256">
        <v>2765</v>
      </c>
      <c r="E2210" s="256">
        <v>2776</v>
      </c>
      <c r="F2210" s="256">
        <v>2740</v>
      </c>
      <c r="G2210" s="256">
        <v>2644</v>
      </c>
      <c r="H2210" s="256">
        <v>2401</v>
      </c>
      <c r="I2210" s="256">
        <v>2015</v>
      </c>
      <c r="J2210" s="256">
        <v>1581</v>
      </c>
      <c r="K2210" s="256">
        <v>1168</v>
      </c>
      <c r="L2210" s="256">
        <v>878</v>
      </c>
      <c r="M2210" s="256">
        <v>744</v>
      </c>
      <c r="N2210" s="256">
        <v>688</v>
      </c>
      <c r="O2210" s="256">
        <v>663</v>
      </c>
      <c r="P2210" s="256">
        <v>692</v>
      </c>
      <c r="Q2210" s="256">
        <v>781</v>
      </c>
      <c r="R2210" s="256">
        <v>856</v>
      </c>
      <c r="S2210" s="256">
        <v>885</v>
      </c>
      <c r="T2210" s="256">
        <v>918</v>
      </c>
      <c r="U2210" s="256">
        <v>968</v>
      </c>
      <c r="V2210" s="256">
        <v>989</v>
      </c>
      <c r="W2210" s="256">
        <v>986</v>
      </c>
      <c r="X2210" s="256">
        <v>960</v>
      </c>
      <c r="Y2210" s="256">
        <v>880</v>
      </c>
      <c r="Z2210" s="256">
        <v>808</v>
      </c>
      <c r="AA2210" s="256">
        <v>744</v>
      </c>
      <c r="AB2210" s="256">
        <v>694</v>
      </c>
      <c r="AC2210" s="256">
        <v>624</v>
      </c>
      <c r="AD2210" s="256">
        <v>536</v>
      </c>
      <c r="AE2210" s="256">
        <v>458</v>
      </c>
      <c r="AF2210" s="256">
        <v>410</v>
      </c>
      <c r="AG2210" s="256">
        <v>380</v>
      </c>
      <c r="AH2210" s="256">
        <v>363</v>
      </c>
      <c r="AI2210" s="256">
        <v>341</v>
      </c>
      <c r="AJ2210" s="256">
        <v>254</v>
      </c>
      <c r="AK2210" s="256">
        <v>104</v>
      </c>
      <c r="AL2210" s="256">
        <v>0</v>
      </c>
      <c r="AM2210" s="256">
        <v>0</v>
      </c>
      <c r="AN2210" s="256">
        <v>0</v>
      </c>
      <c r="AO2210" s="256">
        <v>0</v>
      </c>
      <c r="AP2210" s="256">
        <v>0</v>
      </c>
      <c r="AQ2210" s="256">
        <v>0</v>
      </c>
      <c r="AR2210" s="256">
        <v>0</v>
      </c>
      <c r="AS2210" s="256">
        <v>0</v>
      </c>
      <c r="AT2210" s="256">
        <v>0</v>
      </c>
      <c r="AU2210" s="256">
        <v>0</v>
      </c>
      <c r="AV2210" s="256">
        <v>0</v>
      </c>
      <c r="AW2210" s="256">
        <v>0</v>
      </c>
      <c r="AX2210" s="256">
        <v>0</v>
      </c>
      <c r="AY2210" s="256">
        <v>0</v>
      </c>
      <c r="AZ2210" s="256">
        <v>0</v>
      </c>
      <c r="BA2210" s="256">
        <v>0</v>
      </c>
      <c r="BB2210" s="256">
        <v>0</v>
      </c>
      <c r="BC2210" s="256">
        <v>0</v>
      </c>
      <c r="BD2210" s="256">
        <v>0</v>
      </c>
      <c r="BE2210" s="256">
        <v>0</v>
      </c>
      <c r="BF2210" s="256">
        <v>0</v>
      </c>
      <c r="BG2210" s="256">
        <v>0</v>
      </c>
      <c r="BH2210" s="256">
        <v>0</v>
      </c>
      <c r="BI2210" s="256">
        <v>0</v>
      </c>
      <c r="BJ2210" s="256">
        <v>0</v>
      </c>
      <c r="BK2210" s="256">
        <v>0</v>
      </c>
      <c r="BL2210" s="256">
        <v>0</v>
      </c>
      <c r="BM2210" s="256">
        <v>0</v>
      </c>
      <c r="BN2210" s="256">
        <v>0</v>
      </c>
      <c r="BO2210" s="256">
        <v>0</v>
      </c>
      <c r="BP2210" s="256">
        <v>0</v>
      </c>
      <c r="BQ2210" s="256">
        <v>0</v>
      </c>
      <c r="BR2210" s="256">
        <v>0</v>
      </c>
      <c r="BS2210" s="256">
        <v>0</v>
      </c>
      <c r="BT2210" s="256">
        <v>0</v>
      </c>
      <c r="BU2210" s="256">
        <v>0</v>
      </c>
      <c r="BV2210" s="256">
        <v>0</v>
      </c>
    </row>
    <row r="2211" spans="1:74">
      <c r="A2211" s="256">
        <v>157.5</v>
      </c>
      <c r="B2211" s="256">
        <v>2656</v>
      </c>
      <c r="C2211" s="256">
        <v>2716</v>
      </c>
      <c r="D2211" s="256">
        <v>2768</v>
      </c>
      <c r="E2211" s="256">
        <v>2776</v>
      </c>
      <c r="F2211" s="256">
        <v>2738</v>
      </c>
      <c r="G2211" s="256">
        <v>2632</v>
      </c>
      <c r="H2211" s="256">
        <v>2368</v>
      </c>
      <c r="I2211" s="256">
        <v>1962</v>
      </c>
      <c r="J2211" s="256">
        <v>1528</v>
      </c>
      <c r="K2211" s="256">
        <v>1122</v>
      </c>
      <c r="L2211" s="256">
        <v>852</v>
      </c>
      <c r="M2211" s="256">
        <v>734</v>
      </c>
      <c r="N2211" s="256">
        <v>682</v>
      </c>
      <c r="O2211" s="256">
        <v>664</v>
      </c>
      <c r="P2211" s="256">
        <v>708</v>
      </c>
      <c r="Q2211" s="256">
        <v>802</v>
      </c>
      <c r="R2211" s="256">
        <v>865</v>
      </c>
      <c r="S2211" s="256">
        <v>884</v>
      </c>
      <c r="T2211" s="256">
        <v>911</v>
      </c>
      <c r="U2211" s="256">
        <v>948</v>
      </c>
      <c r="V2211" s="256">
        <v>950</v>
      </c>
      <c r="W2211" s="256">
        <v>948</v>
      </c>
      <c r="X2211" s="256">
        <v>903</v>
      </c>
      <c r="Y2211" s="256">
        <v>826</v>
      </c>
      <c r="Z2211" s="256">
        <v>755</v>
      </c>
      <c r="AA2211" s="256">
        <v>700</v>
      </c>
      <c r="AB2211" s="256">
        <v>650</v>
      </c>
      <c r="AC2211" s="256">
        <v>584</v>
      </c>
      <c r="AD2211" s="256">
        <v>500</v>
      </c>
      <c r="AE2211" s="256">
        <v>434</v>
      </c>
      <c r="AF2211" s="256">
        <v>392</v>
      </c>
      <c r="AG2211" s="256">
        <v>360</v>
      </c>
      <c r="AH2211" s="256">
        <v>336</v>
      </c>
      <c r="AI2211" s="256">
        <v>311</v>
      </c>
      <c r="AJ2211" s="256">
        <v>232</v>
      </c>
      <c r="AK2211" s="256">
        <v>96</v>
      </c>
      <c r="AL2211" s="256">
        <v>0</v>
      </c>
      <c r="AM2211" s="256">
        <v>0</v>
      </c>
      <c r="AN2211" s="256">
        <v>0</v>
      </c>
      <c r="AO2211" s="256">
        <v>0</v>
      </c>
      <c r="AP2211" s="256">
        <v>0</v>
      </c>
      <c r="AQ2211" s="256">
        <v>0</v>
      </c>
      <c r="AR2211" s="256">
        <v>0</v>
      </c>
      <c r="AS2211" s="256">
        <v>0</v>
      </c>
      <c r="AT2211" s="256">
        <v>0</v>
      </c>
      <c r="AU2211" s="256">
        <v>0</v>
      </c>
      <c r="AV2211" s="256">
        <v>0</v>
      </c>
      <c r="AW2211" s="256">
        <v>0</v>
      </c>
      <c r="AX2211" s="256">
        <v>0</v>
      </c>
      <c r="AY2211" s="256">
        <v>0</v>
      </c>
      <c r="AZ2211" s="256">
        <v>0</v>
      </c>
      <c r="BA2211" s="256">
        <v>0</v>
      </c>
      <c r="BB2211" s="256">
        <v>0</v>
      </c>
      <c r="BC2211" s="256">
        <v>0</v>
      </c>
      <c r="BD2211" s="256">
        <v>0</v>
      </c>
      <c r="BE2211" s="256">
        <v>0</v>
      </c>
      <c r="BF2211" s="256">
        <v>0</v>
      </c>
      <c r="BG2211" s="256">
        <v>0</v>
      </c>
      <c r="BH2211" s="256">
        <v>0</v>
      </c>
      <c r="BI2211" s="256">
        <v>0</v>
      </c>
      <c r="BJ2211" s="256">
        <v>0</v>
      </c>
      <c r="BK2211" s="256">
        <v>0</v>
      </c>
      <c r="BL2211" s="256">
        <v>0</v>
      </c>
      <c r="BM2211" s="256">
        <v>0</v>
      </c>
      <c r="BN2211" s="256">
        <v>0</v>
      </c>
      <c r="BO2211" s="256">
        <v>0</v>
      </c>
      <c r="BP2211" s="256">
        <v>0</v>
      </c>
      <c r="BQ2211" s="256">
        <v>0</v>
      </c>
      <c r="BR2211" s="256">
        <v>0</v>
      </c>
      <c r="BS2211" s="256">
        <v>0</v>
      </c>
      <c r="BT2211" s="256">
        <v>0</v>
      </c>
      <c r="BU2211" s="256">
        <v>0</v>
      </c>
      <c r="BV2211" s="256">
        <v>0</v>
      </c>
    </row>
    <row r="2212" spans="1:74">
      <c r="A2212" s="256">
        <v>160</v>
      </c>
      <c r="B2212" s="256">
        <v>2656</v>
      </c>
      <c r="C2212" s="256">
        <v>2717</v>
      </c>
      <c r="D2212" s="256">
        <v>2770</v>
      </c>
      <c r="E2212" s="256">
        <v>2776</v>
      </c>
      <c r="F2212" s="256">
        <v>2738</v>
      </c>
      <c r="G2212" s="256">
        <v>2624</v>
      </c>
      <c r="H2212" s="256">
        <v>2338</v>
      </c>
      <c r="I2212" s="256">
        <v>1924</v>
      </c>
      <c r="J2212" s="256">
        <v>1478</v>
      </c>
      <c r="K2212" s="256">
        <v>1077</v>
      </c>
      <c r="L2212" s="256">
        <v>830</v>
      </c>
      <c r="M2212" s="256">
        <v>724</v>
      </c>
      <c r="N2212" s="256">
        <v>677</v>
      </c>
      <c r="O2212" s="256">
        <v>666</v>
      </c>
      <c r="P2212" s="256">
        <v>722</v>
      </c>
      <c r="Q2212" s="256">
        <v>819</v>
      </c>
      <c r="R2212" s="256">
        <v>872</v>
      </c>
      <c r="S2212" s="256">
        <v>882</v>
      </c>
      <c r="T2212" s="256">
        <v>898</v>
      </c>
      <c r="U2212" s="256">
        <v>924</v>
      </c>
      <c r="V2212" s="256">
        <v>912</v>
      </c>
      <c r="W2212" s="256">
        <v>908</v>
      </c>
      <c r="X2212" s="256">
        <v>847</v>
      </c>
      <c r="Y2212" s="256">
        <v>772</v>
      </c>
      <c r="Z2212" s="256">
        <v>706</v>
      </c>
      <c r="AA2212" s="256">
        <v>658</v>
      </c>
      <c r="AB2212" s="256">
        <v>612</v>
      </c>
      <c r="AC2212" s="256">
        <v>546</v>
      </c>
      <c r="AD2212" s="256">
        <v>472</v>
      </c>
      <c r="AE2212" s="256">
        <v>416</v>
      </c>
      <c r="AF2212" s="256">
        <v>378</v>
      </c>
      <c r="AG2212" s="256">
        <v>337</v>
      </c>
      <c r="AH2212" s="256">
        <v>306</v>
      </c>
      <c r="AI2212" s="256">
        <v>275</v>
      </c>
      <c r="AJ2212" s="256">
        <v>202</v>
      </c>
      <c r="AK2212" s="256">
        <v>86</v>
      </c>
      <c r="AL2212" s="256">
        <v>0</v>
      </c>
      <c r="AM2212" s="256">
        <v>0</v>
      </c>
      <c r="AN2212" s="256">
        <v>0</v>
      </c>
      <c r="AO2212" s="256">
        <v>0</v>
      </c>
      <c r="AP2212" s="256">
        <v>0</v>
      </c>
      <c r="AQ2212" s="256">
        <v>0</v>
      </c>
      <c r="AR2212" s="256">
        <v>0</v>
      </c>
      <c r="AS2212" s="256">
        <v>0</v>
      </c>
      <c r="AT2212" s="256">
        <v>0</v>
      </c>
      <c r="AU2212" s="256">
        <v>0</v>
      </c>
      <c r="AV2212" s="256">
        <v>0</v>
      </c>
      <c r="AW2212" s="256">
        <v>0</v>
      </c>
      <c r="AX2212" s="256">
        <v>0</v>
      </c>
      <c r="AY2212" s="256">
        <v>0</v>
      </c>
      <c r="AZ2212" s="256">
        <v>0</v>
      </c>
      <c r="BA2212" s="256">
        <v>0</v>
      </c>
      <c r="BB2212" s="256">
        <v>0</v>
      </c>
      <c r="BC2212" s="256">
        <v>0</v>
      </c>
      <c r="BD2212" s="256">
        <v>0</v>
      </c>
      <c r="BE2212" s="256">
        <v>0</v>
      </c>
      <c r="BF2212" s="256">
        <v>0</v>
      </c>
      <c r="BG2212" s="256">
        <v>0</v>
      </c>
      <c r="BH2212" s="256">
        <v>0</v>
      </c>
      <c r="BI2212" s="256">
        <v>0</v>
      </c>
      <c r="BJ2212" s="256">
        <v>0</v>
      </c>
      <c r="BK2212" s="256">
        <v>0</v>
      </c>
      <c r="BL2212" s="256">
        <v>0</v>
      </c>
      <c r="BM2212" s="256">
        <v>0</v>
      </c>
      <c r="BN2212" s="256">
        <v>0</v>
      </c>
      <c r="BO2212" s="256">
        <v>0</v>
      </c>
      <c r="BP2212" s="256">
        <v>0</v>
      </c>
      <c r="BQ2212" s="256">
        <v>0</v>
      </c>
      <c r="BR2212" s="256">
        <v>0</v>
      </c>
      <c r="BS2212" s="256">
        <v>0</v>
      </c>
      <c r="BT2212" s="256">
        <v>0</v>
      </c>
      <c r="BU2212" s="256">
        <v>0</v>
      </c>
      <c r="BV2212" s="256">
        <v>0</v>
      </c>
    </row>
    <row r="2213" spans="1:74">
      <c r="A2213" s="256">
        <v>162.5</v>
      </c>
      <c r="B2213" s="256">
        <v>2656</v>
      </c>
      <c r="C2213" s="256">
        <v>2716</v>
      </c>
      <c r="D2213" s="256">
        <v>2771</v>
      </c>
      <c r="E2213" s="256">
        <v>2778</v>
      </c>
      <c r="F2213" s="256">
        <v>2736</v>
      </c>
      <c r="G2213" s="256">
        <v>2612</v>
      </c>
      <c r="H2213" s="256">
        <v>2310</v>
      </c>
      <c r="I2213" s="256">
        <v>1890</v>
      </c>
      <c r="J2213" s="256">
        <v>1431</v>
      </c>
      <c r="K2213" s="256">
        <v>1040</v>
      </c>
      <c r="L2213" s="256">
        <v>814</v>
      </c>
      <c r="M2213" s="256">
        <v>718</v>
      </c>
      <c r="N2213" s="256">
        <v>676</v>
      </c>
      <c r="O2213" s="256">
        <v>668</v>
      </c>
      <c r="P2213" s="256">
        <v>738</v>
      </c>
      <c r="Q2213" s="256">
        <v>834</v>
      </c>
      <c r="R2213" s="256">
        <v>874</v>
      </c>
      <c r="S2213" s="256">
        <v>876</v>
      </c>
      <c r="T2213" s="256">
        <v>886</v>
      </c>
      <c r="U2213" s="256">
        <v>896</v>
      </c>
      <c r="V2213" s="256">
        <v>873</v>
      </c>
      <c r="W2213" s="256">
        <v>868</v>
      </c>
      <c r="X2213" s="256">
        <v>796</v>
      </c>
      <c r="Y2213" s="256">
        <v>721</v>
      </c>
      <c r="Z2213" s="256">
        <v>660</v>
      </c>
      <c r="AA2213" s="256">
        <v>617</v>
      </c>
      <c r="AB2213" s="256">
        <v>576</v>
      </c>
      <c r="AC2213" s="256">
        <v>514</v>
      </c>
      <c r="AD2213" s="256">
        <v>456</v>
      </c>
      <c r="AE2213" s="256">
        <v>406</v>
      </c>
      <c r="AF2213" s="256">
        <v>365</v>
      </c>
      <c r="AG2213" s="256">
        <v>314</v>
      </c>
      <c r="AH2213" s="256">
        <v>284</v>
      </c>
      <c r="AI2213" s="256">
        <v>246</v>
      </c>
      <c r="AJ2213" s="256">
        <v>176</v>
      </c>
      <c r="AK2213" s="256">
        <v>83</v>
      </c>
      <c r="AL2213" s="256">
        <v>0</v>
      </c>
      <c r="AM2213" s="256">
        <v>0</v>
      </c>
      <c r="AN2213" s="256">
        <v>0</v>
      </c>
      <c r="AO2213" s="256">
        <v>0</v>
      </c>
      <c r="AP2213" s="256">
        <v>0</v>
      </c>
      <c r="AQ2213" s="256">
        <v>0</v>
      </c>
      <c r="AR2213" s="256">
        <v>0</v>
      </c>
      <c r="AS2213" s="256">
        <v>0</v>
      </c>
      <c r="AT2213" s="256">
        <v>0</v>
      </c>
      <c r="AU2213" s="256">
        <v>0</v>
      </c>
      <c r="AV2213" s="256">
        <v>0</v>
      </c>
      <c r="AW2213" s="256">
        <v>0</v>
      </c>
      <c r="AX2213" s="256">
        <v>0</v>
      </c>
      <c r="AY2213" s="256">
        <v>0</v>
      </c>
      <c r="AZ2213" s="256">
        <v>0</v>
      </c>
      <c r="BA2213" s="256">
        <v>0</v>
      </c>
      <c r="BB2213" s="256">
        <v>0</v>
      </c>
      <c r="BC2213" s="256">
        <v>0</v>
      </c>
      <c r="BD2213" s="256">
        <v>0</v>
      </c>
      <c r="BE2213" s="256">
        <v>0</v>
      </c>
      <c r="BF2213" s="256">
        <v>0</v>
      </c>
      <c r="BG2213" s="256">
        <v>0</v>
      </c>
      <c r="BH2213" s="256">
        <v>0</v>
      </c>
      <c r="BI2213" s="256">
        <v>0</v>
      </c>
      <c r="BJ2213" s="256">
        <v>0</v>
      </c>
      <c r="BK2213" s="256">
        <v>0</v>
      </c>
      <c r="BL2213" s="256">
        <v>0</v>
      </c>
      <c r="BM2213" s="256">
        <v>0</v>
      </c>
      <c r="BN2213" s="256">
        <v>0</v>
      </c>
      <c r="BO2213" s="256">
        <v>0</v>
      </c>
      <c r="BP2213" s="256">
        <v>0</v>
      </c>
      <c r="BQ2213" s="256">
        <v>0</v>
      </c>
      <c r="BR2213" s="256">
        <v>0</v>
      </c>
      <c r="BS2213" s="256">
        <v>0</v>
      </c>
      <c r="BT2213" s="256">
        <v>0</v>
      </c>
      <c r="BU2213" s="256">
        <v>0</v>
      </c>
      <c r="BV2213" s="256">
        <v>0</v>
      </c>
    </row>
    <row r="2214" spans="1:74">
      <c r="A2214" s="256">
        <v>165</v>
      </c>
      <c r="B2214" s="256">
        <v>2656</v>
      </c>
      <c r="C2214" s="256">
        <v>2718</v>
      </c>
      <c r="D2214" s="256">
        <v>2774</v>
      </c>
      <c r="E2214" s="256">
        <v>2780</v>
      </c>
      <c r="F2214" s="256">
        <v>2736</v>
      </c>
      <c r="G2214" s="256">
        <v>2608</v>
      </c>
      <c r="H2214" s="256">
        <v>2290</v>
      </c>
      <c r="I2214" s="256">
        <v>1857</v>
      </c>
      <c r="J2214" s="256">
        <v>1398</v>
      </c>
      <c r="K2214" s="256">
        <v>1012</v>
      </c>
      <c r="L2214" s="256">
        <v>798</v>
      </c>
      <c r="M2214" s="256">
        <v>714</v>
      </c>
      <c r="N2214" s="256">
        <v>675</v>
      </c>
      <c r="O2214" s="256">
        <v>676</v>
      </c>
      <c r="P2214" s="256">
        <v>752</v>
      </c>
      <c r="Q2214" s="256">
        <v>843</v>
      </c>
      <c r="R2214" s="256">
        <v>870</v>
      </c>
      <c r="S2214" s="256">
        <v>865</v>
      </c>
      <c r="T2214" s="256">
        <v>867</v>
      </c>
      <c r="U2214" s="256">
        <v>862</v>
      </c>
      <c r="V2214" s="256">
        <v>832</v>
      </c>
      <c r="W2214" s="256">
        <v>819</v>
      </c>
      <c r="X2214" s="256">
        <v>744</v>
      </c>
      <c r="Y2214" s="256">
        <v>672</v>
      </c>
      <c r="Z2214" s="256">
        <v>614</v>
      </c>
      <c r="AA2214" s="256">
        <v>582</v>
      </c>
      <c r="AB2214" s="256">
        <v>545</v>
      </c>
      <c r="AC2214" s="256">
        <v>488</v>
      </c>
      <c r="AD2214" s="256">
        <v>446</v>
      </c>
      <c r="AE2214" s="256">
        <v>400</v>
      </c>
      <c r="AF2214" s="256">
        <v>354</v>
      </c>
      <c r="AG2214" s="256">
        <v>300</v>
      </c>
      <c r="AH2214" s="256">
        <v>270</v>
      </c>
      <c r="AI2214" s="256">
        <v>222</v>
      </c>
      <c r="AJ2214" s="256">
        <v>156</v>
      </c>
      <c r="AK2214" s="256">
        <v>76</v>
      </c>
      <c r="AL2214" s="256">
        <v>0</v>
      </c>
      <c r="AM2214" s="256">
        <v>0</v>
      </c>
      <c r="AN2214" s="256">
        <v>0</v>
      </c>
      <c r="AO2214" s="256">
        <v>0</v>
      </c>
      <c r="AP2214" s="256">
        <v>0</v>
      </c>
      <c r="AQ2214" s="256">
        <v>0</v>
      </c>
      <c r="AR2214" s="256">
        <v>0</v>
      </c>
      <c r="AS2214" s="256">
        <v>0</v>
      </c>
      <c r="AT2214" s="256">
        <v>0</v>
      </c>
      <c r="AU2214" s="256">
        <v>0</v>
      </c>
      <c r="AV2214" s="256">
        <v>0</v>
      </c>
      <c r="AW2214" s="256">
        <v>0</v>
      </c>
      <c r="AX2214" s="256">
        <v>0</v>
      </c>
      <c r="AY2214" s="256">
        <v>0</v>
      </c>
      <c r="AZ2214" s="256">
        <v>0</v>
      </c>
      <c r="BA2214" s="256">
        <v>0</v>
      </c>
      <c r="BB2214" s="256">
        <v>0</v>
      </c>
      <c r="BC2214" s="256">
        <v>0</v>
      </c>
      <c r="BD2214" s="256">
        <v>0</v>
      </c>
      <c r="BE2214" s="256">
        <v>0</v>
      </c>
      <c r="BF2214" s="256">
        <v>0</v>
      </c>
      <c r="BG2214" s="256">
        <v>0</v>
      </c>
      <c r="BH2214" s="256">
        <v>0</v>
      </c>
      <c r="BI2214" s="256">
        <v>0</v>
      </c>
      <c r="BJ2214" s="256">
        <v>0</v>
      </c>
      <c r="BK2214" s="256">
        <v>0</v>
      </c>
      <c r="BL2214" s="256">
        <v>0</v>
      </c>
      <c r="BM2214" s="256">
        <v>0</v>
      </c>
      <c r="BN2214" s="256">
        <v>0</v>
      </c>
      <c r="BO2214" s="256">
        <v>0</v>
      </c>
      <c r="BP2214" s="256">
        <v>0</v>
      </c>
      <c r="BQ2214" s="256">
        <v>0</v>
      </c>
      <c r="BR2214" s="256">
        <v>0</v>
      </c>
      <c r="BS2214" s="256">
        <v>0</v>
      </c>
      <c r="BT2214" s="256">
        <v>0</v>
      </c>
      <c r="BU2214" s="256">
        <v>0</v>
      </c>
      <c r="BV2214" s="256">
        <v>0</v>
      </c>
    </row>
    <row r="2215" spans="1:74">
      <c r="A2215" s="256">
        <v>167.5</v>
      </c>
      <c r="B2215" s="256">
        <v>2656</v>
      </c>
      <c r="C2215" s="256">
        <v>2716</v>
      </c>
      <c r="D2215" s="256">
        <v>2772</v>
      </c>
      <c r="E2215" s="256">
        <v>2774</v>
      </c>
      <c r="F2215" s="256">
        <v>2728</v>
      </c>
      <c r="G2215" s="256">
        <v>2593</v>
      </c>
      <c r="H2215" s="256">
        <v>2266</v>
      </c>
      <c r="I2215" s="256">
        <v>1824</v>
      </c>
      <c r="J2215" s="256">
        <v>1360</v>
      </c>
      <c r="K2215" s="256">
        <v>979</v>
      </c>
      <c r="L2215" s="256">
        <v>782</v>
      </c>
      <c r="M2215" s="256">
        <v>705</v>
      </c>
      <c r="N2215" s="256">
        <v>669</v>
      </c>
      <c r="O2215" s="256">
        <v>679</v>
      </c>
      <c r="P2215" s="256">
        <v>761</v>
      </c>
      <c r="Q2215" s="256">
        <v>846</v>
      </c>
      <c r="R2215" s="256">
        <v>866</v>
      </c>
      <c r="S2215" s="256">
        <v>851</v>
      </c>
      <c r="T2215" s="256">
        <v>847</v>
      </c>
      <c r="U2215" s="256">
        <v>828</v>
      </c>
      <c r="V2215" s="256">
        <v>794</v>
      </c>
      <c r="W2215" s="256">
        <v>773</v>
      </c>
      <c r="X2215" s="256">
        <v>695</v>
      </c>
      <c r="Y2215" s="256">
        <v>625</v>
      </c>
      <c r="Z2215" s="256">
        <v>575</v>
      </c>
      <c r="AA2215" s="256">
        <v>553</v>
      </c>
      <c r="AB2215" s="256">
        <v>518</v>
      </c>
      <c r="AC2215" s="256">
        <v>475</v>
      </c>
      <c r="AD2215" s="256">
        <v>436</v>
      </c>
      <c r="AE2215" s="256">
        <v>388</v>
      </c>
      <c r="AF2215" s="256">
        <v>338</v>
      </c>
      <c r="AG2215" s="256">
        <v>282</v>
      </c>
      <c r="AH2215" s="256">
        <v>252</v>
      </c>
      <c r="AI2215" s="256">
        <v>193</v>
      </c>
      <c r="AJ2215" s="256">
        <v>127</v>
      </c>
      <c r="AK2215" s="256">
        <v>62</v>
      </c>
      <c r="AL2215" s="256">
        <v>0</v>
      </c>
      <c r="AM2215" s="256">
        <v>0</v>
      </c>
      <c r="AN2215" s="256">
        <v>0</v>
      </c>
      <c r="AO2215" s="256">
        <v>0</v>
      </c>
      <c r="AP2215" s="256">
        <v>0</v>
      </c>
      <c r="AQ2215" s="256">
        <v>0</v>
      </c>
      <c r="AR2215" s="256">
        <v>0</v>
      </c>
      <c r="AS2215" s="256">
        <v>0</v>
      </c>
      <c r="AT2215" s="256">
        <v>0</v>
      </c>
      <c r="AU2215" s="256">
        <v>0</v>
      </c>
      <c r="AV2215" s="256">
        <v>0</v>
      </c>
      <c r="AW2215" s="256">
        <v>0</v>
      </c>
      <c r="AX2215" s="256">
        <v>0</v>
      </c>
      <c r="AY2215" s="256">
        <v>0</v>
      </c>
      <c r="AZ2215" s="256">
        <v>0</v>
      </c>
      <c r="BA2215" s="256">
        <v>0</v>
      </c>
      <c r="BB2215" s="256">
        <v>0</v>
      </c>
      <c r="BC2215" s="256">
        <v>0</v>
      </c>
      <c r="BD2215" s="256">
        <v>0</v>
      </c>
      <c r="BE2215" s="256">
        <v>0</v>
      </c>
      <c r="BF2215" s="256">
        <v>0</v>
      </c>
      <c r="BG2215" s="256">
        <v>0</v>
      </c>
      <c r="BH2215" s="256">
        <v>0</v>
      </c>
      <c r="BI2215" s="256">
        <v>0</v>
      </c>
      <c r="BJ2215" s="256">
        <v>0</v>
      </c>
      <c r="BK2215" s="256">
        <v>0</v>
      </c>
      <c r="BL2215" s="256">
        <v>0</v>
      </c>
      <c r="BM2215" s="256">
        <v>0</v>
      </c>
      <c r="BN2215" s="256">
        <v>0</v>
      </c>
      <c r="BO2215" s="256">
        <v>0</v>
      </c>
      <c r="BP2215" s="256">
        <v>0</v>
      </c>
      <c r="BQ2215" s="256">
        <v>0</v>
      </c>
      <c r="BR2215" s="256">
        <v>0</v>
      </c>
      <c r="BS2215" s="256">
        <v>0</v>
      </c>
      <c r="BT2215" s="256">
        <v>0</v>
      </c>
      <c r="BU2215" s="256">
        <v>0</v>
      </c>
      <c r="BV2215" s="256">
        <v>0</v>
      </c>
    </row>
    <row r="2216" spans="1:74">
      <c r="A2216" s="256">
        <v>170</v>
      </c>
      <c r="B2216" s="256">
        <v>2656</v>
      </c>
      <c r="C2216" s="256">
        <v>2716</v>
      </c>
      <c r="D2216" s="256">
        <v>2770</v>
      </c>
      <c r="E2216" s="256">
        <v>2774</v>
      </c>
      <c r="F2216" s="256">
        <v>2730</v>
      </c>
      <c r="G2216" s="256">
        <v>2586</v>
      </c>
      <c r="H2216" s="256">
        <v>2248</v>
      </c>
      <c r="I2216" s="256">
        <v>1800</v>
      </c>
      <c r="J2216" s="256">
        <v>1335</v>
      </c>
      <c r="K2216" s="256">
        <v>955</v>
      </c>
      <c r="L2216" s="256">
        <v>764</v>
      </c>
      <c r="M2216" s="256">
        <v>692</v>
      </c>
      <c r="N2216" s="256">
        <v>662</v>
      </c>
      <c r="O2216" s="256">
        <v>678</v>
      </c>
      <c r="P2216" s="256">
        <v>767</v>
      </c>
      <c r="Q2216" s="256">
        <v>846</v>
      </c>
      <c r="R2216" s="256">
        <v>856</v>
      </c>
      <c r="S2216" s="256">
        <v>836</v>
      </c>
      <c r="T2216" s="256">
        <v>826</v>
      </c>
      <c r="U2216" s="256">
        <v>792</v>
      </c>
      <c r="V2216" s="256">
        <v>756</v>
      </c>
      <c r="W2216" s="256">
        <v>726</v>
      </c>
      <c r="X2216" s="256">
        <v>647</v>
      </c>
      <c r="Y2216" s="256">
        <v>578</v>
      </c>
      <c r="Z2216" s="256">
        <v>540</v>
      </c>
      <c r="AA2216" s="256">
        <v>526</v>
      </c>
      <c r="AB2216" s="256">
        <v>498</v>
      </c>
      <c r="AC2216" s="256">
        <v>464</v>
      </c>
      <c r="AD2216" s="256">
        <v>426</v>
      </c>
      <c r="AE2216" s="256">
        <v>378</v>
      </c>
      <c r="AF2216" s="256">
        <v>326</v>
      </c>
      <c r="AG2216" s="256">
        <v>270</v>
      </c>
      <c r="AH2216" s="256">
        <v>240</v>
      </c>
      <c r="AI2216" s="256">
        <v>174</v>
      </c>
      <c r="AJ2216" s="256">
        <v>106</v>
      </c>
      <c r="AK2216" s="256">
        <v>51</v>
      </c>
      <c r="AL2216" s="256">
        <v>0</v>
      </c>
      <c r="AM2216" s="256">
        <v>0</v>
      </c>
      <c r="AN2216" s="256">
        <v>0</v>
      </c>
      <c r="AO2216" s="256">
        <v>0</v>
      </c>
      <c r="AP2216" s="256">
        <v>0</v>
      </c>
      <c r="AQ2216" s="256">
        <v>0</v>
      </c>
      <c r="AR2216" s="256">
        <v>0</v>
      </c>
      <c r="AS2216" s="256">
        <v>0</v>
      </c>
      <c r="AT2216" s="256">
        <v>0</v>
      </c>
      <c r="AU2216" s="256">
        <v>0</v>
      </c>
      <c r="AV2216" s="256">
        <v>0</v>
      </c>
      <c r="AW2216" s="256">
        <v>0</v>
      </c>
      <c r="AX2216" s="256">
        <v>0</v>
      </c>
      <c r="AY2216" s="256">
        <v>0</v>
      </c>
      <c r="AZ2216" s="256">
        <v>0</v>
      </c>
      <c r="BA2216" s="256">
        <v>0</v>
      </c>
      <c r="BB2216" s="256">
        <v>0</v>
      </c>
      <c r="BC2216" s="256">
        <v>0</v>
      </c>
      <c r="BD2216" s="256">
        <v>0</v>
      </c>
      <c r="BE2216" s="256">
        <v>0</v>
      </c>
      <c r="BF2216" s="256">
        <v>0</v>
      </c>
      <c r="BG2216" s="256">
        <v>0</v>
      </c>
      <c r="BH2216" s="256">
        <v>0</v>
      </c>
      <c r="BI2216" s="256">
        <v>0</v>
      </c>
      <c r="BJ2216" s="256">
        <v>0</v>
      </c>
      <c r="BK2216" s="256">
        <v>0</v>
      </c>
      <c r="BL2216" s="256">
        <v>0</v>
      </c>
      <c r="BM2216" s="256">
        <v>0</v>
      </c>
      <c r="BN2216" s="256">
        <v>0</v>
      </c>
      <c r="BO2216" s="256">
        <v>0</v>
      </c>
      <c r="BP2216" s="256">
        <v>0</v>
      </c>
      <c r="BQ2216" s="256">
        <v>0</v>
      </c>
      <c r="BR2216" s="256">
        <v>0</v>
      </c>
      <c r="BS2216" s="256">
        <v>0</v>
      </c>
      <c r="BT2216" s="256">
        <v>0</v>
      </c>
      <c r="BU2216" s="256">
        <v>0</v>
      </c>
      <c r="BV2216" s="256">
        <v>0</v>
      </c>
    </row>
    <row r="2217" spans="1:74">
      <c r="A2217" s="256">
        <v>172.5</v>
      </c>
      <c r="B2217" s="256">
        <v>2656</v>
      </c>
      <c r="C2217" s="256">
        <v>2720</v>
      </c>
      <c r="D2217" s="256">
        <v>2774</v>
      </c>
      <c r="E2217" s="256">
        <v>2778</v>
      </c>
      <c r="F2217" s="256">
        <v>2730</v>
      </c>
      <c r="G2217" s="256">
        <v>2583</v>
      </c>
      <c r="H2217" s="256">
        <v>2242</v>
      </c>
      <c r="I2217" s="256">
        <v>1790</v>
      </c>
      <c r="J2217" s="256">
        <v>1318</v>
      </c>
      <c r="K2217" s="256">
        <v>936</v>
      </c>
      <c r="L2217" s="256">
        <v>749</v>
      </c>
      <c r="M2217" s="256">
        <v>680</v>
      </c>
      <c r="N2217" s="256">
        <v>652</v>
      </c>
      <c r="O2217" s="256">
        <v>676</v>
      </c>
      <c r="P2217" s="256">
        <v>768</v>
      </c>
      <c r="Q2217" s="256">
        <v>842</v>
      </c>
      <c r="R2217" s="256">
        <v>844</v>
      </c>
      <c r="S2217" s="256">
        <v>822</v>
      </c>
      <c r="T2217" s="256">
        <v>804</v>
      </c>
      <c r="U2217" s="256">
        <v>762</v>
      </c>
      <c r="V2217" s="256">
        <v>726</v>
      </c>
      <c r="W2217" s="256">
        <v>685</v>
      </c>
      <c r="X2217" s="256">
        <v>604</v>
      </c>
      <c r="Y2217" s="256">
        <v>539</v>
      </c>
      <c r="Z2217" s="256">
        <v>509</v>
      </c>
      <c r="AA2217" s="256">
        <v>504</v>
      </c>
      <c r="AB2217" s="256">
        <v>484</v>
      </c>
      <c r="AC2217" s="256">
        <v>458</v>
      </c>
      <c r="AD2217" s="256">
        <v>424</v>
      </c>
      <c r="AE2217" s="256">
        <v>374</v>
      </c>
      <c r="AF2217" s="256">
        <v>314</v>
      </c>
      <c r="AG2217" s="256">
        <v>260</v>
      </c>
      <c r="AH2217" s="256">
        <v>224</v>
      </c>
      <c r="AI2217" s="256">
        <v>158</v>
      </c>
      <c r="AJ2217" s="256">
        <v>96</v>
      </c>
      <c r="AK2217" s="256">
        <v>48</v>
      </c>
      <c r="AL2217" s="256">
        <v>0</v>
      </c>
      <c r="AM2217" s="256">
        <v>0</v>
      </c>
      <c r="AN2217" s="256">
        <v>0</v>
      </c>
      <c r="AO2217" s="256">
        <v>0</v>
      </c>
      <c r="AP2217" s="256">
        <v>0</v>
      </c>
      <c r="AQ2217" s="256">
        <v>0</v>
      </c>
      <c r="AR2217" s="256">
        <v>0</v>
      </c>
      <c r="AS2217" s="256">
        <v>0</v>
      </c>
      <c r="AT2217" s="256">
        <v>0</v>
      </c>
      <c r="AU2217" s="256">
        <v>0</v>
      </c>
      <c r="AV2217" s="256">
        <v>0</v>
      </c>
      <c r="AW2217" s="256">
        <v>0</v>
      </c>
      <c r="AX2217" s="256">
        <v>0</v>
      </c>
      <c r="AY2217" s="256">
        <v>0</v>
      </c>
      <c r="AZ2217" s="256">
        <v>0</v>
      </c>
      <c r="BA2217" s="256">
        <v>0</v>
      </c>
      <c r="BB2217" s="256">
        <v>0</v>
      </c>
      <c r="BC2217" s="256">
        <v>0</v>
      </c>
      <c r="BD2217" s="256">
        <v>0</v>
      </c>
      <c r="BE2217" s="256">
        <v>0</v>
      </c>
      <c r="BF2217" s="256">
        <v>0</v>
      </c>
      <c r="BG2217" s="256">
        <v>0</v>
      </c>
      <c r="BH2217" s="256">
        <v>0</v>
      </c>
      <c r="BI2217" s="256">
        <v>0</v>
      </c>
      <c r="BJ2217" s="256">
        <v>0</v>
      </c>
      <c r="BK2217" s="256">
        <v>0</v>
      </c>
      <c r="BL2217" s="256">
        <v>0</v>
      </c>
      <c r="BM2217" s="256">
        <v>0</v>
      </c>
      <c r="BN2217" s="256">
        <v>0</v>
      </c>
      <c r="BO2217" s="256">
        <v>0</v>
      </c>
      <c r="BP2217" s="256">
        <v>0</v>
      </c>
      <c r="BQ2217" s="256">
        <v>0</v>
      </c>
      <c r="BR2217" s="256">
        <v>0</v>
      </c>
      <c r="BS2217" s="256">
        <v>0</v>
      </c>
      <c r="BT2217" s="256">
        <v>0</v>
      </c>
      <c r="BU2217" s="256">
        <v>0</v>
      </c>
      <c r="BV2217" s="256">
        <v>0</v>
      </c>
    </row>
    <row r="2218" spans="1:74">
      <c r="A2218" s="256">
        <v>175</v>
      </c>
      <c r="B2218" s="256">
        <v>2656</v>
      </c>
      <c r="C2218" s="256">
        <v>2722</v>
      </c>
      <c r="D2218" s="256">
        <v>2778</v>
      </c>
      <c r="E2218" s="256">
        <v>2781</v>
      </c>
      <c r="F2218" s="256">
        <v>2734</v>
      </c>
      <c r="G2218" s="256">
        <v>2583</v>
      </c>
      <c r="H2218" s="256">
        <v>2234</v>
      </c>
      <c r="I2218" s="256">
        <v>1776</v>
      </c>
      <c r="J2218" s="256">
        <v>1303</v>
      </c>
      <c r="K2218" s="256">
        <v>924</v>
      </c>
      <c r="L2218" s="256">
        <v>740</v>
      </c>
      <c r="M2218" s="256">
        <v>669</v>
      </c>
      <c r="N2218" s="256">
        <v>643</v>
      </c>
      <c r="O2218" s="256">
        <v>671</v>
      </c>
      <c r="P2218" s="256">
        <v>766</v>
      </c>
      <c r="Q2218" s="256">
        <v>836</v>
      </c>
      <c r="R2218" s="256">
        <v>833</v>
      </c>
      <c r="S2218" s="256">
        <v>808</v>
      </c>
      <c r="T2218" s="256">
        <v>788</v>
      </c>
      <c r="U2218" s="256">
        <v>733</v>
      </c>
      <c r="V2218" s="256">
        <v>696</v>
      </c>
      <c r="W2218" s="256">
        <v>648</v>
      </c>
      <c r="X2218" s="256">
        <v>568</v>
      </c>
      <c r="Y2218" s="256">
        <v>507</v>
      </c>
      <c r="Z2218" s="256">
        <v>486</v>
      </c>
      <c r="AA2218" s="256">
        <v>490</v>
      </c>
      <c r="AB2218" s="256">
        <v>474</v>
      </c>
      <c r="AC2218" s="256">
        <v>456</v>
      </c>
      <c r="AD2218" s="256">
        <v>424</v>
      </c>
      <c r="AE2218" s="256">
        <v>370</v>
      </c>
      <c r="AF2218" s="256">
        <v>306</v>
      </c>
      <c r="AG2218" s="256">
        <v>249</v>
      </c>
      <c r="AH2218" s="256">
        <v>207</v>
      </c>
      <c r="AI2218" s="256">
        <v>146</v>
      </c>
      <c r="AJ2218" s="256">
        <v>94</v>
      </c>
      <c r="AK2218" s="256">
        <v>46</v>
      </c>
      <c r="AL2218" s="256">
        <v>0</v>
      </c>
      <c r="AM2218" s="256">
        <v>0</v>
      </c>
      <c r="AN2218" s="256">
        <v>0</v>
      </c>
      <c r="AO2218" s="256">
        <v>0</v>
      </c>
      <c r="AP2218" s="256">
        <v>0</v>
      </c>
      <c r="AQ2218" s="256">
        <v>0</v>
      </c>
      <c r="AR2218" s="256">
        <v>0</v>
      </c>
      <c r="AS2218" s="256">
        <v>0</v>
      </c>
      <c r="AT2218" s="256">
        <v>0</v>
      </c>
      <c r="AU2218" s="256">
        <v>0</v>
      </c>
      <c r="AV2218" s="256">
        <v>0</v>
      </c>
      <c r="AW2218" s="256">
        <v>0</v>
      </c>
      <c r="AX2218" s="256">
        <v>0</v>
      </c>
      <c r="AY2218" s="256">
        <v>0</v>
      </c>
      <c r="AZ2218" s="256">
        <v>0</v>
      </c>
      <c r="BA2218" s="256">
        <v>0</v>
      </c>
      <c r="BB2218" s="256">
        <v>0</v>
      </c>
      <c r="BC2218" s="256">
        <v>0</v>
      </c>
      <c r="BD2218" s="256">
        <v>0</v>
      </c>
      <c r="BE2218" s="256">
        <v>0</v>
      </c>
      <c r="BF2218" s="256">
        <v>0</v>
      </c>
      <c r="BG2218" s="256">
        <v>0</v>
      </c>
      <c r="BH2218" s="256">
        <v>0</v>
      </c>
      <c r="BI2218" s="256">
        <v>0</v>
      </c>
      <c r="BJ2218" s="256">
        <v>0</v>
      </c>
      <c r="BK2218" s="256">
        <v>0</v>
      </c>
      <c r="BL2218" s="256">
        <v>0</v>
      </c>
      <c r="BM2218" s="256">
        <v>0</v>
      </c>
      <c r="BN2218" s="256">
        <v>0</v>
      </c>
      <c r="BO2218" s="256">
        <v>0</v>
      </c>
      <c r="BP2218" s="256">
        <v>0</v>
      </c>
      <c r="BQ2218" s="256">
        <v>0</v>
      </c>
      <c r="BR2218" s="256">
        <v>0</v>
      </c>
      <c r="BS2218" s="256">
        <v>0</v>
      </c>
      <c r="BT2218" s="256">
        <v>0</v>
      </c>
      <c r="BU2218" s="256">
        <v>0</v>
      </c>
      <c r="BV2218" s="256">
        <v>0</v>
      </c>
    </row>
    <row r="2219" spans="1:74">
      <c r="A2219" s="256">
        <v>177.5</v>
      </c>
      <c r="B2219" s="256">
        <v>2656</v>
      </c>
      <c r="C2219" s="256">
        <v>2729</v>
      </c>
      <c r="D2219" s="256">
        <v>2786</v>
      </c>
      <c r="E2219" s="256">
        <v>2790</v>
      </c>
      <c r="F2219" s="256">
        <v>2744</v>
      </c>
      <c r="G2219" s="256">
        <v>2590</v>
      </c>
      <c r="H2219" s="256">
        <v>2234</v>
      </c>
      <c r="I2219" s="256">
        <v>1772</v>
      </c>
      <c r="J2219" s="256">
        <v>1296</v>
      </c>
      <c r="K2219" s="256">
        <v>917</v>
      </c>
      <c r="L2219" s="256">
        <v>736</v>
      </c>
      <c r="M2219" s="256">
        <v>666</v>
      </c>
      <c r="N2219" s="256">
        <v>637</v>
      </c>
      <c r="O2219" s="256">
        <v>670</v>
      </c>
      <c r="P2219" s="256">
        <v>765</v>
      </c>
      <c r="Q2219" s="256">
        <v>830</v>
      </c>
      <c r="R2219" s="256">
        <v>825</v>
      </c>
      <c r="S2219" s="256">
        <v>799</v>
      </c>
      <c r="T2219" s="256">
        <v>778</v>
      </c>
      <c r="U2219" s="256">
        <v>716</v>
      </c>
      <c r="V2219" s="256">
        <v>678</v>
      </c>
      <c r="W2219" s="256">
        <v>627</v>
      </c>
      <c r="X2219" s="256">
        <v>544</v>
      </c>
      <c r="Y2219" s="256">
        <v>486</v>
      </c>
      <c r="Z2219" s="256">
        <v>474</v>
      </c>
      <c r="AA2219" s="256">
        <v>483</v>
      </c>
      <c r="AB2219" s="256">
        <v>468</v>
      </c>
      <c r="AC2219" s="256">
        <v>456</v>
      </c>
      <c r="AD2219" s="256">
        <v>428</v>
      </c>
      <c r="AE2219" s="256">
        <v>368</v>
      </c>
      <c r="AF2219" s="256">
        <v>302</v>
      </c>
      <c r="AG2219" s="256">
        <v>244</v>
      </c>
      <c r="AH2219" s="256">
        <v>200</v>
      </c>
      <c r="AI2219" s="256">
        <v>145</v>
      </c>
      <c r="AJ2219" s="256">
        <v>97</v>
      </c>
      <c r="AK2219" s="256">
        <v>51</v>
      </c>
      <c r="AL2219" s="256">
        <v>0</v>
      </c>
      <c r="AM2219" s="256">
        <v>0</v>
      </c>
      <c r="AN2219" s="256">
        <v>0</v>
      </c>
      <c r="AO2219" s="256">
        <v>0</v>
      </c>
      <c r="AP2219" s="256">
        <v>0</v>
      </c>
      <c r="AQ2219" s="256">
        <v>0</v>
      </c>
      <c r="AR2219" s="256">
        <v>0</v>
      </c>
      <c r="AS2219" s="256">
        <v>0</v>
      </c>
      <c r="AT2219" s="256">
        <v>0</v>
      </c>
      <c r="AU2219" s="256">
        <v>0</v>
      </c>
      <c r="AV2219" s="256">
        <v>0</v>
      </c>
      <c r="AW2219" s="256">
        <v>0</v>
      </c>
      <c r="AX2219" s="256">
        <v>0</v>
      </c>
      <c r="AY2219" s="256">
        <v>0</v>
      </c>
      <c r="AZ2219" s="256">
        <v>0</v>
      </c>
      <c r="BA2219" s="256">
        <v>0</v>
      </c>
      <c r="BB2219" s="256">
        <v>0</v>
      </c>
      <c r="BC2219" s="256">
        <v>0</v>
      </c>
      <c r="BD2219" s="256">
        <v>0</v>
      </c>
      <c r="BE2219" s="256">
        <v>0</v>
      </c>
      <c r="BF2219" s="256">
        <v>0</v>
      </c>
      <c r="BG2219" s="256">
        <v>0</v>
      </c>
      <c r="BH2219" s="256">
        <v>0</v>
      </c>
      <c r="BI2219" s="256">
        <v>0</v>
      </c>
      <c r="BJ2219" s="256">
        <v>0</v>
      </c>
      <c r="BK2219" s="256">
        <v>0</v>
      </c>
      <c r="BL2219" s="256">
        <v>0</v>
      </c>
      <c r="BM2219" s="256">
        <v>0</v>
      </c>
      <c r="BN2219" s="256">
        <v>0</v>
      </c>
      <c r="BO2219" s="256">
        <v>0</v>
      </c>
      <c r="BP2219" s="256">
        <v>0</v>
      </c>
      <c r="BQ2219" s="256">
        <v>0</v>
      </c>
      <c r="BR2219" s="256">
        <v>0</v>
      </c>
      <c r="BS2219" s="256">
        <v>0</v>
      </c>
      <c r="BT2219" s="256">
        <v>0</v>
      </c>
      <c r="BU2219" s="256">
        <v>0</v>
      </c>
      <c r="BV2219" s="256">
        <v>0</v>
      </c>
    </row>
    <row r="2220" spans="1:74">
      <c r="A2220" s="256">
        <v>180</v>
      </c>
      <c r="B2220" s="256">
        <v>2656</v>
      </c>
      <c r="C2220" s="256">
        <v>2736</v>
      </c>
      <c r="D2220" s="256">
        <v>2781</v>
      </c>
      <c r="E2220" s="256">
        <v>2767</v>
      </c>
      <c r="F2220" s="256">
        <v>2702</v>
      </c>
      <c r="G2220" s="256">
        <v>2501</v>
      </c>
      <c r="H2220" s="256">
        <v>2099</v>
      </c>
      <c r="I2220" s="256">
        <v>1627</v>
      </c>
      <c r="J2220" s="256">
        <v>1162</v>
      </c>
      <c r="K2220" s="256">
        <v>836</v>
      </c>
      <c r="L2220" s="256">
        <v>707</v>
      </c>
      <c r="M2220" s="256">
        <v>656</v>
      </c>
      <c r="N2220" s="256">
        <v>635</v>
      </c>
      <c r="O2220" s="256">
        <v>692</v>
      </c>
      <c r="P2220" s="256">
        <v>797</v>
      </c>
      <c r="Q2220" s="256">
        <v>840</v>
      </c>
      <c r="R2220" s="256">
        <v>820</v>
      </c>
      <c r="S2220" s="256">
        <v>797</v>
      </c>
      <c r="T2220" s="256">
        <v>770</v>
      </c>
      <c r="U2220" s="256">
        <v>694</v>
      </c>
      <c r="V2220" s="256">
        <v>675</v>
      </c>
      <c r="W2220" s="256">
        <v>600</v>
      </c>
      <c r="X2220" s="256">
        <v>523</v>
      </c>
      <c r="Y2220" s="256">
        <v>475</v>
      </c>
      <c r="Z2220" s="256">
        <v>486</v>
      </c>
      <c r="AA2220" s="256">
        <v>487</v>
      </c>
      <c r="AB2220" s="256">
        <v>467</v>
      </c>
      <c r="AC2220" s="256">
        <v>457</v>
      </c>
      <c r="AD2220" s="256">
        <v>421</v>
      </c>
      <c r="AE2220" s="256">
        <v>350</v>
      </c>
      <c r="AF2220" s="256">
        <v>281</v>
      </c>
      <c r="AG2220" s="256">
        <v>232</v>
      </c>
      <c r="AH2220" s="256">
        <v>188</v>
      </c>
      <c r="AI2220" s="256">
        <v>127</v>
      </c>
      <c r="AJ2220" s="256">
        <v>84</v>
      </c>
      <c r="AK2220" s="256">
        <v>39</v>
      </c>
      <c r="AL2220" s="256">
        <v>0</v>
      </c>
      <c r="AM2220" s="256">
        <v>0</v>
      </c>
      <c r="AN2220" s="256">
        <v>0</v>
      </c>
      <c r="AO2220" s="256">
        <v>0</v>
      </c>
      <c r="AP2220" s="256">
        <v>0</v>
      </c>
      <c r="AQ2220" s="256">
        <v>0</v>
      </c>
      <c r="AR2220" s="256">
        <v>0</v>
      </c>
      <c r="AS2220" s="256">
        <v>0</v>
      </c>
      <c r="AT2220" s="256">
        <v>0</v>
      </c>
      <c r="AU2220" s="256">
        <v>0</v>
      </c>
      <c r="AV2220" s="256">
        <v>0</v>
      </c>
      <c r="AW2220" s="256">
        <v>0</v>
      </c>
      <c r="AX2220" s="256">
        <v>0</v>
      </c>
      <c r="AY2220" s="256">
        <v>0</v>
      </c>
      <c r="AZ2220" s="256">
        <v>0</v>
      </c>
      <c r="BA2220" s="256">
        <v>0</v>
      </c>
      <c r="BB2220" s="256">
        <v>0</v>
      </c>
      <c r="BC2220" s="256">
        <v>0</v>
      </c>
      <c r="BD2220" s="256">
        <v>0</v>
      </c>
      <c r="BE2220" s="256">
        <v>0</v>
      </c>
      <c r="BF2220" s="256">
        <v>0</v>
      </c>
      <c r="BG2220" s="256">
        <v>0</v>
      </c>
      <c r="BH2220" s="256">
        <v>0</v>
      </c>
      <c r="BI2220" s="256">
        <v>0</v>
      </c>
      <c r="BJ2220" s="256">
        <v>0</v>
      </c>
      <c r="BK2220" s="256">
        <v>0</v>
      </c>
      <c r="BL2220" s="256">
        <v>0</v>
      </c>
      <c r="BM2220" s="256">
        <v>0</v>
      </c>
      <c r="BN2220" s="256">
        <v>0</v>
      </c>
      <c r="BO2220" s="256">
        <v>0</v>
      </c>
      <c r="BP2220" s="256">
        <v>0</v>
      </c>
      <c r="BQ2220" s="256">
        <v>0</v>
      </c>
      <c r="BR2220" s="256">
        <v>0</v>
      </c>
      <c r="BS2220" s="256">
        <v>0</v>
      </c>
      <c r="BT2220" s="256">
        <v>0</v>
      </c>
      <c r="BU2220" s="256">
        <v>0</v>
      </c>
      <c r="BV2220" s="256">
        <v>0</v>
      </c>
    </row>
    <row r="2221" spans="1:74">
      <c r="B2221" s="256" t="s">
        <v>3362</v>
      </c>
    </row>
    <row r="2222" spans="1:74">
      <c r="B2222" s="256" t="s">
        <v>3348</v>
      </c>
    </row>
    <row r="2223" spans="1:74">
      <c r="B2223" s="256" t="s">
        <v>66</v>
      </c>
    </row>
    <row r="2224" spans="1:74">
      <c r="B2224" s="256" t="s">
        <v>3349</v>
      </c>
    </row>
    <row r="2225" spans="1:74">
      <c r="B2225" s="256">
        <v>34</v>
      </c>
    </row>
    <row r="2226" spans="1:74">
      <c r="B2226" s="256" t="s">
        <v>3350</v>
      </c>
    </row>
    <row r="2228" spans="1:74">
      <c r="B2228" s="256">
        <v>73</v>
      </c>
    </row>
    <row r="2229" spans="1:74">
      <c r="B2229" s="256">
        <v>37</v>
      </c>
    </row>
    <row r="2230" spans="1:74">
      <c r="B2230" s="256">
        <v>0</v>
      </c>
      <c r="C2230" s="256">
        <v>2.5</v>
      </c>
      <c r="D2230" s="256">
        <v>5</v>
      </c>
      <c r="E2230" s="256">
        <v>7.5</v>
      </c>
      <c r="F2230" s="256">
        <v>10</v>
      </c>
      <c r="G2230" s="256">
        <v>12.5</v>
      </c>
      <c r="H2230" s="256">
        <v>15</v>
      </c>
      <c r="I2230" s="256">
        <v>17.5</v>
      </c>
      <c r="J2230" s="256">
        <v>20</v>
      </c>
      <c r="K2230" s="256">
        <v>22.5</v>
      </c>
      <c r="L2230" s="256">
        <v>25</v>
      </c>
      <c r="M2230" s="256">
        <v>27.5</v>
      </c>
      <c r="N2230" s="256">
        <v>30</v>
      </c>
      <c r="O2230" s="256">
        <v>32.5</v>
      </c>
      <c r="P2230" s="256">
        <v>35</v>
      </c>
      <c r="Q2230" s="256">
        <v>37.5</v>
      </c>
      <c r="R2230" s="256">
        <v>40</v>
      </c>
      <c r="S2230" s="256">
        <v>42.5</v>
      </c>
      <c r="T2230" s="256">
        <v>45</v>
      </c>
      <c r="U2230" s="256">
        <v>47.5</v>
      </c>
      <c r="V2230" s="256">
        <v>50</v>
      </c>
      <c r="W2230" s="256">
        <v>52.5</v>
      </c>
      <c r="X2230" s="256">
        <v>55</v>
      </c>
      <c r="Y2230" s="256">
        <v>57.5</v>
      </c>
      <c r="Z2230" s="256">
        <v>60</v>
      </c>
      <c r="AA2230" s="256">
        <v>62.5</v>
      </c>
      <c r="AB2230" s="256">
        <v>65</v>
      </c>
      <c r="AC2230" s="256">
        <v>67.5</v>
      </c>
      <c r="AD2230" s="256">
        <v>70</v>
      </c>
      <c r="AE2230" s="256">
        <v>72.5</v>
      </c>
      <c r="AF2230" s="256">
        <v>75</v>
      </c>
      <c r="AG2230" s="256">
        <v>77.5</v>
      </c>
      <c r="AH2230" s="256">
        <v>80</v>
      </c>
      <c r="AI2230" s="256">
        <v>82.5</v>
      </c>
      <c r="AJ2230" s="256">
        <v>85</v>
      </c>
      <c r="AK2230" s="256">
        <v>87.5</v>
      </c>
      <c r="AL2230" s="256">
        <v>90</v>
      </c>
      <c r="AM2230" s="256">
        <v>92.5</v>
      </c>
      <c r="AN2230" s="256">
        <v>95</v>
      </c>
      <c r="AO2230" s="256">
        <v>97.5</v>
      </c>
      <c r="AP2230" s="256">
        <v>100</v>
      </c>
      <c r="AQ2230" s="256">
        <v>102.5</v>
      </c>
      <c r="AR2230" s="256">
        <v>105</v>
      </c>
      <c r="AS2230" s="256">
        <v>107.5</v>
      </c>
      <c r="AT2230" s="256">
        <v>110</v>
      </c>
      <c r="AU2230" s="256">
        <v>112.5</v>
      </c>
      <c r="AV2230" s="256">
        <v>115</v>
      </c>
      <c r="AW2230" s="256">
        <v>117.5</v>
      </c>
      <c r="AX2230" s="256">
        <v>120</v>
      </c>
      <c r="AY2230" s="256">
        <v>122.5</v>
      </c>
      <c r="AZ2230" s="256">
        <v>125</v>
      </c>
      <c r="BA2230" s="256">
        <v>127.5</v>
      </c>
      <c r="BB2230" s="256">
        <v>130</v>
      </c>
      <c r="BC2230" s="256">
        <v>132.5</v>
      </c>
      <c r="BD2230" s="256">
        <v>135</v>
      </c>
      <c r="BE2230" s="256">
        <v>137.5</v>
      </c>
      <c r="BF2230" s="256">
        <v>140</v>
      </c>
      <c r="BG2230" s="256">
        <v>142.5</v>
      </c>
      <c r="BH2230" s="256">
        <v>145</v>
      </c>
      <c r="BI2230" s="256">
        <v>147.5</v>
      </c>
      <c r="BJ2230" s="256">
        <v>150</v>
      </c>
      <c r="BK2230" s="256">
        <v>152.5</v>
      </c>
      <c r="BL2230" s="256">
        <v>155</v>
      </c>
      <c r="BM2230" s="256">
        <v>157.5</v>
      </c>
      <c r="BN2230" s="256">
        <v>160</v>
      </c>
      <c r="BO2230" s="256">
        <v>162.5</v>
      </c>
      <c r="BP2230" s="256">
        <v>165</v>
      </c>
      <c r="BQ2230" s="256">
        <v>167.5</v>
      </c>
      <c r="BR2230" s="256">
        <v>170</v>
      </c>
      <c r="BS2230" s="256">
        <v>172.5</v>
      </c>
      <c r="BT2230" s="256">
        <v>175</v>
      </c>
      <c r="BU2230" s="256">
        <v>177.5</v>
      </c>
      <c r="BV2230" s="256">
        <v>180</v>
      </c>
    </row>
    <row r="2231" spans="1:74">
      <c r="A2231" s="256">
        <v>0</v>
      </c>
      <c r="B2231" s="256">
        <v>627.4283740211888</v>
      </c>
      <c r="C2231" s="256">
        <v>618.26531552280096</v>
      </c>
      <c r="D2231" s="256">
        <v>630.80423767848959</v>
      </c>
      <c r="E2231" s="256">
        <v>647.6835559649935</v>
      </c>
      <c r="F2231" s="256">
        <v>644.30769230769272</v>
      </c>
      <c r="G2231" s="256">
        <v>636.10916628281939</v>
      </c>
      <c r="H2231" s="256">
        <v>620.19438046982998</v>
      </c>
      <c r="I2231" s="256">
        <v>604.27959465684046</v>
      </c>
      <c r="J2231" s="256">
        <v>613.4426531552283</v>
      </c>
      <c r="K2231" s="256">
        <v>643.34315983417821</v>
      </c>
      <c r="L2231" s="256">
        <v>679.99539382772957</v>
      </c>
      <c r="M2231" s="256">
        <v>723.3993551358825</v>
      </c>
      <c r="N2231" s="256">
        <v>774.03730999539425</v>
      </c>
      <c r="O2231" s="256">
        <v>816.95900506678993</v>
      </c>
      <c r="P2231" s="256">
        <v>837.21418701059463</v>
      </c>
      <c r="Q2231" s="256">
        <v>859.8807001381856</v>
      </c>
      <c r="R2231" s="256">
        <v>889.78120681713551</v>
      </c>
      <c r="S2231" s="256">
        <v>908.10732381391119</v>
      </c>
      <c r="T2231" s="256">
        <v>917.75264854905629</v>
      </c>
      <c r="U2231" s="256">
        <v>915.82358360202727</v>
      </c>
      <c r="V2231" s="256">
        <v>909.55412252418296</v>
      </c>
      <c r="W2231" s="256">
        <v>911.48318747121198</v>
      </c>
      <c r="X2231" s="256">
        <v>896.53293413173708</v>
      </c>
      <c r="Y2231" s="256">
        <v>822.74619990787698</v>
      </c>
      <c r="Z2231" s="256">
        <v>649.61262091202252</v>
      </c>
      <c r="AA2231" s="256">
        <v>391.11791801013379</v>
      </c>
      <c r="AB2231" s="256">
        <v>203.03408567480434</v>
      </c>
      <c r="AC2231" s="256">
        <v>136.96361123906041</v>
      </c>
      <c r="AD2231" s="256">
        <v>108.99216950713964</v>
      </c>
      <c r="AE2231" s="256">
        <v>86.807922616305902</v>
      </c>
      <c r="AF2231" s="256">
        <v>72.822201750345499</v>
      </c>
      <c r="AG2231" s="256">
        <v>63.176877015200404</v>
      </c>
      <c r="AH2231" s="256">
        <v>54.013818516812563</v>
      </c>
      <c r="AI2231" s="256">
        <v>43.886227544910206</v>
      </c>
      <c r="AJ2231" s="256">
        <v>33.758636573007848</v>
      </c>
      <c r="AK2231" s="256">
        <v>14.46798710271765</v>
      </c>
      <c r="AL2231" s="256">
        <v>0</v>
      </c>
      <c r="AM2231" s="256">
        <v>0</v>
      </c>
      <c r="AN2231" s="256">
        <v>0</v>
      </c>
      <c r="AO2231" s="256">
        <v>0</v>
      </c>
      <c r="AP2231" s="256">
        <v>0</v>
      </c>
      <c r="AQ2231" s="256">
        <v>0</v>
      </c>
      <c r="AR2231" s="256">
        <v>0</v>
      </c>
      <c r="AS2231" s="256">
        <v>0</v>
      </c>
      <c r="AT2231" s="256">
        <v>0</v>
      </c>
      <c r="AU2231" s="256">
        <v>0</v>
      </c>
      <c r="AV2231" s="256">
        <v>0</v>
      </c>
      <c r="AW2231" s="256">
        <v>0</v>
      </c>
      <c r="AX2231" s="256">
        <v>0</v>
      </c>
      <c r="AY2231" s="256">
        <v>0</v>
      </c>
      <c r="AZ2231" s="256">
        <v>0</v>
      </c>
      <c r="BA2231" s="256">
        <v>0</v>
      </c>
      <c r="BB2231" s="256">
        <v>0</v>
      </c>
      <c r="BC2231" s="256">
        <v>0</v>
      </c>
      <c r="BD2231" s="256">
        <v>0</v>
      </c>
      <c r="BE2231" s="256">
        <v>0</v>
      </c>
      <c r="BF2231" s="256">
        <v>0</v>
      </c>
      <c r="BG2231" s="256">
        <v>0</v>
      </c>
      <c r="BH2231" s="256">
        <v>0</v>
      </c>
      <c r="BI2231" s="256">
        <v>0</v>
      </c>
      <c r="BJ2231" s="256">
        <v>0</v>
      </c>
      <c r="BK2231" s="256">
        <v>0</v>
      </c>
      <c r="BL2231" s="256">
        <v>0</v>
      </c>
      <c r="BM2231" s="256">
        <v>0</v>
      </c>
      <c r="BN2231" s="256">
        <v>0</v>
      </c>
      <c r="BO2231" s="256">
        <v>0</v>
      </c>
      <c r="BP2231" s="256">
        <v>0</v>
      </c>
      <c r="BQ2231" s="256">
        <v>0</v>
      </c>
      <c r="BR2231" s="256">
        <v>0</v>
      </c>
      <c r="BS2231" s="256">
        <v>0</v>
      </c>
      <c r="BT2231" s="256">
        <v>0</v>
      </c>
      <c r="BU2231" s="256">
        <v>0</v>
      </c>
      <c r="BV2231" s="256">
        <v>0</v>
      </c>
    </row>
    <row r="2232" spans="1:74">
      <c r="A2232" s="256">
        <v>5</v>
      </c>
      <c r="B2232" s="256">
        <v>627.4283740211888</v>
      </c>
      <c r="C2232" s="256">
        <v>617.78304928604371</v>
      </c>
      <c r="D2232" s="256">
        <v>630.32197144173233</v>
      </c>
      <c r="E2232" s="256">
        <v>647.6835559649935</v>
      </c>
      <c r="F2232" s="256">
        <v>644.30769230769272</v>
      </c>
      <c r="G2232" s="256">
        <v>635.14463380930488</v>
      </c>
      <c r="H2232" s="256">
        <v>618.74758175955822</v>
      </c>
      <c r="I2232" s="256">
        <v>602.83279594656869</v>
      </c>
      <c r="J2232" s="256">
        <v>612.47812068171379</v>
      </c>
      <c r="K2232" s="256">
        <v>640.93182865039194</v>
      </c>
      <c r="L2232" s="256">
        <v>676.13726393367153</v>
      </c>
      <c r="M2232" s="256">
        <v>718.0944265315527</v>
      </c>
      <c r="N2232" s="256">
        <v>769.21464762782171</v>
      </c>
      <c r="O2232" s="256">
        <v>812.13634269921738</v>
      </c>
      <c r="P2232" s="256">
        <v>833.35605711653659</v>
      </c>
      <c r="Q2232" s="256">
        <v>855.05803777061305</v>
      </c>
      <c r="R2232" s="256">
        <v>883.99401197604845</v>
      </c>
      <c r="S2232" s="256">
        <v>904.73146015661041</v>
      </c>
      <c r="T2232" s="256">
        <v>913.412252418241</v>
      </c>
      <c r="U2232" s="256">
        <v>910.51865499769747</v>
      </c>
      <c r="V2232" s="256">
        <v>900.87333026255237</v>
      </c>
      <c r="W2232" s="256">
        <v>899.42653155228061</v>
      </c>
      <c r="X2232" s="256">
        <v>885.44081068632022</v>
      </c>
      <c r="Y2232" s="256">
        <v>816.95900506678993</v>
      </c>
      <c r="Z2232" s="256">
        <v>652.50621833256605</v>
      </c>
      <c r="AA2232" s="256">
        <v>402.21004145555065</v>
      </c>
      <c r="AB2232" s="256">
        <v>205.92768309534787</v>
      </c>
      <c r="AC2232" s="256">
        <v>135.51681252878865</v>
      </c>
      <c r="AD2232" s="256">
        <v>107.0631045601106</v>
      </c>
      <c r="AE2232" s="256">
        <v>87.772455089820411</v>
      </c>
      <c r="AF2232" s="256">
        <v>74.269000460617264</v>
      </c>
      <c r="AG2232" s="256">
        <v>65.588208198986678</v>
      </c>
      <c r="AH2232" s="256">
        <v>55.460617227084327</v>
      </c>
      <c r="AI2232" s="256">
        <v>45.815292491939225</v>
      </c>
      <c r="AJ2232" s="256">
        <v>36.169967756794122</v>
      </c>
      <c r="AK2232" s="256">
        <v>15.914785812989415</v>
      </c>
      <c r="AL2232" s="256">
        <v>0</v>
      </c>
      <c r="AM2232" s="256">
        <v>0</v>
      </c>
      <c r="AN2232" s="256">
        <v>0</v>
      </c>
      <c r="AO2232" s="256">
        <v>0</v>
      </c>
      <c r="AP2232" s="256">
        <v>0</v>
      </c>
      <c r="AQ2232" s="256">
        <v>0</v>
      </c>
      <c r="AR2232" s="256">
        <v>0</v>
      </c>
      <c r="AS2232" s="256">
        <v>0</v>
      </c>
      <c r="AT2232" s="256">
        <v>0</v>
      </c>
      <c r="AU2232" s="256">
        <v>0</v>
      </c>
      <c r="AV2232" s="256">
        <v>0</v>
      </c>
      <c r="AW2232" s="256">
        <v>0</v>
      </c>
      <c r="AX2232" s="256">
        <v>0</v>
      </c>
      <c r="AY2232" s="256">
        <v>0</v>
      </c>
      <c r="AZ2232" s="256">
        <v>0</v>
      </c>
      <c r="BA2232" s="256">
        <v>0</v>
      </c>
      <c r="BB2232" s="256">
        <v>0</v>
      </c>
      <c r="BC2232" s="256">
        <v>0</v>
      </c>
      <c r="BD2232" s="256">
        <v>0</v>
      </c>
      <c r="BE2232" s="256">
        <v>0</v>
      </c>
      <c r="BF2232" s="256">
        <v>0</v>
      </c>
      <c r="BG2232" s="256">
        <v>0</v>
      </c>
      <c r="BH2232" s="256">
        <v>0</v>
      </c>
      <c r="BI2232" s="256">
        <v>0</v>
      </c>
      <c r="BJ2232" s="256">
        <v>0</v>
      </c>
      <c r="BK2232" s="256">
        <v>0</v>
      </c>
      <c r="BL2232" s="256">
        <v>0</v>
      </c>
      <c r="BM2232" s="256">
        <v>0</v>
      </c>
      <c r="BN2232" s="256">
        <v>0</v>
      </c>
      <c r="BO2232" s="256">
        <v>0</v>
      </c>
      <c r="BP2232" s="256">
        <v>0</v>
      </c>
      <c r="BQ2232" s="256">
        <v>0</v>
      </c>
      <c r="BR2232" s="256">
        <v>0</v>
      </c>
      <c r="BS2232" s="256">
        <v>0</v>
      </c>
      <c r="BT2232" s="256">
        <v>0</v>
      </c>
      <c r="BU2232" s="256">
        <v>0</v>
      </c>
      <c r="BV2232" s="256">
        <v>0</v>
      </c>
    </row>
    <row r="2233" spans="1:74">
      <c r="A2233" s="256">
        <v>10</v>
      </c>
      <c r="B2233" s="256">
        <v>627.4283740211888</v>
      </c>
      <c r="C2233" s="256">
        <v>618.74758175955822</v>
      </c>
      <c r="D2233" s="256">
        <v>631.28650391524684</v>
      </c>
      <c r="E2233" s="256">
        <v>648.64808843850801</v>
      </c>
      <c r="F2233" s="256">
        <v>645.75449101796448</v>
      </c>
      <c r="G2233" s="256">
        <v>637.0736987563339</v>
      </c>
      <c r="H2233" s="256">
        <v>621.64117918010174</v>
      </c>
      <c r="I2233" s="256">
        <v>607.65545831414124</v>
      </c>
      <c r="J2233" s="256">
        <v>613.4426531552283</v>
      </c>
      <c r="K2233" s="256">
        <v>639.00276370336292</v>
      </c>
      <c r="L2233" s="256">
        <v>673.24366651312801</v>
      </c>
      <c r="M2233" s="256">
        <v>713.27176416398015</v>
      </c>
      <c r="N2233" s="256">
        <v>759.08705665591935</v>
      </c>
      <c r="O2233" s="256">
        <v>802.97328420082954</v>
      </c>
      <c r="P2233" s="256">
        <v>824.675264854906</v>
      </c>
      <c r="Q2233" s="256">
        <v>844.44818056195345</v>
      </c>
      <c r="R2233" s="256">
        <v>871.93735605711709</v>
      </c>
      <c r="S2233" s="256">
        <v>893.63933671119355</v>
      </c>
      <c r="T2233" s="256">
        <v>901.83786273606688</v>
      </c>
      <c r="U2233" s="256">
        <v>897.97973284200884</v>
      </c>
      <c r="V2233" s="256">
        <v>890.26347305389277</v>
      </c>
      <c r="W2233" s="256">
        <v>881.10041455550493</v>
      </c>
      <c r="X2233" s="256">
        <v>866.63242745278728</v>
      </c>
      <c r="Y2233" s="256">
        <v>804.90234914785856</v>
      </c>
      <c r="Z2233" s="256">
        <v>653.95301704283781</v>
      </c>
      <c r="AA2233" s="256">
        <v>412.337632427453</v>
      </c>
      <c r="AB2233" s="256">
        <v>210.75034546292042</v>
      </c>
      <c r="AC2233" s="256">
        <v>135.9990787655459</v>
      </c>
      <c r="AD2233" s="256">
        <v>109.47443574389689</v>
      </c>
      <c r="AE2233" s="256">
        <v>92.112851220635704</v>
      </c>
      <c r="AF2233" s="256">
        <v>80.056195301704335</v>
      </c>
      <c r="AG2233" s="256">
        <v>70.89313680331648</v>
      </c>
      <c r="AH2233" s="256">
        <v>60.76554583141413</v>
      </c>
      <c r="AI2233" s="256">
        <v>51.120221096269027</v>
      </c>
      <c r="AJ2233" s="256">
        <v>40.028097650852168</v>
      </c>
      <c r="AK2233" s="256">
        <v>15.914785812989415</v>
      </c>
      <c r="AL2233" s="256">
        <v>0</v>
      </c>
      <c r="AM2233" s="256">
        <v>0</v>
      </c>
      <c r="AN2233" s="256">
        <v>0</v>
      </c>
      <c r="AO2233" s="256">
        <v>0</v>
      </c>
      <c r="AP2233" s="256">
        <v>0</v>
      </c>
      <c r="AQ2233" s="256">
        <v>0</v>
      </c>
      <c r="AR2233" s="256">
        <v>0</v>
      </c>
      <c r="AS2233" s="256">
        <v>0</v>
      </c>
      <c r="AT2233" s="256">
        <v>0</v>
      </c>
      <c r="AU2233" s="256">
        <v>0</v>
      </c>
      <c r="AV2233" s="256">
        <v>0</v>
      </c>
      <c r="AW2233" s="256">
        <v>0</v>
      </c>
      <c r="AX2233" s="256">
        <v>0</v>
      </c>
      <c r="AY2233" s="256">
        <v>0</v>
      </c>
      <c r="AZ2233" s="256">
        <v>0</v>
      </c>
      <c r="BA2233" s="256">
        <v>0</v>
      </c>
      <c r="BB2233" s="256">
        <v>0</v>
      </c>
      <c r="BC2233" s="256">
        <v>0</v>
      </c>
      <c r="BD2233" s="256">
        <v>0</v>
      </c>
      <c r="BE2233" s="256">
        <v>0</v>
      </c>
      <c r="BF2233" s="256">
        <v>0</v>
      </c>
      <c r="BG2233" s="256">
        <v>0</v>
      </c>
      <c r="BH2233" s="256">
        <v>0</v>
      </c>
      <c r="BI2233" s="256">
        <v>0</v>
      </c>
      <c r="BJ2233" s="256">
        <v>0</v>
      </c>
      <c r="BK2233" s="256">
        <v>0</v>
      </c>
      <c r="BL2233" s="256">
        <v>0</v>
      </c>
      <c r="BM2233" s="256">
        <v>0</v>
      </c>
      <c r="BN2233" s="256">
        <v>0</v>
      </c>
      <c r="BO2233" s="256">
        <v>0</v>
      </c>
      <c r="BP2233" s="256">
        <v>0</v>
      </c>
      <c r="BQ2233" s="256">
        <v>0</v>
      </c>
      <c r="BR2233" s="256">
        <v>0</v>
      </c>
      <c r="BS2233" s="256">
        <v>0</v>
      </c>
      <c r="BT2233" s="256">
        <v>0</v>
      </c>
      <c r="BU2233" s="256">
        <v>0</v>
      </c>
      <c r="BV2233" s="256">
        <v>0</v>
      </c>
    </row>
    <row r="2234" spans="1:74">
      <c r="A2234" s="256">
        <v>15</v>
      </c>
      <c r="B2234" s="256">
        <v>627.4283740211888</v>
      </c>
      <c r="C2234" s="256">
        <v>619.71211423307273</v>
      </c>
      <c r="D2234" s="256">
        <v>631.28650391524684</v>
      </c>
      <c r="E2234" s="256">
        <v>649.61262091202252</v>
      </c>
      <c r="F2234" s="256">
        <v>647.6835559649935</v>
      </c>
      <c r="G2234" s="256">
        <v>640.93182865039194</v>
      </c>
      <c r="H2234" s="256">
        <v>627.91064025794606</v>
      </c>
      <c r="I2234" s="256">
        <v>612.96038691847104</v>
      </c>
      <c r="J2234" s="256">
        <v>613.92491939198555</v>
      </c>
      <c r="K2234" s="256">
        <v>635.62690004606213</v>
      </c>
      <c r="L2234" s="256">
        <v>668.90327038231271</v>
      </c>
      <c r="M2234" s="256">
        <v>706.52003684937858</v>
      </c>
      <c r="N2234" s="256">
        <v>747.03040073698799</v>
      </c>
      <c r="O2234" s="256">
        <v>789.95209580838366</v>
      </c>
      <c r="P2234" s="256">
        <v>813.58314140948914</v>
      </c>
      <c r="Q2234" s="256">
        <v>833.83832335329384</v>
      </c>
      <c r="R2234" s="256">
        <v>858.43390142791384</v>
      </c>
      <c r="S2234" s="256">
        <v>879.65361584523316</v>
      </c>
      <c r="T2234" s="256">
        <v>890.26347305389277</v>
      </c>
      <c r="U2234" s="256">
        <v>892.19253800092179</v>
      </c>
      <c r="V2234" s="256">
        <v>884.95854444956296</v>
      </c>
      <c r="W2234" s="256">
        <v>869.52602487333081</v>
      </c>
      <c r="X2234" s="256">
        <v>854.09350529709855</v>
      </c>
      <c r="Y2234" s="256">
        <v>798.63288807001425</v>
      </c>
      <c r="Z2234" s="256">
        <v>662.15154306771115</v>
      </c>
      <c r="AA2234" s="256">
        <v>435.48641179180129</v>
      </c>
      <c r="AB2234" s="256">
        <v>225.70059880239535</v>
      </c>
      <c r="AC2234" s="256">
        <v>142.75080608014747</v>
      </c>
      <c r="AD2234" s="256">
        <v>115.26163058498395</v>
      </c>
      <c r="AE2234" s="256">
        <v>100.79364348226629</v>
      </c>
      <c r="AF2234" s="256">
        <v>90.66605251036394</v>
      </c>
      <c r="AG2234" s="256">
        <v>81.020727775218845</v>
      </c>
      <c r="AH2234" s="256">
        <v>70.410870566559225</v>
      </c>
      <c r="AI2234" s="256">
        <v>60.283279594656875</v>
      </c>
      <c r="AJ2234" s="256">
        <v>48.708889912482753</v>
      </c>
      <c r="AK2234" s="256">
        <v>28.453707968678046</v>
      </c>
      <c r="AL2234" s="256">
        <v>0</v>
      </c>
      <c r="AM2234" s="256">
        <v>0</v>
      </c>
      <c r="AN2234" s="256">
        <v>0</v>
      </c>
      <c r="AO2234" s="256">
        <v>0</v>
      </c>
      <c r="AP2234" s="256">
        <v>0</v>
      </c>
      <c r="AQ2234" s="256">
        <v>0</v>
      </c>
      <c r="AR2234" s="256">
        <v>0</v>
      </c>
      <c r="AS2234" s="256">
        <v>0</v>
      </c>
      <c r="AT2234" s="256">
        <v>0</v>
      </c>
      <c r="AU2234" s="256">
        <v>0</v>
      </c>
      <c r="AV2234" s="256">
        <v>0</v>
      </c>
      <c r="AW2234" s="256">
        <v>0</v>
      </c>
      <c r="AX2234" s="256">
        <v>0</v>
      </c>
      <c r="AY2234" s="256">
        <v>0</v>
      </c>
      <c r="AZ2234" s="256">
        <v>0</v>
      </c>
      <c r="BA2234" s="256">
        <v>0</v>
      </c>
      <c r="BB2234" s="256">
        <v>0</v>
      </c>
      <c r="BC2234" s="256">
        <v>0</v>
      </c>
      <c r="BD2234" s="256">
        <v>0</v>
      </c>
      <c r="BE2234" s="256">
        <v>0</v>
      </c>
      <c r="BF2234" s="256">
        <v>0</v>
      </c>
      <c r="BG2234" s="256">
        <v>0</v>
      </c>
      <c r="BH2234" s="256">
        <v>0</v>
      </c>
      <c r="BI2234" s="256">
        <v>0</v>
      </c>
      <c r="BJ2234" s="256">
        <v>0</v>
      </c>
      <c r="BK2234" s="256">
        <v>0</v>
      </c>
      <c r="BL2234" s="256">
        <v>0</v>
      </c>
      <c r="BM2234" s="256">
        <v>0</v>
      </c>
      <c r="BN2234" s="256">
        <v>0</v>
      </c>
      <c r="BO2234" s="256">
        <v>0</v>
      </c>
      <c r="BP2234" s="256">
        <v>0</v>
      </c>
      <c r="BQ2234" s="256">
        <v>0</v>
      </c>
      <c r="BR2234" s="256">
        <v>0</v>
      </c>
      <c r="BS2234" s="256">
        <v>0</v>
      </c>
      <c r="BT2234" s="256">
        <v>0</v>
      </c>
      <c r="BU2234" s="256">
        <v>0</v>
      </c>
      <c r="BV2234" s="256">
        <v>0</v>
      </c>
    </row>
    <row r="2235" spans="1:74">
      <c r="A2235" s="256">
        <v>20</v>
      </c>
      <c r="B2235" s="256">
        <v>627.4283740211888</v>
      </c>
      <c r="C2235" s="256">
        <v>618.74758175955822</v>
      </c>
      <c r="D2235" s="256">
        <v>629.83970520497508</v>
      </c>
      <c r="E2235" s="256">
        <v>648.64808843850801</v>
      </c>
      <c r="F2235" s="256">
        <v>648.64808843850801</v>
      </c>
      <c r="G2235" s="256">
        <v>644.30769230769272</v>
      </c>
      <c r="H2235" s="256">
        <v>632.7333026255186</v>
      </c>
      <c r="I2235" s="256">
        <v>617.78304928604371</v>
      </c>
      <c r="J2235" s="256">
        <v>613.4426531552283</v>
      </c>
      <c r="K2235" s="256">
        <v>629.35743896821782</v>
      </c>
      <c r="L2235" s="256">
        <v>660.22247812068213</v>
      </c>
      <c r="M2235" s="256">
        <v>694.94564716720447</v>
      </c>
      <c r="N2235" s="256">
        <v>733.0446798710276</v>
      </c>
      <c r="O2235" s="256">
        <v>774.03730999539425</v>
      </c>
      <c r="P2235" s="256">
        <v>802.97328420082954</v>
      </c>
      <c r="Q2235" s="256">
        <v>821.78166743436248</v>
      </c>
      <c r="R2235" s="256">
        <v>843.00138185168169</v>
      </c>
      <c r="S2235" s="256">
        <v>865.18562874251552</v>
      </c>
      <c r="T2235" s="256">
        <v>879.65361584523316</v>
      </c>
      <c r="U2235" s="256">
        <v>883.02947950253395</v>
      </c>
      <c r="V2235" s="256">
        <v>877.72455089820414</v>
      </c>
      <c r="W2235" s="256">
        <v>860.36296637494286</v>
      </c>
      <c r="X2235" s="256">
        <v>838.17871948410914</v>
      </c>
      <c r="Y2235" s="256">
        <v>789.46982957162641</v>
      </c>
      <c r="Z2235" s="256">
        <v>675.17273146015702</v>
      </c>
      <c r="AA2235" s="256">
        <v>466.35145094426559</v>
      </c>
      <c r="AB2235" s="256">
        <v>252.70750806080162</v>
      </c>
      <c r="AC2235" s="256">
        <v>156.25426070935063</v>
      </c>
      <c r="AD2235" s="256">
        <v>126.83602026715806</v>
      </c>
      <c r="AE2235" s="256">
        <v>115.7438968217412</v>
      </c>
      <c r="AF2235" s="256">
        <v>108.02763703362513</v>
      </c>
      <c r="AG2235" s="256">
        <v>101.27590971902355</v>
      </c>
      <c r="AH2235" s="256">
        <v>90.183786273606685</v>
      </c>
      <c r="AI2235" s="256">
        <v>80.056195301704335</v>
      </c>
      <c r="AJ2235" s="256">
        <v>67.035006909258442</v>
      </c>
      <c r="AK2235" s="256">
        <v>32.311837862736084</v>
      </c>
      <c r="AL2235" s="256">
        <v>0</v>
      </c>
      <c r="AM2235" s="256">
        <v>0</v>
      </c>
      <c r="AN2235" s="256">
        <v>0</v>
      </c>
      <c r="AO2235" s="256">
        <v>0</v>
      </c>
      <c r="AP2235" s="256">
        <v>0</v>
      </c>
      <c r="AQ2235" s="256">
        <v>0</v>
      </c>
      <c r="AR2235" s="256">
        <v>0</v>
      </c>
      <c r="AS2235" s="256">
        <v>0</v>
      </c>
      <c r="AT2235" s="256">
        <v>0</v>
      </c>
      <c r="AU2235" s="256">
        <v>0</v>
      </c>
      <c r="AV2235" s="256">
        <v>0</v>
      </c>
      <c r="AW2235" s="256">
        <v>0</v>
      </c>
      <c r="AX2235" s="256">
        <v>0</v>
      </c>
      <c r="AY2235" s="256">
        <v>0</v>
      </c>
      <c r="AZ2235" s="256">
        <v>0</v>
      </c>
      <c r="BA2235" s="256">
        <v>0</v>
      </c>
      <c r="BB2235" s="256">
        <v>0</v>
      </c>
      <c r="BC2235" s="256">
        <v>0</v>
      </c>
      <c r="BD2235" s="256">
        <v>0</v>
      </c>
      <c r="BE2235" s="256">
        <v>0</v>
      </c>
      <c r="BF2235" s="256">
        <v>0</v>
      </c>
      <c r="BG2235" s="256">
        <v>0</v>
      </c>
      <c r="BH2235" s="256">
        <v>0</v>
      </c>
      <c r="BI2235" s="256">
        <v>0</v>
      </c>
      <c r="BJ2235" s="256">
        <v>0</v>
      </c>
      <c r="BK2235" s="256">
        <v>0</v>
      </c>
      <c r="BL2235" s="256">
        <v>0</v>
      </c>
      <c r="BM2235" s="256">
        <v>0</v>
      </c>
      <c r="BN2235" s="256">
        <v>0</v>
      </c>
      <c r="BO2235" s="256">
        <v>0</v>
      </c>
      <c r="BP2235" s="256">
        <v>0</v>
      </c>
      <c r="BQ2235" s="256">
        <v>0</v>
      </c>
      <c r="BR2235" s="256">
        <v>0</v>
      </c>
      <c r="BS2235" s="256">
        <v>0</v>
      </c>
      <c r="BT2235" s="256">
        <v>0</v>
      </c>
      <c r="BU2235" s="256">
        <v>0</v>
      </c>
      <c r="BV2235" s="256">
        <v>0</v>
      </c>
    </row>
    <row r="2236" spans="1:74">
      <c r="A2236" s="256">
        <v>25</v>
      </c>
      <c r="B2236" s="256">
        <v>627.4283740211888</v>
      </c>
      <c r="C2236" s="256">
        <v>620.19438046982998</v>
      </c>
      <c r="D2236" s="256">
        <v>629.35743896821782</v>
      </c>
      <c r="E2236" s="256">
        <v>650.09488714877978</v>
      </c>
      <c r="F2236" s="256">
        <v>652.0239520958088</v>
      </c>
      <c r="G2236" s="256">
        <v>649.13035467526527</v>
      </c>
      <c r="H2236" s="256">
        <v>640.44956241363468</v>
      </c>
      <c r="I2236" s="256">
        <v>625.01704283740253</v>
      </c>
      <c r="J2236" s="256">
        <v>616.33625057577183</v>
      </c>
      <c r="K2236" s="256">
        <v>624.53477660064527</v>
      </c>
      <c r="L2236" s="256">
        <v>651.05941962229429</v>
      </c>
      <c r="M2236" s="256">
        <v>682.40672501151585</v>
      </c>
      <c r="N2236" s="256">
        <v>716.16536158452368</v>
      </c>
      <c r="O2236" s="256">
        <v>753.78212805158955</v>
      </c>
      <c r="P2236" s="256">
        <v>786.57623215108288</v>
      </c>
      <c r="Q2236" s="256">
        <v>805.38461538461581</v>
      </c>
      <c r="R2236" s="256">
        <v>824.675264854906</v>
      </c>
      <c r="S2236" s="256">
        <v>846.37724550898247</v>
      </c>
      <c r="T2236" s="256">
        <v>863.73883003224364</v>
      </c>
      <c r="U2236" s="256">
        <v>871.45508982035983</v>
      </c>
      <c r="V2236" s="256">
        <v>871.93735605711709</v>
      </c>
      <c r="W2236" s="256">
        <v>864.22109626900101</v>
      </c>
      <c r="X2236" s="256">
        <v>843.9659143251962</v>
      </c>
      <c r="Y2236" s="256">
        <v>804.90234914785856</v>
      </c>
      <c r="Z2236" s="256">
        <v>710.86043298019388</v>
      </c>
      <c r="AA2236" s="256">
        <v>522.7766006448644</v>
      </c>
      <c r="AB2236" s="256">
        <v>298.52280055274082</v>
      </c>
      <c r="AC2236" s="256">
        <v>182.77890373099964</v>
      </c>
      <c r="AD2236" s="256">
        <v>149.02026715799178</v>
      </c>
      <c r="AE2236" s="256">
        <v>139.37494242284669</v>
      </c>
      <c r="AF2236" s="256">
        <v>137.44587747581767</v>
      </c>
      <c r="AG2236" s="256">
        <v>131.17641639797336</v>
      </c>
      <c r="AH2236" s="256">
        <v>119.11976047904199</v>
      </c>
      <c r="AI2236" s="256">
        <v>107.0631045601106</v>
      </c>
      <c r="AJ2236" s="256">
        <v>90.66605251036394</v>
      </c>
      <c r="AK2236" s="256">
        <v>37.616766467065887</v>
      </c>
      <c r="AL2236" s="256">
        <v>0</v>
      </c>
      <c r="AM2236" s="256">
        <v>0</v>
      </c>
      <c r="AN2236" s="256">
        <v>0</v>
      </c>
      <c r="AO2236" s="256">
        <v>0</v>
      </c>
      <c r="AP2236" s="256">
        <v>0</v>
      </c>
      <c r="AQ2236" s="256">
        <v>0</v>
      </c>
      <c r="AR2236" s="256">
        <v>0</v>
      </c>
      <c r="AS2236" s="256">
        <v>0</v>
      </c>
      <c r="AT2236" s="256">
        <v>0</v>
      </c>
      <c r="AU2236" s="256">
        <v>0</v>
      </c>
      <c r="AV2236" s="256">
        <v>0</v>
      </c>
      <c r="AW2236" s="256">
        <v>0</v>
      </c>
      <c r="AX2236" s="256">
        <v>0</v>
      </c>
      <c r="AY2236" s="256">
        <v>0</v>
      </c>
      <c r="AZ2236" s="256">
        <v>0</v>
      </c>
      <c r="BA2236" s="256">
        <v>0</v>
      </c>
      <c r="BB2236" s="256">
        <v>0</v>
      </c>
      <c r="BC2236" s="256">
        <v>0</v>
      </c>
      <c r="BD2236" s="256">
        <v>0</v>
      </c>
      <c r="BE2236" s="256">
        <v>0</v>
      </c>
      <c r="BF2236" s="256">
        <v>0</v>
      </c>
      <c r="BG2236" s="256">
        <v>0</v>
      </c>
      <c r="BH2236" s="256">
        <v>0</v>
      </c>
      <c r="BI2236" s="256">
        <v>0</v>
      </c>
      <c r="BJ2236" s="256">
        <v>0</v>
      </c>
      <c r="BK2236" s="256">
        <v>0</v>
      </c>
      <c r="BL2236" s="256">
        <v>0</v>
      </c>
      <c r="BM2236" s="256">
        <v>0</v>
      </c>
      <c r="BN2236" s="256">
        <v>0</v>
      </c>
      <c r="BO2236" s="256">
        <v>0</v>
      </c>
      <c r="BP2236" s="256">
        <v>0</v>
      </c>
      <c r="BQ2236" s="256">
        <v>0</v>
      </c>
      <c r="BR2236" s="256">
        <v>0</v>
      </c>
      <c r="BS2236" s="256">
        <v>0</v>
      </c>
      <c r="BT2236" s="256">
        <v>0</v>
      </c>
      <c r="BU2236" s="256">
        <v>0</v>
      </c>
      <c r="BV2236" s="256">
        <v>0</v>
      </c>
    </row>
    <row r="2237" spans="1:74">
      <c r="A2237" s="256">
        <v>30</v>
      </c>
      <c r="B2237" s="256">
        <v>627.4283740211888</v>
      </c>
      <c r="C2237" s="256">
        <v>620.19438046982998</v>
      </c>
      <c r="D2237" s="256">
        <v>628.87517273146057</v>
      </c>
      <c r="E2237" s="256">
        <v>648.16582220175076</v>
      </c>
      <c r="F2237" s="256">
        <v>654.91754951635232</v>
      </c>
      <c r="G2237" s="256">
        <v>653.47075080608056</v>
      </c>
      <c r="H2237" s="256">
        <v>649.13035467526527</v>
      </c>
      <c r="I2237" s="256">
        <v>635.62690004606213</v>
      </c>
      <c r="J2237" s="256">
        <v>622.123445416859</v>
      </c>
      <c r="K2237" s="256">
        <v>624.05251036388802</v>
      </c>
      <c r="L2237" s="256">
        <v>644.30769230769272</v>
      </c>
      <c r="M2237" s="256">
        <v>670.83233532934173</v>
      </c>
      <c r="N2237" s="256">
        <v>701.21510824504878</v>
      </c>
      <c r="O2237" s="256">
        <v>732.08014739751309</v>
      </c>
      <c r="P2237" s="256">
        <v>766.80331644403543</v>
      </c>
      <c r="Q2237" s="256">
        <v>791.39889451865542</v>
      </c>
      <c r="R2237" s="256">
        <v>808.7604790419166</v>
      </c>
      <c r="S2237" s="256">
        <v>827.08659603869228</v>
      </c>
      <c r="T2237" s="256">
        <v>846.85951174573972</v>
      </c>
      <c r="U2237" s="256">
        <v>862.77429755872913</v>
      </c>
      <c r="V2237" s="256">
        <v>874.83095347766061</v>
      </c>
      <c r="W2237" s="256">
        <v>877.72455089820414</v>
      </c>
      <c r="X2237" s="256">
        <v>864.22109626900101</v>
      </c>
      <c r="Y2237" s="256">
        <v>823.22846614463424</v>
      </c>
      <c r="Z2237" s="256">
        <v>737.38507600184289</v>
      </c>
      <c r="AA2237" s="256">
        <v>580.16628281897772</v>
      </c>
      <c r="AB2237" s="256">
        <v>352.05435283279616</v>
      </c>
      <c r="AC2237" s="256">
        <v>206.40994933210513</v>
      </c>
      <c r="AD2237" s="256">
        <v>167.82865039152475</v>
      </c>
      <c r="AE2237" s="256">
        <v>163.48825426070945</v>
      </c>
      <c r="AF2237" s="256">
        <v>171.68678028558278</v>
      </c>
      <c r="AG2237" s="256">
        <v>178.43850760018435</v>
      </c>
      <c r="AH2237" s="256">
        <v>170.23998157531102</v>
      </c>
      <c r="AI2237" s="256">
        <v>153.84292952556433</v>
      </c>
      <c r="AJ2237" s="256">
        <v>124.90695532012904</v>
      </c>
      <c r="AK2237" s="256">
        <v>51.120221096269027</v>
      </c>
      <c r="AL2237" s="256">
        <v>0</v>
      </c>
      <c r="AM2237" s="256">
        <v>0</v>
      </c>
      <c r="AN2237" s="256">
        <v>0</v>
      </c>
      <c r="AO2237" s="256">
        <v>0</v>
      </c>
      <c r="AP2237" s="256">
        <v>0</v>
      </c>
      <c r="AQ2237" s="256">
        <v>0</v>
      </c>
      <c r="AR2237" s="256">
        <v>0</v>
      </c>
      <c r="AS2237" s="256">
        <v>0</v>
      </c>
      <c r="AT2237" s="256">
        <v>0</v>
      </c>
      <c r="AU2237" s="256">
        <v>0</v>
      </c>
      <c r="AV2237" s="256">
        <v>0</v>
      </c>
      <c r="AW2237" s="256">
        <v>0</v>
      </c>
      <c r="AX2237" s="256">
        <v>0</v>
      </c>
      <c r="AY2237" s="256">
        <v>0</v>
      </c>
      <c r="AZ2237" s="256">
        <v>0</v>
      </c>
      <c r="BA2237" s="256">
        <v>0</v>
      </c>
      <c r="BB2237" s="256">
        <v>0</v>
      </c>
      <c r="BC2237" s="256">
        <v>0</v>
      </c>
      <c r="BD2237" s="256">
        <v>0</v>
      </c>
      <c r="BE2237" s="256">
        <v>0</v>
      </c>
      <c r="BF2237" s="256">
        <v>0</v>
      </c>
      <c r="BG2237" s="256">
        <v>0</v>
      </c>
      <c r="BH2237" s="256">
        <v>0</v>
      </c>
      <c r="BI2237" s="256">
        <v>0</v>
      </c>
      <c r="BJ2237" s="256">
        <v>0</v>
      </c>
      <c r="BK2237" s="256">
        <v>0</v>
      </c>
      <c r="BL2237" s="256">
        <v>0</v>
      </c>
      <c r="BM2237" s="256">
        <v>0</v>
      </c>
      <c r="BN2237" s="256">
        <v>0</v>
      </c>
      <c r="BO2237" s="256">
        <v>0</v>
      </c>
      <c r="BP2237" s="256">
        <v>0</v>
      </c>
      <c r="BQ2237" s="256">
        <v>0</v>
      </c>
      <c r="BR2237" s="256">
        <v>0</v>
      </c>
      <c r="BS2237" s="256">
        <v>0</v>
      </c>
      <c r="BT2237" s="256">
        <v>0</v>
      </c>
      <c r="BU2237" s="256">
        <v>0</v>
      </c>
      <c r="BV2237" s="256">
        <v>0</v>
      </c>
    </row>
    <row r="2238" spans="1:74">
      <c r="A2238" s="256">
        <v>35</v>
      </c>
      <c r="B2238" s="256">
        <v>627.4283740211888</v>
      </c>
      <c r="C2238" s="256">
        <v>620.19438046982998</v>
      </c>
      <c r="D2238" s="256">
        <v>625.01704283740253</v>
      </c>
      <c r="E2238" s="256">
        <v>642.86089359742095</v>
      </c>
      <c r="F2238" s="256">
        <v>653.95301704283781</v>
      </c>
      <c r="G2238" s="256">
        <v>656.84661446338134</v>
      </c>
      <c r="H2238" s="256">
        <v>657.3288807001386</v>
      </c>
      <c r="I2238" s="256">
        <v>648.16582220175076</v>
      </c>
      <c r="J2238" s="256">
        <v>633.69783509903311</v>
      </c>
      <c r="K2238" s="256">
        <v>627.91064025794606</v>
      </c>
      <c r="L2238" s="256">
        <v>636.59143251957664</v>
      </c>
      <c r="M2238" s="256">
        <v>659.25794564716762</v>
      </c>
      <c r="N2238" s="256">
        <v>684.33578995854486</v>
      </c>
      <c r="O2238" s="256">
        <v>712.30723169046564</v>
      </c>
      <c r="P2238" s="256">
        <v>743.6545370796872</v>
      </c>
      <c r="Q2238" s="256">
        <v>773.07277752187974</v>
      </c>
      <c r="R2238" s="256">
        <v>794.29249193919895</v>
      </c>
      <c r="S2238" s="256">
        <v>810.20727775218836</v>
      </c>
      <c r="T2238" s="256">
        <v>829.0156609857213</v>
      </c>
      <c r="U2238" s="256">
        <v>849.270842929526</v>
      </c>
      <c r="V2238" s="256">
        <v>870.49055734684532</v>
      </c>
      <c r="W2238" s="256">
        <v>880.61814831874767</v>
      </c>
      <c r="X2238" s="256">
        <v>872.9018885306316</v>
      </c>
      <c r="Y2238" s="256">
        <v>834.80285582680835</v>
      </c>
      <c r="Z2238" s="256">
        <v>758.6047904191621</v>
      </c>
      <c r="AA2238" s="256">
        <v>622.60571165361625</v>
      </c>
      <c r="AB2238" s="256">
        <v>413.78443113772477</v>
      </c>
      <c r="AC2238" s="256">
        <v>229.55872869645339</v>
      </c>
      <c r="AD2238" s="256">
        <v>174.09811146936906</v>
      </c>
      <c r="AE2238" s="256">
        <v>172.65131275909729</v>
      </c>
      <c r="AF2238" s="256">
        <v>191.45969599263023</v>
      </c>
      <c r="AG2238" s="256">
        <v>218.46660525103653</v>
      </c>
      <c r="AH2238" s="256">
        <v>230.04099493321064</v>
      </c>
      <c r="AI2238" s="256">
        <v>216.53754030400751</v>
      </c>
      <c r="AJ2238" s="256">
        <v>185.19023491478592</v>
      </c>
      <c r="AK2238" s="256">
        <v>74.269000460617264</v>
      </c>
      <c r="AL2238" s="256">
        <v>0</v>
      </c>
      <c r="AM2238" s="256">
        <v>0</v>
      </c>
      <c r="AN2238" s="256">
        <v>0</v>
      </c>
      <c r="AO2238" s="256">
        <v>0</v>
      </c>
      <c r="AP2238" s="256">
        <v>0</v>
      </c>
      <c r="AQ2238" s="256">
        <v>0</v>
      </c>
      <c r="AR2238" s="256">
        <v>0</v>
      </c>
      <c r="AS2238" s="256">
        <v>0</v>
      </c>
      <c r="AT2238" s="256">
        <v>0</v>
      </c>
      <c r="AU2238" s="256">
        <v>0</v>
      </c>
      <c r="AV2238" s="256">
        <v>0</v>
      </c>
      <c r="AW2238" s="256">
        <v>0</v>
      </c>
      <c r="AX2238" s="256">
        <v>0</v>
      </c>
      <c r="AY2238" s="256">
        <v>0</v>
      </c>
      <c r="AZ2238" s="256">
        <v>0</v>
      </c>
      <c r="BA2238" s="256">
        <v>0</v>
      </c>
      <c r="BB2238" s="256">
        <v>0</v>
      </c>
      <c r="BC2238" s="256">
        <v>0</v>
      </c>
      <c r="BD2238" s="256">
        <v>0</v>
      </c>
      <c r="BE2238" s="256">
        <v>0</v>
      </c>
      <c r="BF2238" s="256">
        <v>0</v>
      </c>
      <c r="BG2238" s="256">
        <v>0</v>
      </c>
      <c r="BH2238" s="256">
        <v>0</v>
      </c>
      <c r="BI2238" s="256">
        <v>0</v>
      </c>
      <c r="BJ2238" s="256">
        <v>0</v>
      </c>
      <c r="BK2238" s="256">
        <v>0</v>
      </c>
      <c r="BL2238" s="256">
        <v>0</v>
      </c>
      <c r="BM2238" s="256">
        <v>0</v>
      </c>
      <c r="BN2238" s="256">
        <v>0</v>
      </c>
      <c r="BO2238" s="256">
        <v>0</v>
      </c>
      <c r="BP2238" s="256">
        <v>0</v>
      </c>
      <c r="BQ2238" s="256">
        <v>0</v>
      </c>
      <c r="BR2238" s="256">
        <v>0</v>
      </c>
      <c r="BS2238" s="256">
        <v>0</v>
      </c>
      <c r="BT2238" s="256">
        <v>0</v>
      </c>
      <c r="BU2238" s="256">
        <v>0</v>
      </c>
      <c r="BV2238" s="256">
        <v>0</v>
      </c>
    </row>
    <row r="2239" spans="1:74">
      <c r="A2239" s="256">
        <v>40</v>
      </c>
      <c r="B2239" s="256">
        <v>627.4283740211888</v>
      </c>
      <c r="C2239" s="256">
        <v>618.74758175955822</v>
      </c>
      <c r="D2239" s="256">
        <v>623.57024412713076</v>
      </c>
      <c r="E2239" s="256">
        <v>641.41409488714919</v>
      </c>
      <c r="F2239" s="256">
        <v>655.39981575310958</v>
      </c>
      <c r="G2239" s="256">
        <v>661.18701059419664</v>
      </c>
      <c r="H2239" s="256">
        <v>665.52740672501193</v>
      </c>
      <c r="I2239" s="256">
        <v>662.6338093044684</v>
      </c>
      <c r="J2239" s="256">
        <v>651.05941962229429</v>
      </c>
      <c r="K2239" s="256">
        <v>638.03823122984841</v>
      </c>
      <c r="L2239" s="256">
        <v>638.03823122984841</v>
      </c>
      <c r="M2239" s="256">
        <v>652.50621833256605</v>
      </c>
      <c r="N2239" s="256">
        <v>674.20819898664251</v>
      </c>
      <c r="O2239" s="256">
        <v>697.839244587748</v>
      </c>
      <c r="P2239" s="256">
        <v>723.88162137263976</v>
      </c>
      <c r="Q2239" s="256">
        <v>751.85306310456053</v>
      </c>
      <c r="R2239" s="256">
        <v>777.41317365269504</v>
      </c>
      <c r="S2239" s="256">
        <v>797.66835559649974</v>
      </c>
      <c r="T2239" s="256">
        <v>815.02994011976091</v>
      </c>
      <c r="U2239" s="256">
        <v>834.3205895900511</v>
      </c>
      <c r="V2239" s="256">
        <v>855.54030400737031</v>
      </c>
      <c r="W2239" s="256">
        <v>872.41962229387434</v>
      </c>
      <c r="X2239" s="256">
        <v>879.65361584523316</v>
      </c>
      <c r="Y2239" s="256">
        <v>862.77429755872913</v>
      </c>
      <c r="Z2239" s="256">
        <v>804.4200829111013</v>
      </c>
      <c r="AA2239" s="256">
        <v>686.26485490557388</v>
      </c>
      <c r="AB2239" s="256">
        <v>498.18102257024441</v>
      </c>
      <c r="AC2239" s="256">
        <v>282.12574850299416</v>
      </c>
      <c r="AD2239" s="256">
        <v>192.42422846614474</v>
      </c>
      <c r="AE2239" s="256">
        <v>187.11929986181494</v>
      </c>
      <c r="AF2239" s="256">
        <v>211.23261169967768</v>
      </c>
      <c r="AG2239" s="256">
        <v>247.88484569322907</v>
      </c>
      <c r="AH2239" s="256">
        <v>271.99815753109181</v>
      </c>
      <c r="AI2239" s="256">
        <v>274.40948871487808</v>
      </c>
      <c r="AJ2239" s="256">
        <v>234.38139106402593</v>
      </c>
      <c r="AK2239" s="256">
        <v>84.878857669276883</v>
      </c>
      <c r="AL2239" s="256">
        <v>0</v>
      </c>
      <c r="AM2239" s="256">
        <v>0</v>
      </c>
      <c r="AN2239" s="256">
        <v>0</v>
      </c>
      <c r="AO2239" s="256">
        <v>0</v>
      </c>
      <c r="AP2239" s="256">
        <v>0</v>
      </c>
      <c r="AQ2239" s="256">
        <v>0</v>
      </c>
      <c r="AR2239" s="256">
        <v>0</v>
      </c>
      <c r="AS2239" s="256">
        <v>0</v>
      </c>
      <c r="AT2239" s="256">
        <v>0</v>
      </c>
      <c r="AU2239" s="256">
        <v>0</v>
      </c>
      <c r="AV2239" s="256">
        <v>0</v>
      </c>
      <c r="AW2239" s="256">
        <v>0</v>
      </c>
      <c r="AX2239" s="256">
        <v>0</v>
      </c>
      <c r="AY2239" s="256">
        <v>0</v>
      </c>
      <c r="AZ2239" s="256">
        <v>0</v>
      </c>
      <c r="BA2239" s="256">
        <v>0</v>
      </c>
      <c r="BB2239" s="256">
        <v>0</v>
      </c>
      <c r="BC2239" s="256">
        <v>0</v>
      </c>
      <c r="BD2239" s="256">
        <v>0</v>
      </c>
      <c r="BE2239" s="256">
        <v>0</v>
      </c>
      <c r="BF2239" s="256">
        <v>0</v>
      </c>
      <c r="BG2239" s="256">
        <v>0</v>
      </c>
      <c r="BH2239" s="256">
        <v>0</v>
      </c>
      <c r="BI2239" s="256">
        <v>0</v>
      </c>
      <c r="BJ2239" s="256">
        <v>0</v>
      </c>
      <c r="BK2239" s="256">
        <v>0</v>
      </c>
      <c r="BL2239" s="256">
        <v>0</v>
      </c>
      <c r="BM2239" s="256">
        <v>0</v>
      </c>
      <c r="BN2239" s="256">
        <v>0</v>
      </c>
      <c r="BO2239" s="256">
        <v>0</v>
      </c>
      <c r="BP2239" s="256">
        <v>0</v>
      </c>
      <c r="BQ2239" s="256">
        <v>0</v>
      </c>
      <c r="BR2239" s="256">
        <v>0</v>
      </c>
      <c r="BS2239" s="256">
        <v>0</v>
      </c>
      <c r="BT2239" s="256">
        <v>0</v>
      </c>
      <c r="BU2239" s="256">
        <v>0</v>
      </c>
      <c r="BV2239" s="256">
        <v>0</v>
      </c>
    </row>
    <row r="2240" spans="1:74">
      <c r="A2240" s="256">
        <v>45</v>
      </c>
      <c r="B2240" s="256">
        <v>627.4283740211888</v>
      </c>
      <c r="C2240" s="256">
        <v>618.74758175955822</v>
      </c>
      <c r="D2240" s="256">
        <v>620.67664670658723</v>
      </c>
      <c r="E2240" s="256">
        <v>635.62690004606213</v>
      </c>
      <c r="F2240" s="256">
        <v>654.43528327959507</v>
      </c>
      <c r="G2240" s="256">
        <v>665.04514048825467</v>
      </c>
      <c r="H2240" s="256">
        <v>673.72593274988526</v>
      </c>
      <c r="I2240" s="256">
        <v>677.10179640718604</v>
      </c>
      <c r="J2240" s="256">
        <v>669.86780285582722</v>
      </c>
      <c r="K2240" s="256">
        <v>653.95301704283781</v>
      </c>
      <c r="L2240" s="256">
        <v>646.23675725472174</v>
      </c>
      <c r="M2240" s="256">
        <v>651.54168585905154</v>
      </c>
      <c r="N2240" s="256">
        <v>668.42100414555546</v>
      </c>
      <c r="O2240" s="256">
        <v>687.22938737908839</v>
      </c>
      <c r="P2240" s="256">
        <v>708.93136803316486</v>
      </c>
      <c r="Q2240" s="256">
        <v>733.52694610778485</v>
      </c>
      <c r="R2240" s="256">
        <v>760.53385536619112</v>
      </c>
      <c r="S2240" s="256">
        <v>787.54076462459739</v>
      </c>
      <c r="T2240" s="256">
        <v>808.7604790419166</v>
      </c>
      <c r="U2240" s="256">
        <v>827.56886227544953</v>
      </c>
      <c r="V2240" s="256">
        <v>847.34177798249698</v>
      </c>
      <c r="W2240" s="256">
        <v>873.38415476738885</v>
      </c>
      <c r="X2240" s="256">
        <v>893.1570704744363</v>
      </c>
      <c r="Y2240" s="256">
        <v>902.32012897282414</v>
      </c>
      <c r="Z2240" s="256">
        <v>877.24228466144689</v>
      </c>
      <c r="AA2240" s="256">
        <v>789.46982957162641</v>
      </c>
      <c r="AB2240" s="256">
        <v>619.22984799631547</v>
      </c>
      <c r="AC2240" s="256">
        <v>388.70658682634752</v>
      </c>
      <c r="AD2240" s="256">
        <v>244.99124827268554</v>
      </c>
      <c r="AE2240" s="256">
        <v>219.43113772455104</v>
      </c>
      <c r="AF2240" s="256">
        <v>238.23952095808397</v>
      </c>
      <c r="AG2240" s="256">
        <v>274.40948871487808</v>
      </c>
      <c r="AH2240" s="256">
        <v>298.04053431598356</v>
      </c>
      <c r="AI2240" s="256">
        <v>303.34546292031337</v>
      </c>
      <c r="AJ2240" s="256">
        <v>291.288807001382</v>
      </c>
      <c r="AK2240" s="256">
        <v>119.60202671579924</v>
      </c>
      <c r="AL2240" s="256">
        <v>0</v>
      </c>
      <c r="AM2240" s="256">
        <v>0</v>
      </c>
      <c r="AN2240" s="256">
        <v>0</v>
      </c>
      <c r="AO2240" s="256">
        <v>0</v>
      </c>
      <c r="AP2240" s="256">
        <v>0</v>
      </c>
      <c r="AQ2240" s="256">
        <v>0</v>
      </c>
      <c r="AR2240" s="256">
        <v>0</v>
      </c>
      <c r="AS2240" s="256">
        <v>0</v>
      </c>
      <c r="AT2240" s="256">
        <v>0</v>
      </c>
      <c r="AU2240" s="256">
        <v>0</v>
      </c>
      <c r="AV2240" s="256">
        <v>0</v>
      </c>
      <c r="AW2240" s="256">
        <v>0</v>
      </c>
      <c r="AX2240" s="256">
        <v>0</v>
      </c>
      <c r="AY2240" s="256">
        <v>0</v>
      </c>
      <c r="AZ2240" s="256">
        <v>0</v>
      </c>
      <c r="BA2240" s="256">
        <v>0</v>
      </c>
      <c r="BB2240" s="256">
        <v>0</v>
      </c>
      <c r="BC2240" s="256">
        <v>0</v>
      </c>
      <c r="BD2240" s="256">
        <v>0</v>
      </c>
      <c r="BE2240" s="256">
        <v>0</v>
      </c>
      <c r="BF2240" s="256">
        <v>0</v>
      </c>
      <c r="BG2240" s="256">
        <v>0</v>
      </c>
      <c r="BH2240" s="256">
        <v>0</v>
      </c>
      <c r="BI2240" s="256">
        <v>0</v>
      </c>
      <c r="BJ2240" s="256">
        <v>0</v>
      </c>
      <c r="BK2240" s="256">
        <v>0</v>
      </c>
      <c r="BL2240" s="256">
        <v>0</v>
      </c>
      <c r="BM2240" s="256">
        <v>0</v>
      </c>
      <c r="BN2240" s="256">
        <v>0</v>
      </c>
      <c r="BO2240" s="256">
        <v>0</v>
      </c>
      <c r="BP2240" s="256">
        <v>0</v>
      </c>
      <c r="BQ2240" s="256">
        <v>0</v>
      </c>
      <c r="BR2240" s="256">
        <v>0</v>
      </c>
      <c r="BS2240" s="256">
        <v>0</v>
      </c>
      <c r="BT2240" s="256">
        <v>0</v>
      </c>
      <c r="BU2240" s="256">
        <v>0</v>
      </c>
      <c r="BV2240" s="256">
        <v>0</v>
      </c>
    </row>
    <row r="2241" spans="1:74">
      <c r="A2241" s="256">
        <v>50</v>
      </c>
      <c r="B2241" s="256">
        <v>627.4283740211888</v>
      </c>
      <c r="C2241" s="256">
        <v>618.74758175955822</v>
      </c>
      <c r="D2241" s="256">
        <v>618.74758175955822</v>
      </c>
      <c r="E2241" s="256">
        <v>631.76877015200409</v>
      </c>
      <c r="F2241" s="256">
        <v>652.50621833256605</v>
      </c>
      <c r="G2241" s="256">
        <v>670.35006909258448</v>
      </c>
      <c r="H2241" s="256">
        <v>681.92445877475859</v>
      </c>
      <c r="I2241" s="256">
        <v>692.05204974666094</v>
      </c>
      <c r="J2241" s="256">
        <v>691.08751727314643</v>
      </c>
      <c r="K2241" s="256">
        <v>678.54859511745781</v>
      </c>
      <c r="L2241" s="256">
        <v>664.56287425149742</v>
      </c>
      <c r="M2241" s="256">
        <v>663.59834177798291</v>
      </c>
      <c r="N2241" s="256">
        <v>673.24366651312801</v>
      </c>
      <c r="O2241" s="256">
        <v>690.12298479963192</v>
      </c>
      <c r="P2241" s="256">
        <v>707.96683555965035</v>
      </c>
      <c r="Q2241" s="256">
        <v>729.18654997696956</v>
      </c>
      <c r="R2241" s="256">
        <v>755.71119299861857</v>
      </c>
      <c r="S2241" s="256">
        <v>784.1649009672966</v>
      </c>
      <c r="T2241" s="256">
        <v>810.20727775218836</v>
      </c>
      <c r="U2241" s="256">
        <v>836.73192077383737</v>
      </c>
      <c r="V2241" s="256">
        <v>862.77429755872913</v>
      </c>
      <c r="W2241" s="256">
        <v>892.19253800092179</v>
      </c>
      <c r="X2241" s="256">
        <v>923.53984339014335</v>
      </c>
      <c r="Y2241" s="256">
        <v>953.44035006909314</v>
      </c>
      <c r="Z2241" s="256">
        <v>961.63887609396647</v>
      </c>
      <c r="AA2241" s="256">
        <v>915.82358360202727</v>
      </c>
      <c r="AB2241" s="256">
        <v>787.54076462459739</v>
      </c>
      <c r="AC2241" s="256">
        <v>561.35789958544478</v>
      </c>
      <c r="AD2241" s="256">
        <v>342.89129433440831</v>
      </c>
      <c r="AE2241" s="256">
        <v>275.37402118839259</v>
      </c>
      <c r="AF2241" s="256">
        <v>277.78535237217886</v>
      </c>
      <c r="AG2241" s="256">
        <v>299.96959926301258</v>
      </c>
      <c r="AH2241" s="256">
        <v>315.40211883924479</v>
      </c>
      <c r="AI2241" s="256">
        <v>319.26024873330283</v>
      </c>
      <c r="AJ2241" s="256">
        <v>315.40211883924479</v>
      </c>
      <c r="AK2241" s="256">
        <v>147.09120221096276</v>
      </c>
      <c r="AL2241" s="256">
        <v>0</v>
      </c>
      <c r="AM2241" s="256">
        <v>0</v>
      </c>
      <c r="AN2241" s="256">
        <v>0</v>
      </c>
      <c r="AO2241" s="256">
        <v>0</v>
      </c>
      <c r="AP2241" s="256">
        <v>0</v>
      </c>
      <c r="AQ2241" s="256">
        <v>0</v>
      </c>
      <c r="AR2241" s="256">
        <v>0</v>
      </c>
      <c r="AS2241" s="256">
        <v>0</v>
      </c>
      <c r="AT2241" s="256">
        <v>0</v>
      </c>
      <c r="AU2241" s="256">
        <v>0</v>
      </c>
      <c r="AV2241" s="256">
        <v>0</v>
      </c>
      <c r="AW2241" s="256">
        <v>0</v>
      </c>
      <c r="AX2241" s="256">
        <v>0</v>
      </c>
      <c r="AY2241" s="256">
        <v>0</v>
      </c>
      <c r="AZ2241" s="256">
        <v>0</v>
      </c>
      <c r="BA2241" s="256">
        <v>0</v>
      </c>
      <c r="BB2241" s="256">
        <v>0</v>
      </c>
      <c r="BC2241" s="256">
        <v>0</v>
      </c>
      <c r="BD2241" s="256">
        <v>0</v>
      </c>
      <c r="BE2241" s="256">
        <v>0</v>
      </c>
      <c r="BF2241" s="256">
        <v>0</v>
      </c>
      <c r="BG2241" s="256">
        <v>0</v>
      </c>
      <c r="BH2241" s="256">
        <v>0</v>
      </c>
      <c r="BI2241" s="256">
        <v>0</v>
      </c>
      <c r="BJ2241" s="256">
        <v>0</v>
      </c>
      <c r="BK2241" s="256">
        <v>0</v>
      </c>
      <c r="BL2241" s="256">
        <v>0</v>
      </c>
      <c r="BM2241" s="256">
        <v>0</v>
      </c>
      <c r="BN2241" s="256">
        <v>0</v>
      </c>
      <c r="BO2241" s="256">
        <v>0</v>
      </c>
      <c r="BP2241" s="256">
        <v>0</v>
      </c>
      <c r="BQ2241" s="256">
        <v>0</v>
      </c>
      <c r="BR2241" s="256">
        <v>0</v>
      </c>
      <c r="BS2241" s="256">
        <v>0</v>
      </c>
      <c r="BT2241" s="256">
        <v>0</v>
      </c>
      <c r="BU2241" s="256">
        <v>0</v>
      </c>
      <c r="BV2241" s="256">
        <v>0</v>
      </c>
    </row>
    <row r="2242" spans="1:74">
      <c r="A2242" s="256">
        <v>55</v>
      </c>
      <c r="B2242" s="256">
        <v>627.4283740211888</v>
      </c>
      <c r="C2242" s="256">
        <v>620.19438046982998</v>
      </c>
      <c r="D2242" s="256">
        <v>619.22984799631547</v>
      </c>
      <c r="E2242" s="256">
        <v>627.4283740211888</v>
      </c>
      <c r="F2242" s="256">
        <v>647.20128972823625</v>
      </c>
      <c r="G2242" s="256">
        <v>668.90327038231271</v>
      </c>
      <c r="H2242" s="256">
        <v>686.26485490557388</v>
      </c>
      <c r="I2242" s="256">
        <v>702.17964071856329</v>
      </c>
      <c r="J2242" s="256">
        <v>711.34269921695113</v>
      </c>
      <c r="K2242" s="256">
        <v>706.52003684937858</v>
      </c>
      <c r="L2242" s="256">
        <v>692.05204974666094</v>
      </c>
      <c r="M2242" s="256">
        <v>682.8889912482731</v>
      </c>
      <c r="N2242" s="256">
        <v>687.71165361584565</v>
      </c>
      <c r="O2242" s="256">
        <v>700.73284200829153</v>
      </c>
      <c r="P2242" s="256">
        <v>718.57669276830995</v>
      </c>
      <c r="Q2242" s="256">
        <v>741.72547213265818</v>
      </c>
      <c r="R2242" s="256">
        <v>768.2501151543072</v>
      </c>
      <c r="S2242" s="256">
        <v>794.29249193919895</v>
      </c>
      <c r="T2242" s="256">
        <v>820.33486872409071</v>
      </c>
      <c r="U2242" s="256">
        <v>855.54030400737031</v>
      </c>
      <c r="V2242" s="256">
        <v>898.94426531552335</v>
      </c>
      <c r="W2242" s="256">
        <v>946.68862275449158</v>
      </c>
      <c r="X2242" s="256">
        <v>996.84431137724607</v>
      </c>
      <c r="Y2242" s="256">
        <v>1050.3758636573014</v>
      </c>
      <c r="Z2242" s="256">
        <v>1093.2975587286971</v>
      </c>
      <c r="AA2242" s="256">
        <v>1094.7443574389688</v>
      </c>
      <c r="AB2242" s="256">
        <v>1012.7590971902355</v>
      </c>
      <c r="AC2242" s="256">
        <v>819.85260248733346</v>
      </c>
      <c r="AD2242" s="256">
        <v>530.01059419622322</v>
      </c>
      <c r="AE2242" s="256">
        <v>366.5223399355138</v>
      </c>
      <c r="AF2242" s="256">
        <v>333.24596959926322</v>
      </c>
      <c r="AG2242" s="256">
        <v>332.28143712574871</v>
      </c>
      <c r="AH2242" s="256">
        <v>333.24596959926322</v>
      </c>
      <c r="AI2242" s="256">
        <v>326.97650852141891</v>
      </c>
      <c r="AJ2242" s="256">
        <v>310.57945647167224</v>
      </c>
      <c r="AK2242" s="256">
        <v>159.14785812989416</v>
      </c>
      <c r="AL2242" s="256">
        <v>0</v>
      </c>
      <c r="AM2242" s="256">
        <v>0</v>
      </c>
      <c r="AN2242" s="256">
        <v>0</v>
      </c>
      <c r="AO2242" s="256">
        <v>0</v>
      </c>
      <c r="AP2242" s="256">
        <v>0</v>
      </c>
      <c r="AQ2242" s="256">
        <v>0</v>
      </c>
      <c r="AR2242" s="256">
        <v>0</v>
      </c>
      <c r="AS2242" s="256">
        <v>0</v>
      </c>
      <c r="AT2242" s="256">
        <v>0</v>
      </c>
      <c r="AU2242" s="256">
        <v>0</v>
      </c>
      <c r="AV2242" s="256">
        <v>0</v>
      </c>
      <c r="AW2242" s="256">
        <v>0</v>
      </c>
      <c r="AX2242" s="256">
        <v>0</v>
      </c>
      <c r="AY2242" s="256">
        <v>0</v>
      </c>
      <c r="AZ2242" s="256">
        <v>0</v>
      </c>
      <c r="BA2242" s="256">
        <v>0</v>
      </c>
      <c r="BB2242" s="256">
        <v>0</v>
      </c>
      <c r="BC2242" s="256">
        <v>0</v>
      </c>
      <c r="BD2242" s="256">
        <v>0</v>
      </c>
      <c r="BE2242" s="256">
        <v>0</v>
      </c>
      <c r="BF2242" s="256">
        <v>0</v>
      </c>
      <c r="BG2242" s="256">
        <v>0</v>
      </c>
      <c r="BH2242" s="256">
        <v>0</v>
      </c>
      <c r="BI2242" s="256">
        <v>0</v>
      </c>
      <c r="BJ2242" s="256">
        <v>0</v>
      </c>
      <c r="BK2242" s="256">
        <v>0</v>
      </c>
      <c r="BL2242" s="256">
        <v>0</v>
      </c>
      <c r="BM2242" s="256">
        <v>0</v>
      </c>
      <c r="BN2242" s="256">
        <v>0</v>
      </c>
      <c r="BO2242" s="256">
        <v>0</v>
      </c>
      <c r="BP2242" s="256">
        <v>0</v>
      </c>
      <c r="BQ2242" s="256">
        <v>0</v>
      </c>
      <c r="BR2242" s="256">
        <v>0</v>
      </c>
      <c r="BS2242" s="256">
        <v>0</v>
      </c>
      <c r="BT2242" s="256">
        <v>0</v>
      </c>
      <c r="BU2242" s="256">
        <v>0</v>
      </c>
      <c r="BV2242" s="256">
        <v>0</v>
      </c>
    </row>
    <row r="2243" spans="1:74">
      <c r="A2243" s="256">
        <v>60</v>
      </c>
      <c r="B2243" s="256">
        <v>627.4283740211888</v>
      </c>
      <c r="C2243" s="256">
        <v>620.19438046982998</v>
      </c>
      <c r="D2243" s="256">
        <v>618.26531552280096</v>
      </c>
      <c r="E2243" s="256">
        <v>623.57024412713076</v>
      </c>
      <c r="F2243" s="256">
        <v>641.89636112390644</v>
      </c>
      <c r="G2243" s="256">
        <v>667.45647167204095</v>
      </c>
      <c r="H2243" s="256">
        <v>690.60525103638918</v>
      </c>
      <c r="I2243" s="256">
        <v>707.96683555965035</v>
      </c>
      <c r="J2243" s="256">
        <v>723.3993551358825</v>
      </c>
      <c r="K2243" s="256">
        <v>731.59788116075583</v>
      </c>
      <c r="L2243" s="256">
        <v>727.73975126669779</v>
      </c>
      <c r="M2243" s="256">
        <v>718.57669276830995</v>
      </c>
      <c r="N2243" s="256">
        <v>713.27176416398015</v>
      </c>
      <c r="O2243" s="256">
        <v>721.47029018885348</v>
      </c>
      <c r="P2243" s="256">
        <v>738.83187471211465</v>
      </c>
      <c r="Q2243" s="256">
        <v>762.46292031322014</v>
      </c>
      <c r="R2243" s="256">
        <v>789.95209580838366</v>
      </c>
      <c r="S2243" s="256">
        <v>819.85260248733346</v>
      </c>
      <c r="T2243" s="256">
        <v>850.71764163979776</v>
      </c>
      <c r="U2243" s="256">
        <v>893.63933671119355</v>
      </c>
      <c r="V2243" s="256">
        <v>952.95808383233589</v>
      </c>
      <c r="W2243" s="256">
        <v>1033.0142791340402</v>
      </c>
      <c r="X2243" s="256">
        <v>1133.3256563795492</v>
      </c>
      <c r="Y2243" s="256">
        <v>1248.5872869645332</v>
      </c>
      <c r="Z2243" s="256">
        <v>1367.7070474435752</v>
      </c>
      <c r="AA2243" s="256">
        <v>1466.0893597420552</v>
      </c>
      <c r="AB2243" s="256">
        <v>1485.3800092123454</v>
      </c>
      <c r="AC2243" s="256">
        <v>1348.416397973285</v>
      </c>
      <c r="AD2243" s="256">
        <v>1029.1561492399821</v>
      </c>
      <c r="AE2243" s="256">
        <v>641.89636112390644</v>
      </c>
      <c r="AF2243" s="256">
        <v>452.36573007830521</v>
      </c>
      <c r="AG2243" s="256">
        <v>384.84845693228948</v>
      </c>
      <c r="AH2243" s="256">
        <v>353.01888530631066</v>
      </c>
      <c r="AI2243" s="256">
        <v>333.24596959926322</v>
      </c>
      <c r="AJ2243" s="256">
        <v>296.5937356057118</v>
      </c>
      <c r="AK2243" s="256">
        <v>167.34638415476749</v>
      </c>
      <c r="AL2243" s="256">
        <v>0</v>
      </c>
      <c r="AM2243" s="256">
        <v>0</v>
      </c>
      <c r="AN2243" s="256">
        <v>0</v>
      </c>
      <c r="AO2243" s="256">
        <v>0</v>
      </c>
      <c r="AP2243" s="256">
        <v>0</v>
      </c>
      <c r="AQ2243" s="256">
        <v>0</v>
      </c>
      <c r="AR2243" s="256">
        <v>0</v>
      </c>
      <c r="AS2243" s="256">
        <v>0</v>
      </c>
      <c r="AT2243" s="256">
        <v>0</v>
      </c>
      <c r="AU2243" s="256">
        <v>0</v>
      </c>
      <c r="AV2243" s="256">
        <v>0</v>
      </c>
      <c r="AW2243" s="256">
        <v>0</v>
      </c>
      <c r="AX2243" s="256">
        <v>0</v>
      </c>
      <c r="AY2243" s="256">
        <v>0</v>
      </c>
      <c r="AZ2243" s="256">
        <v>0</v>
      </c>
      <c r="BA2243" s="256">
        <v>0</v>
      </c>
      <c r="BB2243" s="256">
        <v>0</v>
      </c>
      <c r="BC2243" s="256">
        <v>0</v>
      </c>
      <c r="BD2243" s="256">
        <v>0</v>
      </c>
      <c r="BE2243" s="256">
        <v>0</v>
      </c>
      <c r="BF2243" s="256">
        <v>0</v>
      </c>
      <c r="BG2243" s="256">
        <v>0</v>
      </c>
      <c r="BH2243" s="256">
        <v>0</v>
      </c>
      <c r="BI2243" s="256">
        <v>0</v>
      </c>
      <c r="BJ2243" s="256">
        <v>0</v>
      </c>
      <c r="BK2243" s="256">
        <v>0</v>
      </c>
      <c r="BL2243" s="256">
        <v>0</v>
      </c>
      <c r="BM2243" s="256">
        <v>0</v>
      </c>
      <c r="BN2243" s="256">
        <v>0</v>
      </c>
      <c r="BO2243" s="256">
        <v>0</v>
      </c>
      <c r="BP2243" s="256">
        <v>0</v>
      </c>
      <c r="BQ2243" s="256">
        <v>0</v>
      </c>
      <c r="BR2243" s="256">
        <v>0</v>
      </c>
      <c r="BS2243" s="256">
        <v>0</v>
      </c>
      <c r="BT2243" s="256">
        <v>0</v>
      </c>
      <c r="BU2243" s="256">
        <v>0</v>
      </c>
      <c r="BV2243" s="256">
        <v>0</v>
      </c>
    </row>
    <row r="2244" spans="1:74">
      <c r="A2244" s="256">
        <v>65</v>
      </c>
      <c r="B2244" s="256">
        <v>627.4283740211888</v>
      </c>
      <c r="C2244" s="256">
        <v>618.74758175955822</v>
      </c>
      <c r="D2244" s="256">
        <v>616.81851681252908</v>
      </c>
      <c r="E2244" s="256">
        <v>620.19438046982998</v>
      </c>
      <c r="F2244" s="256">
        <v>636.10916628281939</v>
      </c>
      <c r="G2244" s="256">
        <v>661.18701059419664</v>
      </c>
      <c r="H2244" s="256">
        <v>687.22938737908839</v>
      </c>
      <c r="I2244" s="256">
        <v>710.37816674343662</v>
      </c>
      <c r="J2244" s="256">
        <v>733.0446798710276</v>
      </c>
      <c r="K2244" s="256">
        <v>751.37079686780328</v>
      </c>
      <c r="L2244" s="256">
        <v>760.53385536619112</v>
      </c>
      <c r="M2244" s="256">
        <v>758.6047904191621</v>
      </c>
      <c r="N2244" s="256">
        <v>750.40626439428877</v>
      </c>
      <c r="O2244" s="256">
        <v>752.33532934131779</v>
      </c>
      <c r="P2244" s="256">
        <v>767.28558268079269</v>
      </c>
      <c r="Q2244" s="256">
        <v>791.39889451865542</v>
      </c>
      <c r="R2244" s="256">
        <v>822.26393367111973</v>
      </c>
      <c r="S2244" s="256">
        <v>856.02257024412756</v>
      </c>
      <c r="T2244" s="256">
        <v>895.08613542146531</v>
      </c>
      <c r="U2244" s="256">
        <v>954.40488254260765</v>
      </c>
      <c r="V2244" s="256">
        <v>1033.4965453707975</v>
      </c>
      <c r="W2244" s="256">
        <v>1141.0419161676652</v>
      </c>
      <c r="X2244" s="256">
        <v>1279.9345923537549</v>
      </c>
      <c r="Y2244" s="256">
        <v>1452.5859051128521</v>
      </c>
      <c r="Z2244" s="256">
        <v>1652.2441271303555</v>
      </c>
      <c r="AA2244" s="256">
        <v>1855.2782128051599</v>
      </c>
      <c r="AB2244" s="256">
        <v>2014.4260709350542</v>
      </c>
      <c r="AC2244" s="256">
        <v>2019.2487333026268</v>
      </c>
      <c r="AD2244" s="256">
        <v>1813.803316444036</v>
      </c>
      <c r="AE2244" s="256">
        <v>1400.5011515430685</v>
      </c>
      <c r="AF2244" s="256">
        <v>917.27038231229903</v>
      </c>
      <c r="AG2244" s="256">
        <v>552.6771073238142</v>
      </c>
      <c r="AH2244" s="256">
        <v>391.60018424689105</v>
      </c>
      <c r="AI2244" s="256">
        <v>340.47996315062204</v>
      </c>
      <c r="AJ2244" s="256">
        <v>278.74988484569337</v>
      </c>
      <c r="AK2244" s="256">
        <v>158.18332565637965</v>
      </c>
      <c r="AL2244" s="256">
        <v>0</v>
      </c>
      <c r="AM2244" s="256">
        <v>0</v>
      </c>
      <c r="AN2244" s="256">
        <v>0</v>
      </c>
      <c r="AO2244" s="256">
        <v>0</v>
      </c>
      <c r="AP2244" s="256">
        <v>0</v>
      </c>
      <c r="AQ2244" s="256">
        <v>0</v>
      </c>
      <c r="AR2244" s="256">
        <v>0</v>
      </c>
      <c r="AS2244" s="256">
        <v>0</v>
      </c>
      <c r="AT2244" s="256">
        <v>0</v>
      </c>
      <c r="AU2244" s="256">
        <v>0</v>
      </c>
      <c r="AV2244" s="256">
        <v>0</v>
      </c>
      <c r="AW2244" s="256">
        <v>0</v>
      </c>
      <c r="AX2244" s="256">
        <v>0</v>
      </c>
      <c r="AY2244" s="256">
        <v>0</v>
      </c>
      <c r="AZ2244" s="256">
        <v>0</v>
      </c>
      <c r="BA2244" s="256">
        <v>0</v>
      </c>
      <c r="BB2244" s="256">
        <v>0</v>
      </c>
      <c r="BC2244" s="256">
        <v>0</v>
      </c>
      <c r="BD2244" s="256">
        <v>0</v>
      </c>
      <c r="BE2244" s="256">
        <v>0</v>
      </c>
      <c r="BF2244" s="256">
        <v>0</v>
      </c>
      <c r="BG2244" s="256">
        <v>0</v>
      </c>
      <c r="BH2244" s="256">
        <v>0</v>
      </c>
      <c r="BI2244" s="256">
        <v>0</v>
      </c>
      <c r="BJ2244" s="256">
        <v>0</v>
      </c>
      <c r="BK2244" s="256">
        <v>0</v>
      </c>
      <c r="BL2244" s="256">
        <v>0</v>
      </c>
      <c r="BM2244" s="256">
        <v>0</v>
      </c>
      <c r="BN2244" s="256">
        <v>0</v>
      </c>
      <c r="BO2244" s="256">
        <v>0</v>
      </c>
      <c r="BP2244" s="256">
        <v>0</v>
      </c>
      <c r="BQ2244" s="256">
        <v>0</v>
      </c>
      <c r="BR2244" s="256">
        <v>0</v>
      </c>
      <c r="BS2244" s="256">
        <v>0</v>
      </c>
      <c r="BT2244" s="256">
        <v>0</v>
      </c>
      <c r="BU2244" s="256">
        <v>0</v>
      </c>
      <c r="BV2244" s="256">
        <v>0</v>
      </c>
    </row>
    <row r="2245" spans="1:74">
      <c r="A2245" s="256">
        <v>70</v>
      </c>
      <c r="B2245" s="256">
        <v>627.4283740211888</v>
      </c>
      <c r="C2245" s="256">
        <v>622.123445416859</v>
      </c>
      <c r="D2245" s="256">
        <v>617.30078304928634</v>
      </c>
      <c r="E2245" s="256">
        <v>618.26531552280096</v>
      </c>
      <c r="F2245" s="256">
        <v>629.83970520497508</v>
      </c>
      <c r="G2245" s="256">
        <v>650.09488714877978</v>
      </c>
      <c r="H2245" s="256">
        <v>678.06632888070055</v>
      </c>
      <c r="I2245" s="256">
        <v>706.03777061262133</v>
      </c>
      <c r="J2245" s="256">
        <v>733.0446798710276</v>
      </c>
      <c r="K2245" s="256">
        <v>757.64025794564759</v>
      </c>
      <c r="L2245" s="256">
        <v>778.37770612620955</v>
      </c>
      <c r="M2245" s="256">
        <v>789.46982957162641</v>
      </c>
      <c r="N2245" s="256">
        <v>793.8102257024417</v>
      </c>
      <c r="O2245" s="256">
        <v>799.1151543067715</v>
      </c>
      <c r="P2245" s="256">
        <v>809.72501151543111</v>
      </c>
      <c r="Q2245" s="256">
        <v>829.0156609857213</v>
      </c>
      <c r="R2245" s="256">
        <v>862.77429755872913</v>
      </c>
      <c r="S2245" s="256">
        <v>898.94426531552335</v>
      </c>
      <c r="T2245" s="256">
        <v>942.83049286043354</v>
      </c>
      <c r="U2245" s="256">
        <v>1010.8300322432065</v>
      </c>
      <c r="V2245" s="256">
        <v>1110.6591432519583</v>
      </c>
      <c r="W2245" s="256">
        <v>1241.3532934131745</v>
      </c>
      <c r="X2245" s="256">
        <v>1412.0755412252427</v>
      </c>
      <c r="Y2245" s="256">
        <v>1613.180561953018</v>
      </c>
      <c r="Z2245" s="256">
        <v>1840.3279594656851</v>
      </c>
      <c r="AA2245" s="256">
        <v>2112.3261169967768</v>
      </c>
      <c r="AB2245" s="256">
        <v>2361.1754951635203</v>
      </c>
      <c r="AC2245" s="256">
        <v>2470.6499309074175</v>
      </c>
      <c r="AD2245" s="256">
        <v>2374.1966835559665</v>
      </c>
      <c r="AE2245" s="256">
        <v>2097.375863657302</v>
      </c>
      <c r="AF2245" s="256">
        <v>1584.7268539843399</v>
      </c>
      <c r="AG2245" s="256">
        <v>859.8807001381856</v>
      </c>
      <c r="AH2245" s="256">
        <v>441.7558728696456</v>
      </c>
      <c r="AI2245" s="256">
        <v>344.82035928143733</v>
      </c>
      <c r="AJ2245" s="256">
        <v>264.28189774297573</v>
      </c>
      <c r="AK2245" s="256">
        <v>135.9990787655459</v>
      </c>
      <c r="AL2245" s="256">
        <v>0</v>
      </c>
      <c r="AM2245" s="256">
        <v>0</v>
      </c>
      <c r="AN2245" s="256">
        <v>0</v>
      </c>
      <c r="AO2245" s="256">
        <v>0</v>
      </c>
      <c r="AP2245" s="256">
        <v>0</v>
      </c>
      <c r="AQ2245" s="256">
        <v>0</v>
      </c>
      <c r="AR2245" s="256">
        <v>0</v>
      </c>
      <c r="AS2245" s="256">
        <v>0</v>
      </c>
      <c r="AT2245" s="256">
        <v>0</v>
      </c>
      <c r="AU2245" s="256">
        <v>0</v>
      </c>
      <c r="AV2245" s="256">
        <v>0</v>
      </c>
      <c r="AW2245" s="256">
        <v>0</v>
      </c>
      <c r="AX2245" s="256">
        <v>0</v>
      </c>
      <c r="AY2245" s="256">
        <v>0</v>
      </c>
      <c r="AZ2245" s="256">
        <v>0</v>
      </c>
      <c r="BA2245" s="256">
        <v>0</v>
      </c>
      <c r="BB2245" s="256">
        <v>0</v>
      </c>
      <c r="BC2245" s="256">
        <v>0</v>
      </c>
      <c r="BD2245" s="256">
        <v>0</v>
      </c>
      <c r="BE2245" s="256">
        <v>0</v>
      </c>
      <c r="BF2245" s="256">
        <v>0</v>
      </c>
      <c r="BG2245" s="256">
        <v>0</v>
      </c>
      <c r="BH2245" s="256">
        <v>0</v>
      </c>
      <c r="BI2245" s="256">
        <v>0</v>
      </c>
      <c r="BJ2245" s="256">
        <v>0</v>
      </c>
      <c r="BK2245" s="256">
        <v>0</v>
      </c>
      <c r="BL2245" s="256">
        <v>0</v>
      </c>
      <c r="BM2245" s="256">
        <v>0</v>
      </c>
      <c r="BN2245" s="256">
        <v>0</v>
      </c>
      <c r="BO2245" s="256">
        <v>0</v>
      </c>
      <c r="BP2245" s="256">
        <v>0</v>
      </c>
      <c r="BQ2245" s="256">
        <v>0</v>
      </c>
      <c r="BR2245" s="256">
        <v>0</v>
      </c>
      <c r="BS2245" s="256">
        <v>0</v>
      </c>
      <c r="BT2245" s="256">
        <v>0</v>
      </c>
      <c r="BU2245" s="256">
        <v>0</v>
      </c>
      <c r="BV2245" s="256">
        <v>0</v>
      </c>
    </row>
    <row r="2246" spans="1:74">
      <c r="A2246" s="256">
        <v>75</v>
      </c>
      <c r="B2246" s="256">
        <v>627.4283740211888</v>
      </c>
      <c r="C2246" s="256">
        <v>622.60571165361625</v>
      </c>
      <c r="D2246" s="256">
        <v>618.26531552280096</v>
      </c>
      <c r="E2246" s="256">
        <v>616.81851681252908</v>
      </c>
      <c r="F2246" s="256">
        <v>626.46384154767429</v>
      </c>
      <c r="G2246" s="256">
        <v>642.86089359742095</v>
      </c>
      <c r="H2246" s="256">
        <v>664.56287425149742</v>
      </c>
      <c r="I2246" s="256">
        <v>691.56978350990369</v>
      </c>
      <c r="J2246" s="256">
        <v>721.47029018885348</v>
      </c>
      <c r="K2246" s="256">
        <v>752.33532934131779</v>
      </c>
      <c r="L2246" s="256">
        <v>778.8599723629668</v>
      </c>
      <c r="M2246" s="256">
        <v>802.49101796407228</v>
      </c>
      <c r="N2246" s="256">
        <v>819.85260248733346</v>
      </c>
      <c r="O2246" s="256">
        <v>835.76738830032286</v>
      </c>
      <c r="P2246" s="256">
        <v>851.19990787655502</v>
      </c>
      <c r="Q2246" s="256">
        <v>872.9018885306316</v>
      </c>
      <c r="R2246" s="256">
        <v>904.73146015661041</v>
      </c>
      <c r="S2246" s="256">
        <v>934.14970059880295</v>
      </c>
      <c r="T2246" s="256">
        <v>976.58912943344137</v>
      </c>
      <c r="U2246" s="256">
        <v>1047.4822662367578</v>
      </c>
      <c r="V2246" s="256">
        <v>1149.7227084292958</v>
      </c>
      <c r="W2246" s="256">
        <v>1289.5799170888999</v>
      </c>
      <c r="X2246" s="256">
        <v>1459.8198986642108</v>
      </c>
      <c r="Y2246" s="256">
        <v>1654.6554583141419</v>
      </c>
      <c r="Z2246" s="256">
        <v>1891.4481805619541</v>
      </c>
      <c r="AA2246" s="256">
        <v>2180.8079226163072</v>
      </c>
      <c r="AB2246" s="256">
        <v>2485.1179180101349</v>
      </c>
      <c r="AC2246" s="256">
        <v>2687.6697374481819</v>
      </c>
      <c r="AD2246" s="256">
        <v>2652.9465684016595</v>
      </c>
      <c r="AE2246" s="256">
        <v>2383.3597420543542</v>
      </c>
      <c r="AF2246" s="256">
        <v>1820.0727775218804</v>
      </c>
      <c r="AG2246" s="256">
        <v>925.95117457392962</v>
      </c>
      <c r="AH2246" s="256">
        <v>421.50069092584084</v>
      </c>
      <c r="AI2246" s="256">
        <v>313.95532012897303</v>
      </c>
      <c r="AJ2246" s="256">
        <v>231.97005988023966</v>
      </c>
      <c r="AK2246" s="256">
        <v>109.95670198065415</v>
      </c>
      <c r="AL2246" s="256">
        <v>0</v>
      </c>
      <c r="AM2246" s="256">
        <v>0</v>
      </c>
      <c r="AN2246" s="256">
        <v>0</v>
      </c>
      <c r="AO2246" s="256">
        <v>0</v>
      </c>
      <c r="AP2246" s="256">
        <v>0</v>
      </c>
      <c r="AQ2246" s="256">
        <v>0</v>
      </c>
      <c r="AR2246" s="256">
        <v>0</v>
      </c>
      <c r="AS2246" s="256">
        <v>0</v>
      </c>
      <c r="AT2246" s="256">
        <v>0</v>
      </c>
      <c r="AU2246" s="256">
        <v>0</v>
      </c>
      <c r="AV2246" s="256">
        <v>0</v>
      </c>
      <c r="AW2246" s="256">
        <v>0</v>
      </c>
      <c r="AX2246" s="256">
        <v>0</v>
      </c>
      <c r="AY2246" s="256">
        <v>0</v>
      </c>
      <c r="AZ2246" s="256">
        <v>0</v>
      </c>
      <c r="BA2246" s="256">
        <v>0</v>
      </c>
      <c r="BB2246" s="256">
        <v>0</v>
      </c>
      <c r="BC2246" s="256">
        <v>0</v>
      </c>
      <c r="BD2246" s="256">
        <v>0</v>
      </c>
      <c r="BE2246" s="256">
        <v>0</v>
      </c>
      <c r="BF2246" s="256">
        <v>0</v>
      </c>
      <c r="BG2246" s="256">
        <v>0</v>
      </c>
      <c r="BH2246" s="256">
        <v>0</v>
      </c>
      <c r="BI2246" s="256">
        <v>0</v>
      </c>
      <c r="BJ2246" s="256">
        <v>0</v>
      </c>
      <c r="BK2246" s="256">
        <v>0</v>
      </c>
      <c r="BL2246" s="256">
        <v>0</v>
      </c>
      <c r="BM2246" s="256">
        <v>0</v>
      </c>
      <c r="BN2246" s="256">
        <v>0</v>
      </c>
      <c r="BO2246" s="256">
        <v>0</v>
      </c>
      <c r="BP2246" s="256">
        <v>0</v>
      </c>
      <c r="BQ2246" s="256">
        <v>0</v>
      </c>
      <c r="BR2246" s="256">
        <v>0</v>
      </c>
      <c r="BS2246" s="256">
        <v>0</v>
      </c>
      <c r="BT2246" s="256">
        <v>0</v>
      </c>
      <c r="BU2246" s="256">
        <v>0</v>
      </c>
      <c r="BV2246" s="256">
        <v>0</v>
      </c>
    </row>
    <row r="2247" spans="1:74">
      <c r="A2247" s="256">
        <v>80</v>
      </c>
      <c r="B2247" s="256">
        <v>627.4283740211888</v>
      </c>
      <c r="C2247" s="256">
        <v>623.57024412713076</v>
      </c>
      <c r="D2247" s="256">
        <v>619.22984799631547</v>
      </c>
      <c r="E2247" s="256">
        <v>617.78304928604371</v>
      </c>
      <c r="F2247" s="256">
        <v>624.53477660064527</v>
      </c>
      <c r="G2247" s="256">
        <v>637.55596499309115</v>
      </c>
      <c r="H2247" s="256">
        <v>653.47075080608056</v>
      </c>
      <c r="I2247" s="256">
        <v>675.17273146015702</v>
      </c>
      <c r="J2247" s="256">
        <v>702.66190695532055</v>
      </c>
      <c r="K2247" s="256">
        <v>732.56241363427034</v>
      </c>
      <c r="L2247" s="256">
        <v>763.42745278673465</v>
      </c>
      <c r="M2247" s="256">
        <v>791.88116075541268</v>
      </c>
      <c r="N2247" s="256">
        <v>817.92353754030444</v>
      </c>
      <c r="O2247" s="256">
        <v>841.55458314140992</v>
      </c>
      <c r="P2247" s="256">
        <v>864.70336250575826</v>
      </c>
      <c r="Q2247" s="256">
        <v>890.74573929065002</v>
      </c>
      <c r="R2247" s="256">
        <v>921.12851220635707</v>
      </c>
      <c r="S2247" s="256">
        <v>946.68862275449158</v>
      </c>
      <c r="T2247" s="256">
        <v>980.44725932749941</v>
      </c>
      <c r="U2247" s="256">
        <v>1040.2482726853991</v>
      </c>
      <c r="V2247" s="256">
        <v>1125.6093965914331</v>
      </c>
      <c r="W2247" s="256">
        <v>1242.8000921234461</v>
      </c>
      <c r="X2247" s="256">
        <v>1385.5508982035935</v>
      </c>
      <c r="Y2247" s="256">
        <v>1551.4504836480894</v>
      </c>
      <c r="Z2247" s="256">
        <v>1753.5200368493793</v>
      </c>
      <c r="AA2247" s="256">
        <v>2009.1211423307243</v>
      </c>
      <c r="AB2247" s="256">
        <v>2304.7503454629218</v>
      </c>
      <c r="AC2247" s="256">
        <v>2573.8549055734698</v>
      </c>
      <c r="AD2247" s="256">
        <v>2665.4854905573484</v>
      </c>
      <c r="AE2247" s="256">
        <v>2441.7139567019822</v>
      </c>
      <c r="AF2247" s="256">
        <v>1786.3141409488726</v>
      </c>
      <c r="AG2247" s="256">
        <v>752.33532934131779</v>
      </c>
      <c r="AH2247" s="256">
        <v>330.35237217871969</v>
      </c>
      <c r="AI2247" s="256">
        <v>239.20405343159848</v>
      </c>
      <c r="AJ2247" s="256">
        <v>179.88530631045612</v>
      </c>
      <c r="AK2247" s="256">
        <v>82.949792722247864</v>
      </c>
      <c r="AL2247" s="256">
        <v>0</v>
      </c>
      <c r="AM2247" s="256">
        <v>0</v>
      </c>
      <c r="AN2247" s="256">
        <v>0</v>
      </c>
      <c r="AO2247" s="256">
        <v>0</v>
      </c>
      <c r="AP2247" s="256">
        <v>0</v>
      </c>
      <c r="AQ2247" s="256">
        <v>0</v>
      </c>
      <c r="AR2247" s="256">
        <v>0</v>
      </c>
      <c r="AS2247" s="256">
        <v>0</v>
      </c>
      <c r="AT2247" s="256">
        <v>0</v>
      </c>
      <c r="AU2247" s="256">
        <v>0</v>
      </c>
      <c r="AV2247" s="256">
        <v>0</v>
      </c>
      <c r="AW2247" s="256">
        <v>0</v>
      </c>
      <c r="AX2247" s="256">
        <v>0</v>
      </c>
      <c r="AY2247" s="256">
        <v>0</v>
      </c>
      <c r="AZ2247" s="256">
        <v>0</v>
      </c>
      <c r="BA2247" s="256">
        <v>0</v>
      </c>
      <c r="BB2247" s="256">
        <v>0</v>
      </c>
      <c r="BC2247" s="256">
        <v>0</v>
      </c>
      <c r="BD2247" s="256">
        <v>0</v>
      </c>
      <c r="BE2247" s="256">
        <v>0</v>
      </c>
      <c r="BF2247" s="256">
        <v>0</v>
      </c>
      <c r="BG2247" s="256">
        <v>0</v>
      </c>
      <c r="BH2247" s="256">
        <v>0</v>
      </c>
      <c r="BI2247" s="256">
        <v>0</v>
      </c>
      <c r="BJ2247" s="256">
        <v>0</v>
      </c>
      <c r="BK2247" s="256">
        <v>0</v>
      </c>
      <c r="BL2247" s="256">
        <v>0</v>
      </c>
      <c r="BM2247" s="256">
        <v>0</v>
      </c>
      <c r="BN2247" s="256">
        <v>0</v>
      </c>
      <c r="BO2247" s="256">
        <v>0</v>
      </c>
      <c r="BP2247" s="256">
        <v>0</v>
      </c>
      <c r="BQ2247" s="256">
        <v>0</v>
      </c>
      <c r="BR2247" s="256">
        <v>0</v>
      </c>
      <c r="BS2247" s="256">
        <v>0</v>
      </c>
      <c r="BT2247" s="256">
        <v>0</v>
      </c>
      <c r="BU2247" s="256">
        <v>0</v>
      </c>
      <c r="BV2247" s="256">
        <v>0</v>
      </c>
    </row>
    <row r="2248" spans="1:74">
      <c r="A2248" s="256">
        <v>85</v>
      </c>
      <c r="B2248" s="256">
        <v>627.4283740211888</v>
      </c>
      <c r="C2248" s="256">
        <v>625.98157531091704</v>
      </c>
      <c r="D2248" s="256">
        <v>621.64117918010174</v>
      </c>
      <c r="E2248" s="256">
        <v>620.19438046982998</v>
      </c>
      <c r="F2248" s="256">
        <v>623.08797789037351</v>
      </c>
      <c r="G2248" s="256">
        <v>635.14463380930488</v>
      </c>
      <c r="H2248" s="256">
        <v>649.61262091202252</v>
      </c>
      <c r="I2248" s="256">
        <v>665.04514048825467</v>
      </c>
      <c r="J2248" s="256">
        <v>685.30032243205937</v>
      </c>
      <c r="K2248" s="256">
        <v>708.93136803316486</v>
      </c>
      <c r="L2248" s="256">
        <v>732.56241363427034</v>
      </c>
      <c r="M2248" s="256">
        <v>757.64025794564759</v>
      </c>
      <c r="N2248" s="256">
        <v>786.09396591432562</v>
      </c>
      <c r="O2248" s="256">
        <v>814.54767388300365</v>
      </c>
      <c r="P2248" s="256">
        <v>839.6255181943809</v>
      </c>
      <c r="Q2248" s="256">
        <v>865.66789497927277</v>
      </c>
      <c r="R2248" s="256">
        <v>895.08613542146531</v>
      </c>
      <c r="S2248" s="256">
        <v>920.16397973284256</v>
      </c>
      <c r="T2248" s="256">
        <v>949.5822201750351</v>
      </c>
      <c r="U2248" s="256">
        <v>1001.1847075080614</v>
      </c>
      <c r="V2248" s="256">
        <v>1075.935974205436</v>
      </c>
      <c r="W2248" s="256">
        <v>1177.2118839244595</v>
      </c>
      <c r="X2248" s="256">
        <v>1295.367111929987</v>
      </c>
      <c r="Y2248" s="256">
        <v>1428.9548595117465</v>
      </c>
      <c r="Z2248" s="256">
        <v>1591.4785812989414</v>
      </c>
      <c r="AA2248" s="256">
        <v>1780.5269461077855</v>
      </c>
      <c r="AB2248" s="256">
        <v>1988.3836941501625</v>
      </c>
      <c r="AC2248" s="256">
        <v>2163.4463380930461</v>
      </c>
      <c r="AD2248" s="256">
        <v>2267.6158452326131</v>
      </c>
      <c r="AE2248" s="256">
        <v>2158.6236757254733</v>
      </c>
      <c r="AF2248" s="256">
        <v>1563.5071395670207</v>
      </c>
      <c r="AG2248" s="256">
        <v>540.62045140488283</v>
      </c>
      <c r="AH2248" s="256">
        <v>232.45232611699691</v>
      </c>
      <c r="AI2248" s="256">
        <v>162.04145555043769</v>
      </c>
      <c r="AJ2248" s="256">
        <v>119.11976047904199</v>
      </c>
      <c r="AK2248" s="256">
        <v>48.708889912482753</v>
      </c>
      <c r="AL2248" s="256">
        <v>0</v>
      </c>
      <c r="AM2248" s="256">
        <v>0</v>
      </c>
      <c r="AN2248" s="256">
        <v>0</v>
      </c>
      <c r="AO2248" s="256">
        <v>0</v>
      </c>
      <c r="AP2248" s="256">
        <v>0</v>
      </c>
      <c r="AQ2248" s="256">
        <v>0</v>
      </c>
      <c r="AR2248" s="256">
        <v>0</v>
      </c>
      <c r="AS2248" s="256">
        <v>0</v>
      </c>
      <c r="AT2248" s="256">
        <v>0</v>
      </c>
      <c r="AU2248" s="256">
        <v>0</v>
      </c>
      <c r="AV2248" s="256">
        <v>0</v>
      </c>
      <c r="AW2248" s="256">
        <v>0</v>
      </c>
      <c r="AX2248" s="256">
        <v>0</v>
      </c>
      <c r="AY2248" s="256">
        <v>0</v>
      </c>
      <c r="AZ2248" s="256">
        <v>0</v>
      </c>
      <c r="BA2248" s="256">
        <v>0</v>
      </c>
      <c r="BB2248" s="256">
        <v>0</v>
      </c>
      <c r="BC2248" s="256">
        <v>0</v>
      </c>
      <c r="BD2248" s="256">
        <v>0</v>
      </c>
      <c r="BE2248" s="256">
        <v>0</v>
      </c>
      <c r="BF2248" s="256">
        <v>0</v>
      </c>
      <c r="BG2248" s="256">
        <v>0</v>
      </c>
      <c r="BH2248" s="256">
        <v>0</v>
      </c>
      <c r="BI2248" s="256">
        <v>0</v>
      </c>
      <c r="BJ2248" s="256">
        <v>0</v>
      </c>
      <c r="BK2248" s="256">
        <v>0</v>
      </c>
      <c r="BL2248" s="256">
        <v>0</v>
      </c>
      <c r="BM2248" s="256">
        <v>0</v>
      </c>
      <c r="BN2248" s="256">
        <v>0</v>
      </c>
      <c r="BO2248" s="256">
        <v>0</v>
      </c>
      <c r="BP2248" s="256">
        <v>0</v>
      </c>
      <c r="BQ2248" s="256">
        <v>0</v>
      </c>
      <c r="BR2248" s="256">
        <v>0</v>
      </c>
      <c r="BS2248" s="256">
        <v>0</v>
      </c>
      <c r="BT2248" s="256">
        <v>0</v>
      </c>
      <c r="BU2248" s="256">
        <v>0</v>
      </c>
      <c r="BV2248" s="256">
        <v>0</v>
      </c>
    </row>
    <row r="2249" spans="1:74">
      <c r="A2249" s="256">
        <v>90</v>
      </c>
      <c r="B2249" s="256">
        <v>627.4283740211888</v>
      </c>
      <c r="C2249" s="256">
        <v>626.46384154767429</v>
      </c>
      <c r="D2249" s="256">
        <v>623.57024412713076</v>
      </c>
      <c r="E2249" s="256">
        <v>622.60571165361625</v>
      </c>
      <c r="F2249" s="256">
        <v>627.91064025794606</v>
      </c>
      <c r="G2249" s="256">
        <v>638.03823122984841</v>
      </c>
      <c r="H2249" s="256">
        <v>650.09488714877978</v>
      </c>
      <c r="I2249" s="256">
        <v>662.6338093044684</v>
      </c>
      <c r="J2249" s="256">
        <v>679.03086135421506</v>
      </c>
      <c r="K2249" s="256">
        <v>695.42791340396172</v>
      </c>
      <c r="L2249" s="256">
        <v>711.34269921695113</v>
      </c>
      <c r="M2249" s="256">
        <v>727.25748502994054</v>
      </c>
      <c r="N2249" s="256">
        <v>744.13680331644446</v>
      </c>
      <c r="O2249" s="256">
        <v>762.94518654997739</v>
      </c>
      <c r="P2249" s="256">
        <v>783.68263473053935</v>
      </c>
      <c r="Q2249" s="256">
        <v>806.83141409488758</v>
      </c>
      <c r="R2249" s="256">
        <v>832.39152464302208</v>
      </c>
      <c r="S2249" s="256">
        <v>857.46936895439933</v>
      </c>
      <c r="T2249" s="256">
        <v>884.95854444956296</v>
      </c>
      <c r="U2249" s="256">
        <v>934.14970059880295</v>
      </c>
      <c r="V2249" s="256">
        <v>1003.1137724550904</v>
      </c>
      <c r="W2249" s="256">
        <v>1096.1911561492407</v>
      </c>
      <c r="X2249" s="256">
        <v>1195.0557346844778</v>
      </c>
      <c r="Y2249" s="256">
        <v>1292.4735145094435</v>
      </c>
      <c r="Z2249" s="256">
        <v>1414.9691386457862</v>
      </c>
      <c r="AA2249" s="256">
        <v>1562.5426070935061</v>
      </c>
      <c r="AB2249" s="256">
        <v>1711.0806080147406</v>
      </c>
      <c r="AC2249" s="256">
        <v>1803.6757254721338</v>
      </c>
      <c r="AD2249" s="256">
        <v>1809.4629203132208</v>
      </c>
      <c r="AE2249" s="256">
        <v>1670.0879778903741</v>
      </c>
      <c r="AF2249" s="256">
        <v>1186.8572086596046</v>
      </c>
      <c r="AG2249" s="256">
        <v>361.217411331184</v>
      </c>
      <c r="AH2249" s="256">
        <v>151.91386457853531</v>
      </c>
      <c r="AI2249" s="256">
        <v>96.453247351450997</v>
      </c>
      <c r="AJ2249" s="256">
        <v>62.694610778443149</v>
      </c>
      <c r="AK2249" s="256">
        <v>19.290649470290198</v>
      </c>
      <c r="AL2249" s="256">
        <v>0</v>
      </c>
      <c r="AM2249" s="256">
        <v>0</v>
      </c>
      <c r="AN2249" s="256">
        <v>0</v>
      </c>
      <c r="AO2249" s="256">
        <v>0</v>
      </c>
      <c r="AP2249" s="256">
        <v>0</v>
      </c>
      <c r="AQ2249" s="256">
        <v>0</v>
      </c>
      <c r="AR2249" s="256">
        <v>0</v>
      </c>
      <c r="AS2249" s="256">
        <v>0</v>
      </c>
      <c r="AT2249" s="256">
        <v>0</v>
      </c>
      <c r="AU2249" s="256">
        <v>0</v>
      </c>
      <c r="AV2249" s="256">
        <v>0</v>
      </c>
      <c r="AW2249" s="256">
        <v>0</v>
      </c>
      <c r="AX2249" s="256">
        <v>0</v>
      </c>
      <c r="AY2249" s="256">
        <v>0</v>
      </c>
      <c r="AZ2249" s="256">
        <v>0</v>
      </c>
      <c r="BA2249" s="256">
        <v>0</v>
      </c>
      <c r="BB2249" s="256">
        <v>0</v>
      </c>
      <c r="BC2249" s="256">
        <v>0</v>
      </c>
      <c r="BD2249" s="256">
        <v>0</v>
      </c>
      <c r="BE2249" s="256">
        <v>0</v>
      </c>
      <c r="BF2249" s="256">
        <v>0</v>
      </c>
      <c r="BG2249" s="256">
        <v>0</v>
      </c>
      <c r="BH2249" s="256">
        <v>0</v>
      </c>
      <c r="BI2249" s="256">
        <v>0</v>
      </c>
      <c r="BJ2249" s="256">
        <v>0</v>
      </c>
      <c r="BK2249" s="256">
        <v>0</v>
      </c>
      <c r="BL2249" s="256">
        <v>0</v>
      </c>
      <c r="BM2249" s="256">
        <v>0</v>
      </c>
      <c r="BN2249" s="256">
        <v>0</v>
      </c>
      <c r="BO2249" s="256">
        <v>0</v>
      </c>
      <c r="BP2249" s="256">
        <v>0</v>
      </c>
      <c r="BQ2249" s="256">
        <v>0</v>
      </c>
      <c r="BR2249" s="256">
        <v>0</v>
      </c>
      <c r="BS2249" s="256">
        <v>0</v>
      </c>
      <c r="BT2249" s="256">
        <v>0</v>
      </c>
      <c r="BU2249" s="256">
        <v>0</v>
      </c>
      <c r="BV2249" s="256">
        <v>0</v>
      </c>
    </row>
    <row r="2250" spans="1:74">
      <c r="A2250" s="256">
        <v>95</v>
      </c>
      <c r="B2250" s="256">
        <v>627.4283740211888</v>
      </c>
      <c r="C2250" s="256">
        <v>628.39290649470331</v>
      </c>
      <c r="D2250" s="256">
        <v>626.94610778443155</v>
      </c>
      <c r="E2250" s="256">
        <v>625.98157531091704</v>
      </c>
      <c r="F2250" s="256">
        <v>633.69783509903311</v>
      </c>
      <c r="G2250" s="256">
        <v>644.30769230769272</v>
      </c>
      <c r="H2250" s="256">
        <v>653.47075080608056</v>
      </c>
      <c r="I2250" s="256">
        <v>664.56287425149742</v>
      </c>
      <c r="J2250" s="256">
        <v>678.54859511745781</v>
      </c>
      <c r="K2250" s="256">
        <v>692.05204974666094</v>
      </c>
      <c r="L2250" s="256">
        <v>703.1441731920778</v>
      </c>
      <c r="M2250" s="256">
        <v>714.23629663749466</v>
      </c>
      <c r="N2250" s="256">
        <v>722.91708889912525</v>
      </c>
      <c r="O2250" s="256">
        <v>732.08014739751309</v>
      </c>
      <c r="P2250" s="256">
        <v>744.61906955320171</v>
      </c>
      <c r="Q2250" s="256">
        <v>761.01612160294837</v>
      </c>
      <c r="R2250" s="256">
        <v>781.27130354675307</v>
      </c>
      <c r="S2250" s="256">
        <v>799.59742054352876</v>
      </c>
      <c r="T2250" s="256">
        <v>822.26393367111973</v>
      </c>
      <c r="U2250" s="256">
        <v>862.29203132197188</v>
      </c>
      <c r="V2250" s="256">
        <v>915.34131736527002</v>
      </c>
      <c r="W2250" s="256">
        <v>984.30538922155745</v>
      </c>
      <c r="X2250" s="256">
        <v>1049.8935974205442</v>
      </c>
      <c r="Y2250" s="256">
        <v>1108.7300783049293</v>
      </c>
      <c r="Z2250" s="256">
        <v>1175.7650852141876</v>
      </c>
      <c r="AA2250" s="256">
        <v>1250.5163519115622</v>
      </c>
      <c r="AB2250" s="256">
        <v>1308.3883003224328</v>
      </c>
      <c r="AC2250" s="256">
        <v>1299.7075080608022</v>
      </c>
      <c r="AD2250" s="256">
        <v>1206.1478581298948</v>
      </c>
      <c r="AE2250" s="256">
        <v>1018.0640257945653</v>
      </c>
      <c r="AF2250" s="256">
        <v>682.8889912482731</v>
      </c>
      <c r="AG2250" s="256">
        <v>236.79272224781221</v>
      </c>
      <c r="AH2250" s="256">
        <v>95.006448641179233</v>
      </c>
      <c r="AI2250" s="256">
        <v>58.836480884385111</v>
      </c>
      <c r="AJ2250" s="256">
        <v>31.829571625978829</v>
      </c>
      <c r="AK2250" s="256">
        <v>8.6807922616305895</v>
      </c>
      <c r="AL2250" s="256">
        <v>0</v>
      </c>
      <c r="AM2250" s="256">
        <v>0</v>
      </c>
      <c r="AN2250" s="256">
        <v>0</v>
      </c>
      <c r="AO2250" s="256">
        <v>0</v>
      </c>
      <c r="AP2250" s="256">
        <v>0</v>
      </c>
      <c r="AQ2250" s="256">
        <v>0</v>
      </c>
      <c r="AR2250" s="256">
        <v>0</v>
      </c>
      <c r="AS2250" s="256">
        <v>0</v>
      </c>
      <c r="AT2250" s="256">
        <v>0</v>
      </c>
      <c r="AU2250" s="256">
        <v>0</v>
      </c>
      <c r="AV2250" s="256">
        <v>0</v>
      </c>
      <c r="AW2250" s="256">
        <v>0</v>
      </c>
      <c r="AX2250" s="256">
        <v>0</v>
      </c>
      <c r="AY2250" s="256">
        <v>0</v>
      </c>
      <c r="AZ2250" s="256">
        <v>0</v>
      </c>
      <c r="BA2250" s="256">
        <v>0</v>
      </c>
      <c r="BB2250" s="256">
        <v>0</v>
      </c>
      <c r="BC2250" s="256">
        <v>0</v>
      </c>
      <c r="BD2250" s="256">
        <v>0</v>
      </c>
      <c r="BE2250" s="256">
        <v>0</v>
      </c>
      <c r="BF2250" s="256">
        <v>0</v>
      </c>
      <c r="BG2250" s="256">
        <v>0</v>
      </c>
      <c r="BH2250" s="256">
        <v>0</v>
      </c>
      <c r="BI2250" s="256">
        <v>0</v>
      </c>
      <c r="BJ2250" s="256">
        <v>0</v>
      </c>
      <c r="BK2250" s="256">
        <v>0</v>
      </c>
      <c r="BL2250" s="256">
        <v>0</v>
      </c>
      <c r="BM2250" s="256">
        <v>0</v>
      </c>
      <c r="BN2250" s="256">
        <v>0</v>
      </c>
      <c r="BO2250" s="256">
        <v>0</v>
      </c>
      <c r="BP2250" s="256">
        <v>0</v>
      </c>
      <c r="BQ2250" s="256">
        <v>0</v>
      </c>
      <c r="BR2250" s="256">
        <v>0</v>
      </c>
      <c r="BS2250" s="256">
        <v>0</v>
      </c>
      <c r="BT2250" s="256">
        <v>0</v>
      </c>
      <c r="BU2250" s="256">
        <v>0</v>
      </c>
      <c r="BV2250" s="256">
        <v>0</v>
      </c>
    </row>
    <row r="2251" spans="1:74">
      <c r="A2251" s="256">
        <v>100</v>
      </c>
      <c r="B2251" s="256">
        <v>627.4283740211888</v>
      </c>
      <c r="C2251" s="256">
        <v>630.80423767848959</v>
      </c>
      <c r="D2251" s="256">
        <v>630.80423767848959</v>
      </c>
      <c r="E2251" s="256">
        <v>630.80423767848959</v>
      </c>
      <c r="F2251" s="256">
        <v>638.52049746660566</v>
      </c>
      <c r="G2251" s="256">
        <v>648.16582220175076</v>
      </c>
      <c r="H2251" s="256">
        <v>657.81114693689585</v>
      </c>
      <c r="I2251" s="256">
        <v>667.9387379087982</v>
      </c>
      <c r="J2251" s="256">
        <v>678.06632888070055</v>
      </c>
      <c r="K2251" s="256">
        <v>688.67618608936016</v>
      </c>
      <c r="L2251" s="256">
        <v>695.42791340396172</v>
      </c>
      <c r="M2251" s="256">
        <v>700.73284200829153</v>
      </c>
      <c r="N2251" s="256">
        <v>703.1441731920778</v>
      </c>
      <c r="O2251" s="256">
        <v>704.59097190234957</v>
      </c>
      <c r="P2251" s="256">
        <v>707.96683555965035</v>
      </c>
      <c r="Q2251" s="256">
        <v>711.34269921695113</v>
      </c>
      <c r="R2251" s="256">
        <v>720.98802395209623</v>
      </c>
      <c r="S2251" s="256">
        <v>733.0446798710276</v>
      </c>
      <c r="T2251" s="256">
        <v>743.6545370796872</v>
      </c>
      <c r="U2251" s="256">
        <v>759.08705665591935</v>
      </c>
      <c r="V2251" s="256">
        <v>780.78903730999582</v>
      </c>
      <c r="W2251" s="256">
        <v>808.27821280515934</v>
      </c>
      <c r="X2251" s="256">
        <v>828.53339474896404</v>
      </c>
      <c r="Y2251" s="256">
        <v>825.63979732842051</v>
      </c>
      <c r="Z2251" s="256">
        <v>813.58314140948914</v>
      </c>
      <c r="AA2251" s="256">
        <v>804.4200829111013</v>
      </c>
      <c r="AB2251" s="256">
        <v>772.10824504836523</v>
      </c>
      <c r="AC2251" s="256">
        <v>683.85352372178761</v>
      </c>
      <c r="AD2251" s="256">
        <v>563.76923076923106</v>
      </c>
      <c r="AE2251" s="256">
        <v>414.74896361123928</v>
      </c>
      <c r="AF2251" s="256">
        <v>255.11883924458789</v>
      </c>
      <c r="AG2251" s="256">
        <v>136.96361123906041</v>
      </c>
      <c r="AH2251" s="256">
        <v>70.89313680331648</v>
      </c>
      <c r="AI2251" s="256">
        <v>48.708889912482753</v>
      </c>
      <c r="AJ2251" s="256">
        <v>27.006909258406282</v>
      </c>
      <c r="AK2251" s="256">
        <v>10.60985720865961</v>
      </c>
      <c r="AL2251" s="256">
        <v>0</v>
      </c>
      <c r="AM2251" s="256">
        <v>0</v>
      </c>
      <c r="AN2251" s="256">
        <v>0</v>
      </c>
      <c r="AO2251" s="256">
        <v>0</v>
      </c>
      <c r="AP2251" s="256">
        <v>0</v>
      </c>
      <c r="AQ2251" s="256">
        <v>0</v>
      </c>
      <c r="AR2251" s="256">
        <v>0</v>
      </c>
      <c r="AS2251" s="256">
        <v>0</v>
      </c>
      <c r="AT2251" s="256">
        <v>0</v>
      </c>
      <c r="AU2251" s="256">
        <v>0</v>
      </c>
      <c r="AV2251" s="256">
        <v>0</v>
      </c>
      <c r="AW2251" s="256">
        <v>0</v>
      </c>
      <c r="AX2251" s="256">
        <v>0</v>
      </c>
      <c r="AY2251" s="256">
        <v>0</v>
      </c>
      <c r="AZ2251" s="256">
        <v>0</v>
      </c>
      <c r="BA2251" s="256">
        <v>0</v>
      </c>
      <c r="BB2251" s="256">
        <v>0</v>
      </c>
      <c r="BC2251" s="256">
        <v>0</v>
      </c>
      <c r="BD2251" s="256">
        <v>0</v>
      </c>
      <c r="BE2251" s="256">
        <v>0</v>
      </c>
      <c r="BF2251" s="256">
        <v>0</v>
      </c>
      <c r="BG2251" s="256">
        <v>0</v>
      </c>
      <c r="BH2251" s="256">
        <v>0</v>
      </c>
      <c r="BI2251" s="256">
        <v>0</v>
      </c>
      <c r="BJ2251" s="256">
        <v>0</v>
      </c>
      <c r="BK2251" s="256">
        <v>0</v>
      </c>
      <c r="BL2251" s="256">
        <v>0</v>
      </c>
      <c r="BM2251" s="256">
        <v>0</v>
      </c>
      <c r="BN2251" s="256">
        <v>0</v>
      </c>
      <c r="BO2251" s="256">
        <v>0</v>
      </c>
      <c r="BP2251" s="256">
        <v>0</v>
      </c>
      <c r="BQ2251" s="256">
        <v>0</v>
      </c>
      <c r="BR2251" s="256">
        <v>0</v>
      </c>
      <c r="BS2251" s="256">
        <v>0</v>
      </c>
      <c r="BT2251" s="256">
        <v>0</v>
      </c>
      <c r="BU2251" s="256">
        <v>0</v>
      </c>
      <c r="BV2251" s="256">
        <v>0</v>
      </c>
    </row>
    <row r="2252" spans="1:74">
      <c r="A2252" s="256">
        <v>105</v>
      </c>
      <c r="B2252" s="256">
        <v>627.4283740211888</v>
      </c>
      <c r="C2252" s="256">
        <v>631.76877015200409</v>
      </c>
      <c r="D2252" s="256">
        <v>633.21556886227586</v>
      </c>
      <c r="E2252" s="256">
        <v>635.62690004606213</v>
      </c>
      <c r="F2252" s="256">
        <v>642.86089359742095</v>
      </c>
      <c r="G2252" s="256">
        <v>652.0239520958088</v>
      </c>
      <c r="H2252" s="256">
        <v>658.77567941041036</v>
      </c>
      <c r="I2252" s="256">
        <v>666.49193919852644</v>
      </c>
      <c r="J2252" s="256">
        <v>674.20819898664251</v>
      </c>
      <c r="K2252" s="256">
        <v>677.5840626439433</v>
      </c>
      <c r="L2252" s="256">
        <v>679.99539382772957</v>
      </c>
      <c r="M2252" s="256">
        <v>677.5840626439433</v>
      </c>
      <c r="N2252" s="256">
        <v>670.83233532934173</v>
      </c>
      <c r="O2252" s="256">
        <v>661.18701059419664</v>
      </c>
      <c r="P2252" s="256">
        <v>648.64808843850801</v>
      </c>
      <c r="Q2252" s="256">
        <v>633.69783509903311</v>
      </c>
      <c r="R2252" s="256">
        <v>619.71211423307273</v>
      </c>
      <c r="S2252" s="256">
        <v>602.83279594656869</v>
      </c>
      <c r="T2252" s="256">
        <v>592.22293873790909</v>
      </c>
      <c r="U2252" s="256">
        <v>595.59880239520987</v>
      </c>
      <c r="V2252" s="256">
        <v>612.96038691847104</v>
      </c>
      <c r="W2252" s="256">
        <v>625.98157531091704</v>
      </c>
      <c r="X2252" s="256">
        <v>607.65545831414124</v>
      </c>
      <c r="Y2252" s="256">
        <v>540.62045140488283</v>
      </c>
      <c r="Z2252" s="256">
        <v>446.09626900046089</v>
      </c>
      <c r="AA2252" s="256">
        <v>359.28834638415498</v>
      </c>
      <c r="AB2252" s="256">
        <v>299.96959926301258</v>
      </c>
      <c r="AC2252" s="256">
        <v>250.7784431137726</v>
      </c>
      <c r="AD2252" s="256">
        <v>200.62275449101807</v>
      </c>
      <c r="AE2252" s="256">
        <v>149.98479963150629</v>
      </c>
      <c r="AF2252" s="256">
        <v>116.22616305849846</v>
      </c>
      <c r="AG2252" s="256">
        <v>89.701520036849431</v>
      </c>
      <c r="AH2252" s="256">
        <v>63.176877015200404</v>
      </c>
      <c r="AI2252" s="256">
        <v>48.708889912482753</v>
      </c>
      <c r="AJ2252" s="256">
        <v>32.794104099493339</v>
      </c>
      <c r="AK2252" s="256">
        <v>13.985720865960396</v>
      </c>
      <c r="AL2252" s="256">
        <v>0</v>
      </c>
      <c r="AM2252" s="256">
        <v>0</v>
      </c>
      <c r="AN2252" s="256">
        <v>0</v>
      </c>
      <c r="AO2252" s="256">
        <v>0</v>
      </c>
      <c r="AP2252" s="256">
        <v>0</v>
      </c>
      <c r="AQ2252" s="256">
        <v>0</v>
      </c>
      <c r="AR2252" s="256">
        <v>0</v>
      </c>
      <c r="AS2252" s="256">
        <v>0</v>
      </c>
      <c r="AT2252" s="256">
        <v>0</v>
      </c>
      <c r="AU2252" s="256">
        <v>0</v>
      </c>
      <c r="AV2252" s="256">
        <v>0</v>
      </c>
      <c r="AW2252" s="256">
        <v>0</v>
      </c>
      <c r="AX2252" s="256">
        <v>0</v>
      </c>
      <c r="AY2252" s="256">
        <v>0</v>
      </c>
      <c r="AZ2252" s="256">
        <v>0</v>
      </c>
      <c r="BA2252" s="256">
        <v>0</v>
      </c>
      <c r="BB2252" s="256">
        <v>0</v>
      </c>
      <c r="BC2252" s="256">
        <v>0</v>
      </c>
      <c r="BD2252" s="256">
        <v>0</v>
      </c>
      <c r="BE2252" s="256">
        <v>0</v>
      </c>
      <c r="BF2252" s="256">
        <v>0</v>
      </c>
      <c r="BG2252" s="256">
        <v>0</v>
      </c>
      <c r="BH2252" s="256">
        <v>0</v>
      </c>
      <c r="BI2252" s="256">
        <v>0</v>
      </c>
      <c r="BJ2252" s="256">
        <v>0</v>
      </c>
      <c r="BK2252" s="256">
        <v>0</v>
      </c>
      <c r="BL2252" s="256">
        <v>0</v>
      </c>
      <c r="BM2252" s="256">
        <v>0</v>
      </c>
      <c r="BN2252" s="256">
        <v>0</v>
      </c>
      <c r="BO2252" s="256">
        <v>0</v>
      </c>
      <c r="BP2252" s="256">
        <v>0</v>
      </c>
      <c r="BQ2252" s="256">
        <v>0</v>
      </c>
      <c r="BR2252" s="256">
        <v>0</v>
      </c>
      <c r="BS2252" s="256">
        <v>0</v>
      </c>
      <c r="BT2252" s="256">
        <v>0</v>
      </c>
      <c r="BU2252" s="256">
        <v>0</v>
      </c>
      <c r="BV2252" s="256">
        <v>0</v>
      </c>
    </row>
    <row r="2253" spans="1:74">
      <c r="A2253" s="256">
        <v>110</v>
      </c>
      <c r="B2253" s="256">
        <v>627.4283740211888</v>
      </c>
      <c r="C2253" s="256">
        <v>633.21556886227586</v>
      </c>
      <c r="D2253" s="256">
        <v>635.14463380930488</v>
      </c>
      <c r="E2253" s="256">
        <v>638.03823122984841</v>
      </c>
      <c r="F2253" s="256">
        <v>644.78995854444997</v>
      </c>
      <c r="G2253" s="256">
        <v>653.95301704283781</v>
      </c>
      <c r="H2253" s="256">
        <v>657.3288807001386</v>
      </c>
      <c r="I2253" s="256">
        <v>661.18701059419664</v>
      </c>
      <c r="J2253" s="256">
        <v>660.70474435743938</v>
      </c>
      <c r="K2253" s="256">
        <v>658.29341317365311</v>
      </c>
      <c r="L2253" s="256">
        <v>652.9884845693233</v>
      </c>
      <c r="M2253" s="256">
        <v>642.3786273606637</v>
      </c>
      <c r="N2253" s="256">
        <v>622.123445416859</v>
      </c>
      <c r="O2253" s="256">
        <v>588.84707508060831</v>
      </c>
      <c r="P2253" s="256">
        <v>545.92538000921263</v>
      </c>
      <c r="Q2253" s="256">
        <v>499.62782128051617</v>
      </c>
      <c r="R2253" s="256">
        <v>461.52878857669305</v>
      </c>
      <c r="S2253" s="256">
        <v>435.48641179180129</v>
      </c>
      <c r="T2253" s="256">
        <v>425.84108705665614</v>
      </c>
      <c r="U2253" s="256">
        <v>431.14601566098594</v>
      </c>
      <c r="V2253" s="256">
        <v>441.7558728696456</v>
      </c>
      <c r="W2253" s="256">
        <v>423.91202210962712</v>
      </c>
      <c r="X2253" s="256">
        <v>357.35928143712596</v>
      </c>
      <c r="Y2253" s="256">
        <v>274.89175495163533</v>
      </c>
      <c r="Z2253" s="256">
        <v>217.50207277752202</v>
      </c>
      <c r="AA2253" s="256">
        <v>190.49516351911572</v>
      </c>
      <c r="AB2253" s="256">
        <v>177.47397512666984</v>
      </c>
      <c r="AC2253" s="256">
        <v>156.73652694610789</v>
      </c>
      <c r="AD2253" s="256">
        <v>134.07001381851688</v>
      </c>
      <c r="AE2253" s="256">
        <v>106.58083832335335</v>
      </c>
      <c r="AF2253" s="256">
        <v>87.772455089820411</v>
      </c>
      <c r="AG2253" s="256">
        <v>74.269000460617264</v>
      </c>
      <c r="AH2253" s="256">
        <v>62.212344541685894</v>
      </c>
      <c r="AI2253" s="256">
        <v>55.460617227084327</v>
      </c>
      <c r="AJ2253" s="256">
        <v>38.581298940580396</v>
      </c>
      <c r="AK2253" s="256">
        <v>18.326116996775689</v>
      </c>
      <c r="AL2253" s="256">
        <v>0</v>
      </c>
      <c r="AM2253" s="256">
        <v>0</v>
      </c>
      <c r="AN2253" s="256">
        <v>0</v>
      </c>
      <c r="AO2253" s="256">
        <v>0</v>
      </c>
      <c r="AP2253" s="256">
        <v>0</v>
      </c>
      <c r="AQ2253" s="256">
        <v>0</v>
      </c>
      <c r="AR2253" s="256">
        <v>0</v>
      </c>
      <c r="AS2253" s="256">
        <v>0</v>
      </c>
      <c r="AT2253" s="256">
        <v>0</v>
      </c>
      <c r="AU2253" s="256">
        <v>0</v>
      </c>
      <c r="AV2253" s="256">
        <v>0</v>
      </c>
      <c r="AW2253" s="256">
        <v>0</v>
      </c>
      <c r="AX2253" s="256">
        <v>0</v>
      </c>
      <c r="AY2253" s="256">
        <v>0</v>
      </c>
      <c r="AZ2253" s="256">
        <v>0</v>
      </c>
      <c r="BA2253" s="256">
        <v>0</v>
      </c>
      <c r="BB2253" s="256">
        <v>0</v>
      </c>
      <c r="BC2253" s="256">
        <v>0</v>
      </c>
      <c r="BD2253" s="256">
        <v>0</v>
      </c>
      <c r="BE2253" s="256">
        <v>0</v>
      </c>
      <c r="BF2253" s="256">
        <v>0</v>
      </c>
      <c r="BG2253" s="256">
        <v>0</v>
      </c>
      <c r="BH2253" s="256">
        <v>0</v>
      </c>
      <c r="BI2253" s="256">
        <v>0</v>
      </c>
      <c r="BJ2253" s="256">
        <v>0</v>
      </c>
      <c r="BK2253" s="256">
        <v>0</v>
      </c>
      <c r="BL2253" s="256">
        <v>0</v>
      </c>
      <c r="BM2253" s="256">
        <v>0</v>
      </c>
      <c r="BN2253" s="256">
        <v>0</v>
      </c>
      <c r="BO2253" s="256">
        <v>0</v>
      </c>
      <c r="BP2253" s="256">
        <v>0</v>
      </c>
      <c r="BQ2253" s="256">
        <v>0</v>
      </c>
      <c r="BR2253" s="256">
        <v>0</v>
      </c>
      <c r="BS2253" s="256">
        <v>0</v>
      </c>
      <c r="BT2253" s="256">
        <v>0</v>
      </c>
      <c r="BU2253" s="256">
        <v>0</v>
      </c>
      <c r="BV2253" s="256">
        <v>0</v>
      </c>
    </row>
    <row r="2254" spans="1:74">
      <c r="A2254" s="256">
        <v>115</v>
      </c>
      <c r="B2254" s="256">
        <v>627.4283740211888</v>
      </c>
      <c r="C2254" s="256">
        <v>634.18010133579037</v>
      </c>
      <c r="D2254" s="256">
        <v>639.48502994012017</v>
      </c>
      <c r="E2254" s="256">
        <v>642.86089359742095</v>
      </c>
      <c r="F2254" s="256">
        <v>649.13035467526527</v>
      </c>
      <c r="G2254" s="256">
        <v>652.50621833256605</v>
      </c>
      <c r="H2254" s="256">
        <v>650.57715338553703</v>
      </c>
      <c r="I2254" s="256">
        <v>648.64808843850801</v>
      </c>
      <c r="J2254" s="256">
        <v>646.23675725472174</v>
      </c>
      <c r="K2254" s="256">
        <v>638.52049746660566</v>
      </c>
      <c r="L2254" s="256">
        <v>623.08797789037351</v>
      </c>
      <c r="M2254" s="256">
        <v>589.32934131736556</v>
      </c>
      <c r="N2254" s="256">
        <v>539.65591893136832</v>
      </c>
      <c r="O2254" s="256">
        <v>479.85490557346873</v>
      </c>
      <c r="P2254" s="256">
        <v>419.57162597881182</v>
      </c>
      <c r="Q2254" s="256">
        <v>365.07554122524203</v>
      </c>
      <c r="R2254" s="256">
        <v>325.52970981114714</v>
      </c>
      <c r="S2254" s="256">
        <v>301.41639797328435</v>
      </c>
      <c r="T2254" s="256">
        <v>289.84200829111023</v>
      </c>
      <c r="U2254" s="256">
        <v>287.43067710732396</v>
      </c>
      <c r="V2254" s="256">
        <v>290.80654076462474</v>
      </c>
      <c r="W2254" s="256">
        <v>266.693228926762</v>
      </c>
      <c r="X2254" s="256">
        <v>213.1616766467067</v>
      </c>
      <c r="Y2254" s="256">
        <v>178.43850760018435</v>
      </c>
      <c r="Z2254" s="256">
        <v>169.75771533855377</v>
      </c>
      <c r="AA2254" s="256">
        <v>165.89958544449573</v>
      </c>
      <c r="AB2254" s="256">
        <v>163.0059880239522</v>
      </c>
      <c r="AC2254" s="256">
        <v>153.84292952556433</v>
      </c>
      <c r="AD2254" s="256">
        <v>132.62321510824512</v>
      </c>
      <c r="AE2254" s="256">
        <v>109.95670198065415</v>
      </c>
      <c r="AF2254" s="256">
        <v>90.66605251036394</v>
      </c>
      <c r="AG2254" s="256">
        <v>82.949792722247864</v>
      </c>
      <c r="AH2254" s="256">
        <v>79.57392906494708</v>
      </c>
      <c r="AI2254" s="256">
        <v>72.339935513588244</v>
      </c>
      <c r="AJ2254" s="256">
        <v>53.531552280055301</v>
      </c>
      <c r="AK2254" s="256">
        <v>25.077844311377259</v>
      </c>
      <c r="AL2254" s="256">
        <v>0</v>
      </c>
      <c r="AM2254" s="256">
        <v>0</v>
      </c>
      <c r="AN2254" s="256">
        <v>0</v>
      </c>
      <c r="AO2254" s="256">
        <v>0</v>
      </c>
      <c r="AP2254" s="256">
        <v>0</v>
      </c>
      <c r="AQ2254" s="256">
        <v>0</v>
      </c>
      <c r="AR2254" s="256">
        <v>0</v>
      </c>
      <c r="AS2254" s="256">
        <v>0</v>
      </c>
      <c r="AT2254" s="256">
        <v>0</v>
      </c>
      <c r="AU2254" s="256">
        <v>0</v>
      </c>
      <c r="AV2254" s="256">
        <v>0</v>
      </c>
      <c r="AW2254" s="256">
        <v>0</v>
      </c>
      <c r="AX2254" s="256">
        <v>0</v>
      </c>
      <c r="AY2254" s="256">
        <v>0</v>
      </c>
      <c r="AZ2254" s="256">
        <v>0</v>
      </c>
      <c r="BA2254" s="256">
        <v>0</v>
      </c>
      <c r="BB2254" s="256">
        <v>0</v>
      </c>
      <c r="BC2254" s="256">
        <v>0</v>
      </c>
      <c r="BD2254" s="256">
        <v>0</v>
      </c>
      <c r="BE2254" s="256">
        <v>0</v>
      </c>
      <c r="BF2254" s="256">
        <v>0</v>
      </c>
      <c r="BG2254" s="256">
        <v>0</v>
      </c>
      <c r="BH2254" s="256">
        <v>0</v>
      </c>
      <c r="BI2254" s="256">
        <v>0</v>
      </c>
      <c r="BJ2254" s="256">
        <v>0</v>
      </c>
      <c r="BK2254" s="256">
        <v>0</v>
      </c>
      <c r="BL2254" s="256">
        <v>0</v>
      </c>
      <c r="BM2254" s="256">
        <v>0</v>
      </c>
      <c r="BN2254" s="256">
        <v>0</v>
      </c>
      <c r="BO2254" s="256">
        <v>0</v>
      </c>
      <c r="BP2254" s="256">
        <v>0</v>
      </c>
      <c r="BQ2254" s="256">
        <v>0</v>
      </c>
      <c r="BR2254" s="256">
        <v>0</v>
      </c>
      <c r="BS2254" s="256">
        <v>0</v>
      </c>
      <c r="BT2254" s="256">
        <v>0</v>
      </c>
      <c r="BU2254" s="256">
        <v>0</v>
      </c>
      <c r="BV2254" s="256">
        <v>0</v>
      </c>
    </row>
    <row r="2255" spans="1:74">
      <c r="A2255" s="256">
        <v>120</v>
      </c>
      <c r="B2255" s="256">
        <v>627.4283740211888</v>
      </c>
      <c r="C2255" s="256">
        <v>635.14463380930488</v>
      </c>
      <c r="D2255" s="256">
        <v>640.93182865039194</v>
      </c>
      <c r="E2255" s="256">
        <v>645.27222478120723</v>
      </c>
      <c r="F2255" s="256">
        <v>650.57715338553703</v>
      </c>
      <c r="G2255" s="256">
        <v>650.57715338553703</v>
      </c>
      <c r="H2255" s="256">
        <v>645.27222478120723</v>
      </c>
      <c r="I2255" s="256">
        <v>638.03823122984841</v>
      </c>
      <c r="J2255" s="256">
        <v>628.87517273146057</v>
      </c>
      <c r="K2255" s="256">
        <v>609.10225702441301</v>
      </c>
      <c r="L2255" s="256">
        <v>569.55642561031812</v>
      </c>
      <c r="M2255" s="256">
        <v>509.75541225241852</v>
      </c>
      <c r="N2255" s="256">
        <v>440.79134039613109</v>
      </c>
      <c r="O2255" s="256">
        <v>370.38046982957184</v>
      </c>
      <c r="P2255" s="256">
        <v>309.61492399815774</v>
      </c>
      <c r="Q2255" s="256">
        <v>262.83509903270397</v>
      </c>
      <c r="R2255" s="256">
        <v>231.48779364348241</v>
      </c>
      <c r="S2255" s="256">
        <v>209.30354675264866</v>
      </c>
      <c r="T2255" s="256">
        <v>200.14048825426082</v>
      </c>
      <c r="U2255" s="256">
        <v>202.55181943804709</v>
      </c>
      <c r="V2255" s="256">
        <v>211.71487793643493</v>
      </c>
      <c r="W2255" s="256">
        <v>203.99861814831885</v>
      </c>
      <c r="X2255" s="256">
        <v>170.23998157531102</v>
      </c>
      <c r="Y2255" s="256">
        <v>153.84292952556433</v>
      </c>
      <c r="Z2255" s="256">
        <v>153.36066328880707</v>
      </c>
      <c r="AA2255" s="256">
        <v>155.28972823583612</v>
      </c>
      <c r="AB2255" s="256">
        <v>155.77199447259338</v>
      </c>
      <c r="AC2255" s="256">
        <v>149.02026715799178</v>
      </c>
      <c r="AD2255" s="256">
        <v>130.6941501612161</v>
      </c>
      <c r="AE2255" s="256">
        <v>115.26163058498395</v>
      </c>
      <c r="AF2255" s="256">
        <v>99.346844771994526</v>
      </c>
      <c r="AG2255" s="256">
        <v>93.077383694150214</v>
      </c>
      <c r="AH2255" s="256">
        <v>90.66605251036394</v>
      </c>
      <c r="AI2255" s="256">
        <v>89.701520036849431</v>
      </c>
      <c r="AJ2255" s="256">
        <v>81.985260248733354</v>
      </c>
      <c r="AK2255" s="256">
        <v>36.169967756794122</v>
      </c>
      <c r="AL2255" s="256">
        <v>0</v>
      </c>
      <c r="AM2255" s="256">
        <v>0</v>
      </c>
      <c r="AN2255" s="256">
        <v>0</v>
      </c>
      <c r="AO2255" s="256">
        <v>0</v>
      </c>
      <c r="AP2255" s="256">
        <v>0</v>
      </c>
      <c r="AQ2255" s="256">
        <v>0</v>
      </c>
      <c r="AR2255" s="256">
        <v>0</v>
      </c>
      <c r="AS2255" s="256">
        <v>0</v>
      </c>
      <c r="AT2255" s="256">
        <v>0</v>
      </c>
      <c r="AU2255" s="256">
        <v>0</v>
      </c>
      <c r="AV2255" s="256">
        <v>0</v>
      </c>
      <c r="AW2255" s="256">
        <v>0</v>
      </c>
      <c r="AX2255" s="256">
        <v>0</v>
      </c>
      <c r="AY2255" s="256">
        <v>0</v>
      </c>
      <c r="AZ2255" s="256">
        <v>0</v>
      </c>
      <c r="BA2255" s="256">
        <v>0</v>
      </c>
      <c r="BB2255" s="256">
        <v>0</v>
      </c>
      <c r="BC2255" s="256">
        <v>0</v>
      </c>
      <c r="BD2255" s="256">
        <v>0</v>
      </c>
      <c r="BE2255" s="256">
        <v>0</v>
      </c>
      <c r="BF2255" s="256">
        <v>0</v>
      </c>
      <c r="BG2255" s="256">
        <v>0</v>
      </c>
      <c r="BH2255" s="256">
        <v>0</v>
      </c>
      <c r="BI2255" s="256">
        <v>0</v>
      </c>
      <c r="BJ2255" s="256">
        <v>0</v>
      </c>
      <c r="BK2255" s="256">
        <v>0</v>
      </c>
      <c r="BL2255" s="256">
        <v>0</v>
      </c>
      <c r="BM2255" s="256">
        <v>0</v>
      </c>
      <c r="BN2255" s="256">
        <v>0</v>
      </c>
      <c r="BO2255" s="256">
        <v>0</v>
      </c>
      <c r="BP2255" s="256">
        <v>0</v>
      </c>
      <c r="BQ2255" s="256">
        <v>0</v>
      </c>
      <c r="BR2255" s="256">
        <v>0</v>
      </c>
      <c r="BS2255" s="256">
        <v>0</v>
      </c>
      <c r="BT2255" s="256">
        <v>0</v>
      </c>
      <c r="BU2255" s="256">
        <v>0</v>
      </c>
      <c r="BV2255" s="256">
        <v>0</v>
      </c>
    </row>
    <row r="2256" spans="1:74">
      <c r="A2256" s="256">
        <v>125</v>
      </c>
      <c r="B2256" s="256">
        <v>627.4283740211888</v>
      </c>
      <c r="C2256" s="256">
        <v>636.59143251957664</v>
      </c>
      <c r="D2256" s="256">
        <v>641.89636112390644</v>
      </c>
      <c r="E2256" s="256">
        <v>645.27222478120723</v>
      </c>
      <c r="F2256" s="256">
        <v>648.64808843850801</v>
      </c>
      <c r="G2256" s="256">
        <v>646.23675725472174</v>
      </c>
      <c r="H2256" s="256">
        <v>638.03823122984841</v>
      </c>
      <c r="I2256" s="256">
        <v>626.46384154767429</v>
      </c>
      <c r="J2256" s="256">
        <v>605.72639336711222</v>
      </c>
      <c r="K2256" s="256">
        <v>560.39336711193027</v>
      </c>
      <c r="L2256" s="256">
        <v>497.69875633348715</v>
      </c>
      <c r="M2256" s="256">
        <v>422.46522339935535</v>
      </c>
      <c r="N2256" s="256">
        <v>346.2671579917091</v>
      </c>
      <c r="O2256" s="256">
        <v>278.74988484569337</v>
      </c>
      <c r="P2256" s="256">
        <v>228.59419622293888</v>
      </c>
      <c r="Q2256" s="256">
        <v>195.31782588668827</v>
      </c>
      <c r="R2256" s="256">
        <v>173.6158452326118</v>
      </c>
      <c r="S2256" s="256">
        <v>163.48825426070945</v>
      </c>
      <c r="T2256" s="256">
        <v>166.86411791801024</v>
      </c>
      <c r="U2256" s="256">
        <v>177.9562413634271</v>
      </c>
      <c r="V2256" s="256">
        <v>190.49516351911572</v>
      </c>
      <c r="W2256" s="256">
        <v>199.65822201750356</v>
      </c>
      <c r="X2256" s="256">
        <v>184.22570244127141</v>
      </c>
      <c r="Y2256" s="256">
        <v>155.77199447259338</v>
      </c>
      <c r="Z2256" s="256">
        <v>154.32519576232158</v>
      </c>
      <c r="AA2256" s="256">
        <v>153.36066328880707</v>
      </c>
      <c r="AB2256" s="256">
        <v>149.98479963150629</v>
      </c>
      <c r="AC2256" s="256">
        <v>141.78627360663296</v>
      </c>
      <c r="AD2256" s="256">
        <v>132.14094887148786</v>
      </c>
      <c r="AE2256" s="256">
        <v>120.0842929525565</v>
      </c>
      <c r="AF2256" s="256">
        <v>104.65177337632433</v>
      </c>
      <c r="AG2256" s="256">
        <v>95.488714877936488</v>
      </c>
      <c r="AH2256" s="256">
        <v>87.290188853063157</v>
      </c>
      <c r="AI2256" s="256">
        <v>80.056195301704335</v>
      </c>
      <c r="AJ2256" s="256">
        <v>71.375403040073735</v>
      </c>
      <c r="AK2256" s="256">
        <v>39.545831414094913</v>
      </c>
      <c r="AL2256" s="256">
        <v>0</v>
      </c>
      <c r="AM2256" s="256">
        <v>0</v>
      </c>
      <c r="AN2256" s="256">
        <v>0</v>
      </c>
      <c r="AO2256" s="256">
        <v>0</v>
      </c>
      <c r="AP2256" s="256">
        <v>0</v>
      </c>
      <c r="AQ2256" s="256">
        <v>0</v>
      </c>
      <c r="AR2256" s="256">
        <v>0</v>
      </c>
      <c r="AS2256" s="256">
        <v>0</v>
      </c>
      <c r="AT2256" s="256">
        <v>0</v>
      </c>
      <c r="AU2256" s="256">
        <v>0</v>
      </c>
      <c r="AV2256" s="256">
        <v>0</v>
      </c>
      <c r="AW2256" s="256">
        <v>0</v>
      </c>
      <c r="AX2256" s="256">
        <v>0</v>
      </c>
      <c r="AY2256" s="256">
        <v>0</v>
      </c>
      <c r="AZ2256" s="256">
        <v>0</v>
      </c>
      <c r="BA2256" s="256">
        <v>0</v>
      </c>
      <c r="BB2256" s="256">
        <v>0</v>
      </c>
      <c r="BC2256" s="256">
        <v>0</v>
      </c>
      <c r="BD2256" s="256">
        <v>0</v>
      </c>
      <c r="BE2256" s="256">
        <v>0</v>
      </c>
      <c r="BF2256" s="256">
        <v>0</v>
      </c>
      <c r="BG2256" s="256">
        <v>0</v>
      </c>
      <c r="BH2256" s="256">
        <v>0</v>
      </c>
      <c r="BI2256" s="256">
        <v>0</v>
      </c>
      <c r="BJ2256" s="256">
        <v>0</v>
      </c>
      <c r="BK2256" s="256">
        <v>0</v>
      </c>
      <c r="BL2256" s="256">
        <v>0</v>
      </c>
      <c r="BM2256" s="256">
        <v>0</v>
      </c>
      <c r="BN2256" s="256">
        <v>0</v>
      </c>
      <c r="BO2256" s="256">
        <v>0</v>
      </c>
      <c r="BP2256" s="256">
        <v>0</v>
      </c>
      <c r="BQ2256" s="256">
        <v>0</v>
      </c>
      <c r="BR2256" s="256">
        <v>0</v>
      </c>
      <c r="BS2256" s="256">
        <v>0</v>
      </c>
      <c r="BT2256" s="256">
        <v>0</v>
      </c>
      <c r="BU2256" s="256">
        <v>0</v>
      </c>
      <c r="BV2256" s="256">
        <v>0</v>
      </c>
    </row>
    <row r="2257" spans="1:74">
      <c r="A2257" s="256">
        <v>130</v>
      </c>
      <c r="B2257" s="256">
        <v>627.4283740211888</v>
      </c>
      <c r="C2257" s="256">
        <v>638.03823122984841</v>
      </c>
      <c r="D2257" s="256">
        <v>645.27222478120723</v>
      </c>
      <c r="E2257" s="256">
        <v>649.13035467526527</v>
      </c>
      <c r="F2257" s="256">
        <v>647.20128972823625</v>
      </c>
      <c r="G2257" s="256">
        <v>640.44956241363468</v>
      </c>
      <c r="H2257" s="256">
        <v>629.35743896821782</v>
      </c>
      <c r="I2257" s="256">
        <v>611.51358820819928</v>
      </c>
      <c r="J2257" s="256">
        <v>572.45002303086164</v>
      </c>
      <c r="K2257" s="256">
        <v>506.86181483187499</v>
      </c>
      <c r="L2257" s="256">
        <v>427.77015200368515</v>
      </c>
      <c r="M2257" s="256">
        <v>343.37356057116557</v>
      </c>
      <c r="N2257" s="256">
        <v>268.62229387379102</v>
      </c>
      <c r="O2257" s="256">
        <v>213.64394288346395</v>
      </c>
      <c r="P2257" s="256">
        <v>179.88530631045612</v>
      </c>
      <c r="Q2257" s="256">
        <v>160.11239060340867</v>
      </c>
      <c r="R2257" s="256">
        <v>151.91386457853531</v>
      </c>
      <c r="S2257" s="256">
        <v>154.32519576232158</v>
      </c>
      <c r="T2257" s="256">
        <v>168.310916628282</v>
      </c>
      <c r="U2257" s="256">
        <v>188.5660985720867</v>
      </c>
      <c r="V2257" s="256">
        <v>212.67941040994944</v>
      </c>
      <c r="W2257" s="256">
        <v>242.09765085214201</v>
      </c>
      <c r="X2257" s="256">
        <v>264.76416397973298</v>
      </c>
      <c r="Y2257" s="256">
        <v>255.60110548134514</v>
      </c>
      <c r="Z2257" s="256">
        <v>234.38139106402593</v>
      </c>
      <c r="AA2257" s="256">
        <v>211.71487793643493</v>
      </c>
      <c r="AB2257" s="256">
        <v>187.60156609857219</v>
      </c>
      <c r="AC2257" s="256">
        <v>166.86411791801024</v>
      </c>
      <c r="AD2257" s="256">
        <v>141.30400736987571</v>
      </c>
      <c r="AE2257" s="256">
        <v>121.04882542607101</v>
      </c>
      <c r="AF2257" s="256">
        <v>101.7581759557808</v>
      </c>
      <c r="AG2257" s="256">
        <v>87.290188853063157</v>
      </c>
      <c r="AH2257" s="256">
        <v>74.751266697374518</v>
      </c>
      <c r="AI2257" s="256">
        <v>65.588208198986678</v>
      </c>
      <c r="AJ2257" s="256">
        <v>56.425149700598837</v>
      </c>
      <c r="AK2257" s="256">
        <v>34.723169046522358</v>
      </c>
      <c r="AL2257" s="256">
        <v>0</v>
      </c>
      <c r="AM2257" s="256">
        <v>0</v>
      </c>
      <c r="AN2257" s="256">
        <v>0</v>
      </c>
      <c r="AO2257" s="256">
        <v>0</v>
      </c>
      <c r="AP2257" s="256">
        <v>0</v>
      </c>
      <c r="AQ2257" s="256">
        <v>0</v>
      </c>
      <c r="AR2257" s="256">
        <v>0</v>
      </c>
      <c r="AS2257" s="256">
        <v>0</v>
      </c>
      <c r="AT2257" s="256">
        <v>0</v>
      </c>
      <c r="AU2257" s="256">
        <v>0</v>
      </c>
      <c r="AV2257" s="256">
        <v>0</v>
      </c>
      <c r="AW2257" s="256">
        <v>0</v>
      </c>
      <c r="AX2257" s="256">
        <v>0</v>
      </c>
      <c r="AY2257" s="256">
        <v>0</v>
      </c>
      <c r="AZ2257" s="256">
        <v>0</v>
      </c>
      <c r="BA2257" s="256">
        <v>0</v>
      </c>
      <c r="BB2257" s="256">
        <v>0</v>
      </c>
      <c r="BC2257" s="256">
        <v>0</v>
      </c>
      <c r="BD2257" s="256">
        <v>0</v>
      </c>
      <c r="BE2257" s="256">
        <v>0</v>
      </c>
      <c r="BF2257" s="256">
        <v>0</v>
      </c>
      <c r="BG2257" s="256">
        <v>0</v>
      </c>
      <c r="BH2257" s="256">
        <v>0</v>
      </c>
      <c r="BI2257" s="256">
        <v>0</v>
      </c>
      <c r="BJ2257" s="256">
        <v>0</v>
      </c>
      <c r="BK2257" s="256">
        <v>0</v>
      </c>
      <c r="BL2257" s="256">
        <v>0</v>
      </c>
      <c r="BM2257" s="256">
        <v>0</v>
      </c>
      <c r="BN2257" s="256">
        <v>0</v>
      </c>
      <c r="BO2257" s="256">
        <v>0</v>
      </c>
      <c r="BP2257" s="256">
        <v>0</v>
      </c>
      <c r="BQ2257" s="256">
        <v>0</v>
      </c>
      <c r="BR2257" s="256">
        <v>0</v>
      </c>
      <c r="BS2257" s="256">
        <v>0</v>
      </c>
      <c r="BT2257" s="256">
        <v>0</v>
      </c>
      <c r="BU2257" s="256">
        <v>0</v>
      </c>
      <c r="BV2257" s="256">
        <v>0</v>
      </c>
    </row>
    <row r="2258" spans="1:74">
      <c r="A2258" s="256">
        <v>135</v>
      </c>
      <c r="B2258" s="256">
        <v>627.4283740211888</v>
      </c>
      <c r="C2258" s="256">
        <v>639.00276370336292</v>
      </c>
      <c r="D2258" s="256">
        <v>646.71902349147899</v>
      </c>
      <c r="E2258" s="256">
        <v>650.09488714877978</v>
      </c>
      <c r="F2258" s="256">
        <v>644.78995854444997</v>
      </c>
      <c r="G2258" s="256">
        <v>637.0736987563339</v>
      </c>
      <c r="H2258" s="256">
        <v>623.57024412713076</v>
      </c>
      <c r="I2258" s="256">
        <v>592.70520497466634</v>
      </c>
      <c r="J2258" s="256">
        <v>531.45739290649499</v>
      </c>
      <c r="K2258" s="256">
        <v>448.50760018424717</v>
      </c>
      <c r="L2258" s="256">
        <v>361.217411331184</v>
      </c>
      <c r="M2258" s="256">
        <v>277.30308613542161</v>
      </c>
      <c r="N2258" s="256">
        <v>214.60847535697846</v>
      </c>
      <c r="O2258" s="256">
        <v>176.99170888991259</v>
      </c>
      <c r="P2258" s="256">
        <v>157.21879318286514</v>
      </c>
      <c r="Q2258" s="256">
        <v>148.53800092123453</v>
      </c>
      <c r="R2258" s="256">
        <v>148.53800092123453</v>
      </c>
      <c r="S2258" s="256">
        <v>161.55918931368043</v>
      </c>
      <c r="T2258" s="256">
        <v>186.15476738830043</v>
      </c>
      <c r="U2258" s="256">
        <v>216.53754030400751</v>
      </c>
      <c r="V2258" s="256">
        <v>248.84937816674358</v>
      </c>
      <c r="W2258" s="256">
        <v>285.98387839705219</v>
      </c>
      <c r="X2258" s="256">
        <v>318.77798249654558</v>
      </c>
      <c r="Y2258" s="256">
        <v>339.03316444035028</v>
      </c>
      <c r="Z2258" s="256">
        <v>337.10409949332126</v>
      </c>
      <c r="AA2258" s="256">
        <v>309.13265776140048</v>
      </c>
      <c r="AB2258" s="256">
        <v>265.24643021649024</v>
      </c>
      <c r="AC2258" s="256">
        <v>221.84246890833731</v>
      </c>
      <c r="AD2258" s="256">
        <v>181.33210502072788</v>
      </c>
      <c r="AE2258" s="256">
        <v>144.67987102717649</v>
      </c>
      <c r="AF2258" s="256">
        <v>114.29709811146944</v>
      </c>
      <c r="AG2258" s="256">
        <v>90.66605251036394</v>
      </c>
      <c r="AH2258" s="256">
        <v>78.127130354675316</v>
      </c>
      <c r="AI2258" s="256">
        <v>77.644864117918061</v>
      </c>
      <c r="AJ2258" s="256">
        <v>72.822201750345499</v>
      </c>
      <c r="AK2258" s="256">
        <v>43.403961308152951</v>
      </c>
      <c r="AL2258" s="256">
        <v>0</v>
      </c>
      <c r="AM2258" s="256">
        <v>0</v>
      </c>
      <c r="AN2258" s="256">
        <v>0</v>
      </c>
      <c r="AO2258" s="256">
        <v>0</v>
      </c>
      <c r="AP2258" s="256">
        <v>0</v>
      </c>
      <c r="AQ2258" s="256">
        <v>0</v>
      </c>
      <c r="AR2258" s="256">
        <v>0</v>
      </c>
      <c r="AS2258" s="256">
        <v>0</v>
      </c>
      <c r="AT2258" s="256">
        <v>0</v>
      </c>
      <c r="AU2258" s="256">
        <v>0</v>
      </c>
      <c r="AV2258" s="256">
        <v>0</v>
      </c>
      <c r="AW2258" s="256">
        <v>0</v>
      </c>
      <c r="AX2258" s="256">
        <v>0</v>
      </c>
      <c r="AY2258" s="256">
        <v>0</v>
      </c>
      <c r="AZ2258" s="256">
        <v>0</v>
      </c>
      <c r="BA2258" s="256">
        <v>0</v>
      </c>
      <c r="BB2258" s="256">
        <v>0</v>
      </c>
      <c r="BC2258" s="256">
        <v>0</v>
      </c>
      <c r="BD2258" s="256">
        <v>0</v>
      </c>
      <c r="BE2258" s="256">
        <v>0</v>
      </c>
      <c r="BF2258" s="256">
        <v>0</v>
      </c>
      <c r="BG2258" s="256">
        <v>0</v>
      </c>
      <c r="BH2258" s="256">
        <v>0</v>
      </c>
      <c r="BI2258" s="256">
        <v>0</v>
      </c>
      <c r="BJ2258" s="256">
        <v>0</v>
      </c>
      <c r="BK2258" s="256">
        <v>0</v>
      </c>
      <c r="BL2258" s="256">
        <v>0</v>
      </c>
      <c r="BM2258" s="256">
        <v>0</v>
      </c>
      <c r="BN2258" s="256">
        <v>0</v>
      </c>
      <c r="BO2258" s="256">
        <v>0</v>
      </c>
      <c r="BP2258" s="256">
        <v>0</v>
      </c>
      <c r="BQ2258" s="256">
        <v>0</v>
      </c>
      <c r="BR2258" s="256">
        <v>0</v>
      </c>
      <c r="BS2258" s="256">
        <v>0</v>
      </c>
      <c r="BT2258" s="256">
        <v>0</v>
      </c>
      <c r="BU2258" s="256">
        <v>0</v>
      </c>
      <c r="BV2258" s="256">
        <v>0</v>
      </c>
    </row>
    <row r="2259" spans="1:74">
      <c r="A2259" s="256">
        <v>140</v>
      </c>
      <c r="B2259" s="256">
        <v>627.4283740211888</v>
      </c>
      <c r="C2259" s="256">
        <v>638.52049746660566</v>
      </c>
      <c r="D2259" s="256">
        <v>647.6835559649935</v>
      </c>
      <c r="E2259" s="256">
        <v>650.09488714877978</v>
      </c>
      <c r="F2259" s="256">
        <v>642.3786273606637</v>
      </c>
      <c r="G2259" s="256">
        <v>631.28650391524684</v>
      </c>
      <c r="H2259" s="256">
        <v>612.47812068171379</v>
      </c>
      <c r="I2259" s="256">
        <v>565.69829571626008</v>
      </c>
      <c r="J2259" s="256">
        <v>486.60663288807029</v>
      </c>
      <c r="K2259" s="256">
        <v>394.49378166743458</v>
      </c>
      <c r="L2259" s="256">
        <v>304.30999539382788</v>
      </c>
      <c r="M2259" s="256">
        <v>228.59419622293888</v>
      </c>
      <c r="N2259" s="256">
        <v>182.77890373099964</v>
      </c>
      <c r="O2259" s="256">
        <v>159.14785812989416</v>
      </c>
      <c r="P2259" s="256">
        <v>149.02026715799178</v>
      </c>
      <c r="Q2259" s="256">
        <v>146.60893597420551</v>
      </c>
      <c r="R2259" s="256">
        <v>155.28972823583612</v>
      </c>
      <c r="S2259" s="256">
        <v>178.92077383694161</v>
      </c>
      <c r="T2259" s="256">
        <v>208.8212805158914</v>
      </c>
      <c r="U2259" s="256">
        <v>239.20405343159848</v>
      </c>
      <c r="V2259" s="256">
        <v>273.44495624136357</v>
      </c>
      <c r="W2259" s="256">
        <v>308.16812528788591</v>
      </c>
      <c r="X2259" s="256">
        <v>334.69276830953498</v>
      </c>
      <c r="Y2259" s="256">
        <v>339.99769691386479</v>
      </c>
      <c r="Z2259" s="256">
        <v>322.15384615384636</v>
      </c>
      <c r="AA2259" s="256">
        <v>290.32427452786749</v>
      </c>
      <c r="AB2259" s="256">
        <v>251.74297558728711</v>
      </c>
      <c r="AC2259" s="256">
        <v>215.57300783049297</v>
      </c>
      <c r="AD2259" s="256">
        <v>179.40304007369886</v>
      </c>
      <c r="AE2259" s="256">
        <v>147.09120221096276</v>
      </c>
      <c r="AF2259" s="256">
        <v>117.67296176877022</v>
      </c>
      <c r="AG2259" s="256">
        <v>95.006448641179233</v>
      </c>
      <c r="AH2259" s="256">
        <v>90.66605251036394</v>
      </c>
      <c r="AI2259" s="256">
        <v>89.219253800092176</v>
      </c>
      <c r="AJ2259" s="256">
        <v>69.446338093044716</v>
      </c>
      <c r="AK2259" s="256">
        <v>33.758636573007848</v>
      </c>
      <c r="AL2259" s="256">
        <v>0</v>
      </c>
      <c r="AM2259" s="256">
        <v>0</v>
      </c>
      <c r="AN2259" s="256">
        <v>0</v>
      </c>
      <c r="AO2259" s="256">
        <v>0</v>
      </c>
      <c r="AP2259" s="256">
        <v>0</v>
      </c>
      <c r="AQ2259" s="256">
        <v>0</v>
      </c>
      <c r="AR2259" s="256">
        <v>0</v>
      </c>
      <c r="AS2259" s="256">
        <v>0</v>
      </c>
      <c r="AT2259" s="256">
        <v>0</v>
      </c>
      <c r="AU2259" s="256">
        <v>0</v>
      </c>
      <c r="AV2259" s="256">
        <v>0</v>
      </c>
      <c r="AW2259" s="256">
        <v>0</v>
      </c>
      <c r="AX2259" s="256">
        <v>0</v>
      </c>
      <c r="AY2259" s="256">
        <v>0</v>
      </c>
      <c r="AZ2259" s="256">
        <v>0</v>
      </c>
      <c r="BA2259" s="256">
        <v>0</v>
      </c>
      <c r="BB2259" s="256">
        <v>0</v>
      </c>
      <c r="BC2259" s="256">
        <v>0</v>
      </c>
      <c r="BD2259" s="256">
        <v>0</v>
      </c>
      <c r="BE2259" s="256">
        <v>0</v>
      </c>
      <c r="BF2259" s="256">
        <v>0</v>
      </c>
      <c r="BG2259" s="256">
        <v>0</v>
      </c>
      <c r="BH2259" s="256">
        <v>0</v>
      </c>
      <c r="BI2259" s="256">
        <v>0</v>
      </c>
      <c r="BJ2259" s="256">
        <v>0</v>
      </c>
      <c r="BK2259" s="256">
        <v>0</v>
      </c>
      <c r="BL2259" s="256">
        <v>0</v>
      </c>
      <c r="BM2259" s="256">
        <v>0</v>
      </c>
      <c r="BN2259" s="256">
        <v>0</v>
      </c>
      <c r="BO2259" s="256">
        <v>0</v>
      </c>
      <c r="BP2259" s="256">
        <v>0</v>
      </c>
      <c r="BQ2259" s="256">
        <v>0</v>
      </c>
      <c r="BR2259" s="256">
        <v>0</v>
      </c>
      <c r="BS2259" s="256">
        <v>0</v>
      </c>
      <c r="BT2259" s="256">
        <v>0</v>
      </c>
      <c r="BU2259" s="256">
        <v>0</v>
      </c>
      <c r="BV2259" s="256">
        <v>0</v>
      </c>
    </row>
    <row r="2260" spans="1:74">
      <c r="A2260" s="256">
        <v>145</v>
      </c>
      <c r="B2260" s="256">
        <v>627.4283740211888</v>
      </c>
      <c r="C2260" s="256">
        <v>638.52049746660566</v>
      </c>
      <c r="D2260" s="256">
        <v>647.6835559649935</v>
      </c>
      <c r="E2260" s="256">
        <v>647.6835559649935</v>
      </c>
      <c r="F2260" s="256">
        <v>638.03823122984841</v>
      </c>
      <c r="G2260" s="256">
        <v>626.46384154767429</v>
      </c>
      <c r="H2260" s="256">
        <v>599.93919852602517</v>
      </c>
      <c r="I2260" s="256">
        <v>534.83325656379577</v>
      </c>
      <c r="J2260" s="256">
        <v>444.64947029018913</v>
      </c>
      <c r="K2260" s="256">
        <v>348.19622293873812</v>
      </c>
      <c r="L2260" s="256">
        <v>259.94150161216044</v>
      </c>
      <c r="M2260" s="256">
        <v>197.24689083371729</v>
      </c>
      <c r="N2260" s="256">
        <v>166.38185168125298</v>
      </c>
      <c r="O2260" s="256">
        <v>151.91386457853531</v>
      </c>
      <c r="P2260" s="256">
        <v>146.12666973744825</v>
      </c>
      <c r="Q2260" s="256">
        <v>149.50253339474904</v>
      </c>
      <c r="R2260" s="256">
        <v>169.27544910179651</v>
      </c>
      <c r="S2260" s="256">
        <v>196.28235836020278</v>
      </c>
      <c r="T2260" s="256">
        <v>222.80700138185182</v>
      </c>
      <c r="U2260" s="256">
        <v>250.29617687701534</v>
      </c>
      <c r="V2260" s="256">
        <v>281.6434822662369</v>
      </c>
      <c r="W2260" s="256">
        <v>307.2035928143714</v>
      </c>
      <c r="X2260" s="256">
        <v>314.43758636573028</v>
      </c>
      <c r="Y2260" s="256">
        <v>302.38093044679886</v>
      </c>
      <c r="Z2260" s="256">
        <v>278.74988484569337</v>
      </c>
      <c r="AA2260" s="256">
        <v>246.4380469829573</v>
      </c>
      <c r="AB2260" s="256">
        <v>216.05527406725025</v>
      </c>
      <c r="AC2260" s="256">
        <v>187.60156609857219</v>
      </c>
      <c r="AD2260" s="256">
        <v>161.55918931368043</v>
      </c>
      <c r="AE2260" s="256">
        <v>134.55228005527414</v>
      </c>
      <c r="AF2260" s="256">
        <v>109.95670198065415</v>
      </c>
      <c r="AG2260" s="256">
        <v>95.970981114693743</v>
      </c>
      <c r="AH2260" s="256">
        <v>94.041916167664724</v>
      </c>
      <c r="AI2260" s="256">
        <v>86.325656379548647</v>
      </c>
      <c r="AJ2260" s="256">
        <v>69.446338093044716</v>
      </c>
      <c r="AK2260" s="256">
        <v>28.935974205435301</v>
      </c>
      <c r="AL2260" s="256">
        <v>0</v>
      </c>
      <c r="AM2260" s="256">
        <v>0</v>
      </c>
      <c r="AN2260" s="256">
        <v>0</v>
      </c>
      <c r="AO2260" s="256">
        <v>0</v>
      </c>
      <c r="AP2260" s="256">
        <v>0</v>
      </c>
      <c r="AQ2260" s="256">
        <v>0</v>
      </c>
      <c r="AR2260" s="256">
        <v>0</v>
      </c>
      <c r="AS2260" s="256">
        <v>0</v>
      </c>
      <c r="AT2260" s="256">
        <v>0</v>
      </c>
      <c r="AU2260" s="256">
        <v>0</v>
      </c>
      <c r="AV2260" s="256">
        <v>0</v>
      </c>
      <c r="AW2260" s="256">
        <v>0</v>
      </c>
      <c r="AX2260" s="256">
        <v>0</v>
      </c>
      <c r="AY2260" s="256">
        <v>0</v>
      </c>
      <c r="AZ2260" s="256">
        <v>0</v>
      </c>
      <c r="BA2260" s="256">
        <v>0</v>
      </c>
      <c r="BB2260" s="256">
        <v>0</v>
      </c>
      <c r="BC2260" s="256">
        <v>0</v>
      </c>
      <c r="BD2260" s="256">
        <v>0</v>
      </c>
      <c r="BE2260" s="256">
        <v>0</v>
      </c>
      <c r="BF2260" s="256">
        <v>0</v>
      </c>
      <c r="BG2260" s="256">
        <v>0</v>
      </c>
      <c r="BH2260" s="256">
        <v>0</v>
      </c>
      <c r="BI2260" s="256">
        <v>0</v>
      </c>
      <c r="BJ2260" s="256">
        <v>0</v>
      </c>
      <c r="BK2260" s="256">
        <v>0</v>
      </c>
      <c r="BL2260" s="256">
        <v>0</v>
      </c>
      <c r="BM2260" s="256">
        <v>0</v>
      </c>
      <c r="BN2260" s="256">
        <v>0</v>
      </c>
      <c r="BO2260" s="256">
        <v>0</v>
      </c>
      <c r="BP2260" s="256">
        <v>0</v>
      </c>
      <c r="BQ2260" s="256">
        <v>0</v>
      </c>
      <c r="BR2260" s="256">
        <v>0</v>
      </c>
      <c r="BS2260" s="256">
        <v>0</v>
      </c>
      <c r="BT2260" s="256">
        <v>0</v>
      </c>
      <c r="BU2260" s="256">
        <v>0</v>
      </c>
      <c r="BV2260" s="256">
        <v>0</v>
      </c>
    </row>
    <row r="2261" spans="1:74">
      <c r="A2261" s="256">
        <v>150</v>
      </c>
      <c r="B2261" s="256">
        <v>627.4283740211888</v>
      </c>
      <c r="C2261" s="256">
        <v>639.48502994012017</v>
      </c>
      <c r="D2261" s="256">
        <v>649.61262091202252</v>
      </c>
      <c r="E2261" s="256">
        <v>649.13035467526527</v>
      </c>
      <c r="F2261" s="256">
        <v>639.00276370336292</v>
      </c>
      <c r="G2261" s="256">
        <v>624.05251036388802</v>
      </c>
      <c r="H2261" s="256">
        <v>585.47121142330752</v>
      </c>
      <c r="I2261" s="256">
        <v>506.86181483187499</v>
      </c>
      <c r="J2261" s="256">
        <v>409.92630124366673</v>
      </c>
      <c r="K2261" s="256">
        <v>309.61492399815774</v>
      </c>
      <c r="L2261" s="256">
        <v>227.14739751266711</v>
      </c>
      <c r="M2261" s="256">
        <v>178.92077383694161</v>
      </c>
      <c r="N2261" s="256">
        <v>158.66559189313691</v>
      </c>
      <c r="O2261" s="256">
        <v>149.50253339474904</v>
      </c>
      <c r="P2261" s="256">
        <v>146.12666973744825</v>
      </c>
      <c r="Q2261" s="256">
        <v>157.7010594196224</v>
      </c>
      <c r="R2261" s="256">
        <v>183.2611699677569</v>
      </c>
      <c r="S2261" s="256">
        <v>206.89221556886238</v>
      </c>
      <c r="T2261" s="256">
        <v>225.70059880239535</v>
      </c>
      <c r="U2261" s="256">
        <v>249.81391064025809</v>
      </c>
      <c r="V2261" s="256">
        <v>272.96269000460632</v>
      </c>
      <c r="W2261" s="256">
        <v>283.09028097650867</v>
      </c>
      <c r="X2261" s="256">
        <v>278.74988484569337</v>
      </c>
      <c r="Y2261" s="256">
        <v>266.21096269000475</v>
      </c>
      <c r="Z2261" s="256">
        <v>241.1331183786275</v>
      </c>
      <c r="AA2261" s="256">
        <v>215.09074159373571</v>
      </c>
      <c r="AB2261" s="256">
        <v>190.49516351911572</v>
      </c>
      <c r="AC2261" s="256">
        <v>169.75771533855377</v>
      </c>
      <c r="AD2261" s="256">
        <v>144.67987102717649</v>
      </c>
      <c r="AE2261" s="256">
        <v>117.67296176877022</v>
      </c>
      <c r="AF2261" s="256">
        <v>98.382312298480016</v>
      </c>
      <c r="AG2261" s="256">
        <v>92.595117457392959</v>
      </c>
      <c r="AH2261" s="256">
        <v>86.325656379548647</v>
      </c>
      <c r="AI2261" s="256">
        <v>82.467526485490609</v>
      </c>
      <c r="AJ2261" s="256">
        <v>67.999539382772952</v>
      </c>
      <c r="AK2261" s="256">
        <v>38.099032703823141</v>
      </c>
      <c r="AL2261" s="256">
        <v>0</v>
      </c>
      <c r="AM2261" s="256">
        <v>0</v>
      </c>
      <c r="AN2261" s="256">
        <v>0</v>
      </c>
      <c r="AO2261" s="256">
        <v>0</v>
      </c>
      <c r="AP2261" s="256">
        <v>0</v>
      </c>
      <c r="AQ2261" s="256">
        <v>0</v>
      </c>
      <c r="AR2261" s="256">
        <v>0</v>
      </c>
      <c r="AS2261" s="256">
        <v>0</v>
      </c>
      <c r="AT2261" s="256">
        <v>0</v>
      </c>
      <c r="AU2261" s="256">
        <v>0</v>
      </c>
      <c r="AV2261" s="256">
        <v>0</v>
      </c>
      <c r="AW2261" s="256">
        <v>0</v>
      </c>
      <c r="AX2261" s="256">
        <v>0</v>
      </c>
      <c r="AY2261" s="256">
        <v>0</v>
      </c>
      <c r="AZ2261" s="256">
        <v>0</v>
      </c>
      <c r="BA2261" s="256">
        <v>0</v>
      </c>
      <c r="BB2261" s="256">
        <v>0</v>
      </c>
      <c r="BC2261" s="256">
        <v>0</v>
      </c>
      <c r="BD2261" s="256">
        <v>0</v>
      </c>
      <c r="BE2261" s="256">
        <v>0</v>
      </c>
      <c r="BF2261" s="256">
        <v>0</v>
      </c>
      <c r="BG2261" s="256">
        <v>0</v>
      </c>
      <c r="BH2261" s="256">
        <v>0</v>
      </c>
      <c r="BI2261" s="256">
        <v>0</v>
      </c>
      <c r="BJ2261" s="256">
        <v>0</v>
      </c>
      <c r="BK2261" s="256">
        <v>0</v>
      </c>
      <c r="BL2261" s="256">
        <v>0</v>
      </c>
      <c r="BM2261" s="256">
        <v>0</v>
      </c>
      <c r="BN2261" s="256">
        <v>0</v>
      </c>
      <c r="BO2261" s="256">
        <v>0</v>
      </c>
      <c r="BP2261" s="256">
        <v>0</v>
      </c>
      <c r="BQ2261" s="256">
        <v>0</v>
      </c>
      <c r="BR2261" s="256">
        <v>0</v>
      </c>
      <c r="BS2261" s="256">
        <v>0</v>
      </c>
      <c r="BT2261" s="256">
        <v>0</v>
      </c>
      <c r="BU2261" s="256">
        <v>0</v>
      </c>
      <c r="BV2261" s="256">
        <v>0</v>
      </c>
    </row>
    <row r="2262" spans="1:74">
      <c r="A2262" s="256">
        <v>155</v>
      </c>
      <c r="B2262" s="256">
        <v>627.4283740211888</v>
      </c>
      <c r="C2262" s="256">
        <v>639.48502994012017</v>
      </c>
      <c r="D2262" s="256">
        <v>650.09488714877978</v>
      </c>
      <c r="E2262" s="256">
        <v>648.16582220175076</v>
      </c>
      <c r="F2262" s="256">
        <v>638.03823122984841</v>
      </c>
      <c r="G2262" s="256">
        <v>620.19438046982998</v>
      </c>
      <c r="H2262" s="256">
        <v>570.52095808383262</v>
      </c>
      <c r="I2262" s="256">
        <v>481.78397052049775</v>
      </c>
      <c r="J2262" s="256">
        <v>379.06126209120242</v>
      </c>
      <c r="K2262" s="256">
        <v>278.26761860893612</v>
      </c>
      <c r="L2262" s="256">
        <v>204.96315062183336</v>
      </c>
      <c r="M2262" s="256">
        <v>168.310916628282</v>
      </c>
      <c r="N2262" s="256">
        <v>154.32519576232158</v>
      </c>
      <c r="O2262" s="256">
        <v>147.09120221096276</v>
      </c>
      <c r="P2262" s="256">
        <v>149.02026715799178</v>
      </c>
      <c r="Q2262" s="256">
        <v>169.27544910179651</v>
      </c>
      <c r="R2262" s="256">
        <v>193.8710271764165</v>
      </c>
      <c r="S2262" s="256">
        <v>208.8212805158914</v>
      </c>
      <c r="T2262" s="256">
        <v>221.84246890833731</v>
      </c>
      <c r="U2262" s="256">
        <v>239.20405343159848</v>
      </c>
      <c r="V2262" s="256">
        <v>252.22524182404436</v>
      </c>
      <c r="W2262" s="256">
        <v>251.26070935052985</v>
      </c>
      <c r="X2262" s="256">
        <v>246.92031321971456</v>
      </c>
      <c r="Y2262" s="256">
        <v>228.59419622293888</v>
      </c>
      <c r="Z2262" s="256">
        <v>206.89221556886238</v>
      </c>
      <c r="AA2262" s="256">
        <v>183.2611699677569</v>
      </c>
      <c r="AB2262" s="256">
        <v>166.38185168125298</v>
      </c>
      <c r="AC2262" s="256">
        <v>147.09120221096276</v>
      </c>
      <c r="AD2262" s="256">
        <v>122.01335789958551</v>
      </c>
      <c r="AE2262" s="256">
        <v>101.7581759557808</v>
      </c>
      <c r="AF2262" s="256">
        <v>89.701520036849431</v>
      </c>
      <c r="AG2262" s="256">
        <v>86.325656379548647</v>
      </c>
      <c r="AH2262" s="256">
        <v>75.715799170889028</v>
      </c>
      <c r="AI2262" s="256">
        <v>72.822201750345499</v>
      </c>
      <c r="AJ2262" s="256">
        <v>56.907415937356092</v>
      </c>
      <c r="AK2262" s="256">
        <v>20.737448180561966</v>
      </c>
      <c r="AL2262" s="256">
        <v>0</v>
      </c>
      <c r="AM2262" s="256">
        <v>0</v>
      </c>
      <c r="AN2262" s="256">
        <v>0</v>
      </c>
      <c r="AO2262" s="256">
        <v>0</v>
      </c>
      <c r="AP2262" s="256">
        <v>0</v>
      </c>
      <c r="AQ2262" s="256">
        <v>0</v>
      </c>
      <c r="AR2262" s="256">
        <v>0</v>
      </c>
      <c r="AS2262" s="256">
        <v>0</v>
      </c>
      <c r="AT2262" s="256">
        <v>0</v>
      </c>
      <c r="AU2262" s="256">
        <v>0</v>
      </c>
      <c r="AV2262" s="256">
        <v>0</v>
      </c>
      <c r="AW2262" s="256">
        <v>0</v>
      </c>
      <c r="AX2262" s="256">
        <v>0</v>
      </c>
      <c r="AY2262" s="256">
        <v>0</v>
      </c>
      <c r="AZ2262" s="256">
        <v>0</v>
      </c>
      <c r="BA2262" s="256">
        <v>0</v>
      </c>
      <c r="BB2262" s="256">
        <v>0</v>
      </c>
      <c r="BC2262" s="256">
        <v>0</v>
      </c>
      <c r="BD2262" s="256">
        <v>0</v>
      </c>
      <c r="BE2262" s="256">
        <v>0</v>
      </c>
      <c r="BF2262" s="256">
        <v>0</v>
      </c>
      <c r="BG2262" s="256">
        <v>0</v>
      </c>
      <c r="BH2262" s="256">
        <v>0</v>
      </c>
      <c r="BI2262" s="256">
        <v>0</v>
      </c>
      <c r="BJ2262" s="256">
        <v>0</v>
      </c>
      <c r="BK2262" s="256">
        <v>0</v>
      </c>
      <c r="BL2262" s="256">
        <v>0</v>
      </c>
      <c r="BM2262" s="256">
        <v>0</v>
      </c>
      <c r="BN2262" s="256">
        <v>0</v>
      </c>
      <c r="BO2262" s="256">
        <v>0</v>
      </c>
      <c r="BP2262" s="256">
        <v>0</v>
      </c>
      <c r="BQ2262" s="256">
        <v>0</v>
      </c>
      <c r="BR2262" s="256">
        <v>0</v>
      </c>
      <c r="BS2262" s="256">
        <v>0</v>
      </c>
      <c r="BT2262" s="256">
        <v>0</v>
      </c>
      <c r="BU2262" s="256">
        <v>0</v>
      </c>
      <c r="BV2262" s="256">
        <v>0</v>
      </c>
    </row>
    <row r="2263" spans="1:74">
      <c r="A2263" s="256">
        <v>160</v>
      </c>
      <c r="B2263" s="256">
        <v>627.4283740211888</v>
      </c>
      <c r="C2263" s="256">
        <v>638.03823122984841</v>
      </c>
      <c r="D2263" s="256">
        <v>649.13035467526527</v>
      </c>
      <c r="E2263" s="256">
        <v>646.71902349147899</v>
      </c>
      <c r="F2263" s="256">
        <v>636.10916628281939</v>
      </c>
      <c r="G2263" s="256">
        <v>615.85398433901457</v>
      </c>
      <c r="H2263" s="256">
        <v>556.05297098111498</v>
      </c>
      <c r="I2263" s="256">
        <v>458.63519115614952</v>
      </c>
      <c r="J2263" s="256">
        <v>352.53661906955341</v>
      </c>
      <c r="K2263" s="256">
        <v>255.11883924458789</v>
      </c>
      <c r="L2263" s="256">
        <v>190.97742975587298</v>
      </c>
      <c r="M2263" s="256">
        <v>162.52372178719494</v>
      </c>
      <c r="N2263" s="256">
        <v>151.91386457853531</v>
      </c>
      <c r="O2263" s="256">
        <v>146.60893597420551</v>
      </c>
      <c r="P2263" s="256">
        <v>153.84292952556433</v>
      </c>
      <c r="Q2263" s="256">
        <v>179.88530631045612</v>
      </c>
      <c r="R2263" s="256">
        <v>199.17595578074631</v>
      </c>
      <c r="S2263" s="256">
        <v>207.85674804237689</v>
      </c>
      <c r="T2263" s="256">
        <v>214.60847535697846</v>
      </c>
      <c r="U2263" s="256">
        <v>225.21833256563809</v>
      </c>
      <c r="V2263" s="256">
        <v>227.62966374942437</v>
      </c>
      <c r="W2263" s="256">
        <v>225.70059880239535</v>
      </c>
      <c r="X2263" s="256">
        <v>217.01980654076476</v>
      </c>
      <c r="Y2263" s="256">
        <v>197.24689083371729</v>
      </c>
      <c r="Z2263" s="256">
        <v>176.02717641639808</v>
      </c>
      <c r="AA2263" s="256">
        <v>158.66559189313691</v>
      </c>
      <c r="AB2263" s="256">
        <v>144.67987102717649</v>
      </c>
      <c r="AC2263" s="256">
        <v>124.90695532012904</v>
      </c>
      <c r="AD2263" s="256">
        <v>105.13403961308158</v>
      </c>
      <c r="AE2263" s="256">
        <v>92.595117457392959</v>
      </c>
      <c r="AF2263" s="256">
        <v>84.396591432519628</v>
      </c>
      <c r="AG2263" s="256">
        <v>75.233532934131773</v>
      </c>
      <c r="AH2263" s="256">
        <v>63.176877015200404</v>
      </c>
      <c r="AI2263" s="256">
        <v>57.389682174113346</v>
      </c>
      <c r="AJ2263" s="256">
        <v>42.439428834638441</v>
      </c>
      <c r="AK2263" s="256">
        <v>17.843850760018434</v>
      </c>
      <c r="AL2263" s="256">
        <v>0</v>
      </c>
      <c r="AM2263" s="256">
        <v>0</v>
      </c>
      <c r="AN2263" s="256">
        <v>0</v>
      </c>
      <c r="AO2263" s="256">
        <v>0</v>
      </c>
      <c r="AP2263" s="256">
        <v>0</v>
      </c>
      <c r="AQ2263" s="256">
        <v>0</v>
      </c>
      <c r="AR2263" s="256">
        <v>0</v>
      </c>
      <c r="AS2263" s="256">
        <v>0</v>
      </c>
      <c r="AT2263" s="256">
        <v>0</v>
      </c>
      <c r="AU2263" s="256">
        <v>0</v>
      </c>
      <c r="AV2263" s="256">
        <v>0</v>
      </c>
      <c r="AW2263" s="256">
        <v>0</v>
      </c>
      <c r="AX2263" s="256">
        <v>0</v>
      </c>
      <c r="AY2263" s="256">
        <v>0</v>
      </c>
      <c r="AZ2263" s="256">
        <v>0</v>
      </c>
      <c r="BA2263" s="256">
        <v>0</v>
      </c>
      <c r="BB2263" s="256">
        <v>0</v>
      </c>
      <c r="BC2263" s="256">
        <v>0</v>
      </c>
      <c r="BD2263" s="256">
        <v>0</v>
      </c>
      <c r="BE2263" s="256">
        <v>0</v>
      </c>
      <c r="BF2263" s="256">
        <v>0</v>
      </c>
      <c r="BG2263" s="256">
        <v>0</v>
      </c>
      <c r="BH2263" s="256">
        <v>0</v>
      </c>
      <c r="BI2263" s="256">
        <v>0</v>
      </c>
      <c r="BJ2263" s="256">
        <v>0</v>
      </c>
      <c r="BK2263" s="256">
        <v>0</v>
      </c>
      <c r="BL2263" s="256">
        <v>0</v>
      </c>
      <c r="BM2263" s="256">
        <v>0</v>
      </c>
      <c r="BN2263" s="256">
        <v>0</v>
      </c>
      <c r="BO2263" s="256">
        <v>0</v>
      </c>
      <c r="BP2263" s="256">
        <v>0</v>
      </c>
      <c r="BQ2263" s="256">
        <v>0</v>
      </c>
      <c r="BR2263" s="256">
        <v>0</v>
      </c>
      <c r="BS2263" s="256">
        <v>0</v>
      </c>
      <c r="BT2263" s="256">
        <v>0</v>
      </c>
      <c r="BU2263" s="256">
        <v>0</v>
      </c>
      <c r="BV2263" s="256">
        <v>0</v>
      </c>
    </row>
    <row r="2264" spans="1:74">
      <c r="A2264" s="256">
        <v>165</v>
      </c>
      <c r="B2264" s="256">
        <v>627.4283740211888</v>
      </c>
      <c r="C2264" s="256">
        <v>638.03823122984841</v>
      </c>
      <c r="D2264" s="256">
        <v>650.09488714877978</v>
      </c>
      <c r="E2264" s="256">
        <v>646.71902349147899</v>
      </c>
      <c r="F2264" s="256">
        <v>635.14463380930488</v>
      </c>
      <c r="G2264" s="256">
        <v>612.47812068171379</v>
      </c>
      <c r="H2264" s="256">
        <v>546.40764624596989</v>
      </c>
      <c r="I2264" s="256">
        <v>442.72040534316011</v>
      </c>
      <c r="J2264" s="256">
        <v>334.21050207277773</v>
      </c>
      <c r="K2264" s="256">
        <v>237.27498848456946</v>
      </c>
      <c r="L2264" s="256">
        <v>181.33210502072788</v>
      </c>
      <c r="M2264" s="256">
        <v>159.14785812989416</v>
      </c>
      <c r="N2264" s="256">
        <v>150.46706586826355</v>
      </c>
      <c r="O2264" s="256">
        <v>146.60893597420551</v>
      </c>
      <c r="P2264" s="256">
        <v>158.66559189313691</v>
      </c>
      <c r="Q2264" s="256">
        <v>184.70796867802866</v>
      </c>
      <c r="R2264" s="256">
        <v>197.72915707047454</v>
      </c>
      <c r="S2264" s="256">
        <v>202.06955320128984</v>
      </c>
      <c r="T2264" s="256">
        <v>203.03408567480434</v>
      </c>
      <c r="U2264" s="256">
        <v>208.8212805158914</v>
      </c>
      <c r="V2264" s="256">
        <v>204.48088438507611</v>
      </c>
      <c r="W2264" s="256">
        <v>201.58728696453258</v>
      </c>
      <c r="X2264" s="256">
        <v>188.5660985720867</v>
      </c>
      <c r="Y2264" s="256">
        <v>169.27544910179651</v>
      </c>
      <c r="Z2264" s="256">
        <v>149.50253339474904</v>
      </c>
      <c r="AA2264" s="256">
        <v>138.89267618608943</v>
      </c>
      <c r="AB2264" s="256">
        <v>129.24735145094434</v>
      </c>
      <c r="AC2264" s="256">
        <v>110.92123445416865</v>
      </c>
      <c r="AD2264" s="256">
        <v>98.382312298480016</v>
      </c>
      <c r="AE2264" s="256">
        <v>89.219253800092176</v>
      </c>
      <c r="AF2264" s="256">
        <v>80.056195301704335</v>
      </c>
      <c r="AG2264" s="256">
        <v>66.070474435743932</v>
      </c>
      <c r="AH2264" s="256">
        <v>53.531552280055301</v>
      </c>
      <c r="AI2264" s="256">
        <v>45.815292491939225</v>
      </c>
      <c r="AJ2264" s="256">
        <v>32.311837862736084</v>
      </c>
      <c r="AK2264" s="256">
        <v>14.46798710271765</v>
      </c>
      <c r="AL2264" s="256">
        <v>0</v>
      </c>
      <c r="AM2264" s="256">
        <v>0</v>
      </c>
      <c r="AN2264" s="256">
        <v>0</v>
      </c>
      <c r="AO2264" s="256">
        <v>0</v>
      </c>
      <c r="AP2264" s="256">
        <v>0</v>
      </c>
      <c r="AQ2264" s="256">
        <v>0</v>
      </c>
      <c r="AR2264" s="256">
        <v>0</v>
      </c>
      <c r="AS2264" s="256">
        <v>0</v>
      </c>
      <c r="AT2264" s="256">
        <v>0</v>
      </c>
      <c r="AU2264" s="256">
        <v>0</v>
      </c>
      <c r="AV2264" s="256">
        <v>0</v>
      </c>
      <c r="AW2264" s="256">
        <v>0</v>
      </c>
      <c r="AX2264" s="256">
        <v>0</v>
      </c>
      <c r="AY2264" s="256">
        <v>0</v>
      </c>
      <c r="AZ2264" s="256">
        <v>0</v>
      </c>
      <c r="BA2264" s="256">
        <v>0</v>
      </c>
      <c r="BB2264" s="256">
        <v>0</v>
      </c>
      <c r="BC2264" s="256">
        <v>0</v>
      </c>
      <c r="BD2264" s="256">
        <v>0</v>
      </c>
      <c r="BE2264" s="256">
        <v>0</v>
      </c>
      <c r="BF2264" s="256">
        <v>0</v>
      </c>
      <c r="BG2264" s="256">
        <v>0</v>
      </c>
      <c r="BH2264" s="256">
        <v>0</v>
      </c>
      <c r="BI2264" s="256">
        <v>0</v>
      </c>
      <c r="BJ2264" s="256">
        <v>0</v>
      </c>
      <c r="BK2264" s="256">
        <v>0</v>
      </c>
      <c r="BL2264" s="256">
        <v>0</v>
      </c>
      <c r="BM2264" s="256">
        <v>0</v>
      </c>
      <c r="BN2264" s="256">
        <v>0</v>
      </c>
      <c r="BO2264" s="256">
        <v>0</v>
      </c>
      <c r="BP2264" s="256">
        <v>0</v>
      </c>
      <c r="BQ2264" s="256">
        <v>0</v>
      </c>
      <c r="BR2264" s="256">
        <v>0</v>
      </c>
      <c r="BS2264" s="256">
        <v>0</v>
      </c>
      <c r="BT2264" s="256">
        <v>0</v>
      </c>
      <c r="BU2264" s="256">
        <v>0</v>
      </c>
      <c r="BV2264" s="256">
        <v>0</v>
      </c>
    </row>
    <row r="2265" spans="1:74">
      <c r="A2265" s="256">
        <v>170</v>
      </c>
      <c r="B2265" s="256">
        <v>627.4283740211888</v>
      </c>
      <c r="C2265" s="256">
        <v>639.00276370336292</v>
      </c>
      <c r="D2265" s="256">
        <v>651.05941962229429</v>
      </c>
      <c r="E2265" s="256">
        <v>647.20128972823625</v>
      </c>
      <c r="F2265" s="256">
        <v>635.62690004606213</v>
      </c>
      <c r="G2265" s="256">
        <v>609.58452326117026</v>
      </c>
      <c r="H2265" s="256">
        <v>535.31552280055303</v>
      </c>
      <c r="I2265" s="256">
        <v>429.21695071395692</v>
      </c>
      <c r="J2265" s="256">
        <v>319.26024873330283</v>
      </c>
      <c r="K2265" s="256">
        <v>224.25380009212358</v>
      </c>
      <c r="L2265" s="256">
        <v>173.6158452326118</v>
      </c>
      <c r="M2265" s="256">
        <v>154.32519576232158</v>
      </c>
      <c r="N2265" s="256">
        <v>147.09120221096276</v>
      </c>
      <c r="O2265" s="256">
        <v>145.644403500691</v>
      </c>
      <c r="P2265" s="256">
        <v>161.55918931368043</v>
      </c>
      <c r="Q2265" s="256">
        <v>186.15476738830043</v>
      </c>
      <c r="R2265" s="256">
        <v>193.38876093965925</v>
      </c>
      <c r="S2265" s="256">
        <v>192.90649470290199</v>
      </c>
      <c r="T2265" s="256">
        <v>189.04836480884396</v>
      </c>
      <c r="U2265" s="256">
        <v>190.01289728235847</v>
      </c>
      <c r="V2265" s="256">
        <v>180.36757254721337</v>
      </c>
      <c r="W2265" s="256">
        <v>177.9562413634271</v>
      </c>
      <c r="X2265" s="256">
        <v>163.97052049746671</v>
      </c>
      <c r="Y2265" s="256">
        <v>144.19760479041923</v>
      </c>
      <c r="Z2265" s="256">
        <v>128.76508521418708</v>
      </c>
      <c r="AA2265" s="256">
        <v>124.90695532012904</v>
      </c>
      <c r="AB2265" s="256">
        <v>118.15522800552748</v>
      </c>
      <c r="AC2265" s="256">
        <v>105.61630584983884</v>
      </c>
      <c r="AD2265" s="256">
        <v>97.900046061722762</v>
      </c>
      <c r="AE2265" s="256">
        <v>86.807922616305902</v>
      </c>
      <c r="AF2265" s="256">
        <v>73.786734223860009</v>
      </c>
      <c r="AG2265" s="256">
        <v>57.871948410870601</v>
      </c>
      <c r="AH2265" s="256">
        <v>47.744357438968244</v>
      </c>
      <c r="AI2265" s="256">
        <v>36.652233993551377</v>
      </c>
      <c r="AJ2265" s="256">
        <v>22.666513127590985</v>
      </c>
      <c r="AK2265" s="256">
        <v>9.645324735145099</v>
      </c>
      <c r="AL2265" s="256">
        <v>0</v>
      </c>
      <c r="AM2265" s="256">
        <v>0</v>
      </c>
      <c r="AN2265" s="256">
        <v>0</v>
      </c>
      <c r="AO2265" s="256">
        <v>0</v>
      </c>
      <c r="AP2265" s="256">
        <v>0</v>
      </c>
      <c r="AQ2265" s="256">
        <v>0</v>
      </c>
      <c r="AR2265" s="256">
        <v>0</v>
      </c>
      <c r="AS2265" s="256">
        <v>0</v>
      </c>
      <c r="AT2265" s="256">
        <v>0</v>
      </c>
      <c r="AU2265" s="256">
        <v>0</v>
      </c>
      <c r="AV2265" s="256">
        <v>0</v>
      </c>
      <c r="AW2265" s="256">
        <v>0</v>
      </c>
      <c r="AX2265" s="256">
        <v>0</v>
      </c>
      <c r="AY2265" s="256">
        <v>0</v>
      </c>
      <c r="AZ2265" s="256">
        <v>0</v>
      </c>
      <c r="BA2265" s="256">
        <v>0</v>
      </c>
      <c r="BB2265" s="256">
        <v>0</v>
      </c>
      <c r="BC2265" s="256">
        <v>0</v>
      </c>
      <c r="BD2265" s="256">
        <v>0</v>
      </c>
      <c r="BE2265" s="256">
        <v>0</v>
      </c>
      <c r="BF2265" s="256">
        <v>0</v>
      </c>
      <c r="BG2265" s="256">
        <v>0</v>
      </c>
      <c r="BH2265" s="256">
        <v>0</v>
      </c>
      <c r="BI2265" s="256">
        <v>0</v>
      </c>
      <c r="BJ2265" s="256">
        <v>0</v>
      </c>
      <c r="BK2265" s="256">
        <v>0</v>
      </c>
      <c r="BL2265" s="256">
        <v>0</v>
      </c>
      <c r="BM2265" s="256">
        <v>0</v>
      </c>
      <c r="BN2265" s="256">
        <v>0</v>
      </c>
      <c r="BO2265" s="256">
        <v>0</v>
      </c>
      <c r="BP2265" s="256">
        <v>0</v>
      </c>
      <c r="BQ2265" s="256">
        <v>0</v>
      </c>
      <c r="BR2265" s="256">
        <v>0</v>
      </c>
      <c r="BS2265" s="256">
        <v>0</v>
      </c>
      <c r="BT2265" s="256">
        <v>0</v>
      </c>
      <c r="BU2265" s="256">
        <v>0</v>
      </c>
      <c r="BV2265" s="256">
        <v>0</v>
      </c>
    </row>
    <row r="2266" spans="1:74">
      <c r="A2266" s="256">
        <v>175</v>
      </c>
      <c r="B2266" s="256">
        <v>627.4283740211888</v>
      </c>
      <c r="C2266" s="256">
        <v>639.48502994012017</v>
      </c>
      <c r="D2266" s="256">
        <v>650.57715338553703</v>
      </c>
      <c r="E2266" s="256">
        <v>645.27222478120723</v>
      </c>
      <c r="F2266" s="256">
        <v>633.21556886227586</v>
      </c>
      <c r="G2266" s="256">
        <v>606.20865960386948</v>
      </c>
      <c r="H2266" s="256">
        <v>529.52832795946597</v>
      </c>
      <c r="I2266" s="256">
        <v>422.46522339935535</v>
      </c>
      <c r="J2266" s="256">
        <v>311.0617227084295</v>
      </c>
      <c r="K2266" s="256">
        <v>216.53754030400751</v>
      </c>
      <c r="L2266" s="256">
        <v>167.82865039152475</v>
      </c>
      <c r="M2266" s="256">
        <v>149.98479963150629</v>
      </c>
      <c r="N2266" s="256">
        <v>143.23307231690472</v>
      </c>
      <c r="O2266" s="256">
        <v>143.71533855366198</v>
      </c>
      <c r="P2266" s="256">
        <v>162.04145555043769</v>
      </c>
      <c r="Q2266" s="256">
        <v>183.74343620451415</v>
      </c>
      <c r="R2266" s="256">
        <v>187.11929986181494</v>
      </c>
      <c r="S2266" s="256">
        <v>182.77890373099964</v>
      </c>
      <c r="T2266" s="256">
        <v>178.43850760018435</v>
      </c>
      <c r="U2266" s="256">
        <v>173.6158452326118</v>
      </c>
      <c r="V2266" s="256">
        <v>160.11239060340867</v>
      </c>
      <c r="W2266" s="256">
        <v>157.21879318286514</v>
      </c>
      <c r="X2266" s="256">
        <v>141.30400736987571</v>
      </c>
      <c r="Y2266" s="256">
        <v>122.01335789958551</v>
      </c>
      <c r="Z2266" s="256">
        <v>112.85029940119767</v>
      </c>
      <c r="AA2266" s="256">
        <v>115.7438968217412</v>
      </c>
      <c r="AB2266" s="256">
        <v>111.40350069092591</v>
      </c>
      <c r="AC2266" s="256">
        <v>104.65177337632433</v>
      </c>
      <c r="AD2266" s="256">
        <v>98.864578535237271</v>
      </c>
      <c r="AE2266" s="256">
        <v>85.361123906034138</v>
      </c>
      <c r="AF2266" s="256">
        <v>70.410870566559225</v>
      </c>
      <c r="AG2266" s="256">
        <v>54.496084753569818</v>
      </c>
      <c r="AH2266" s="256">
        <v>42.439428834638441</v>
      </c>
      <c r="AI2266" s="256">
        <v>29.90050667894981</v>
      </c>
      <c r="AJ2266" s="256">
        <v>18.808383233532943</v>
      </c>
      <c r="AK2266" s="256">
        <v>8.6807922616305895</v>
      </c>
      <c r="AL2266" s="256">
        <v>0</v>
      </c>
      <c r="AM2266" s="256">
        <v>0</v>
      </c>
      <c r="AN2266" s="256">
        <v>0</v>
      </c>
      <c r="AO2266" s="256">
        <v>0</v>
      </c>
      <c r="AP2266" s="256">
        <v>0</v>
      </c>
      <c r="AQ2266" s="256">
        <v>0</v>
      </c>
      <c r="AR2266" s="256">
        <v>0</v>
      </c>
      <c r="AS2266" s="256">
        <v>0</v>
      </c>
      <c r="AT2266" s="256">
        <v>0</v>
      </c>
      <c r="AU2266" s="256">
        <v>0</v>
      </c>
      <c r="AV2266" s="256">
        <v>0</v>
      </c>
      <c r="AW2266" s="256">
        <v>0</v>
      </c>
      <c r="AX2266" s="256">
        <v>0</v>
      </c>
      <c r="AY2266" s="256">
        <v>0</v>
      </c>
      <c r="AZ2266" s="256">
        <v>0</v>
      </c>
      <c r="BA2266" s="256">
        <v>0</v>
      </c>
      <c r="BB2266" s="256">
        <v>0</v>
      </c>
      <c r="BC2266" s="256">
        <v>0</v>
      </c>
      <c r="BD2266" s="256">
        <v>0</v>
      </c>
      <c r="BE2266" s="256">
        <v>0</v>
      </c>
      <c r="BF2266" s="256">
        <v>0</v>
      </c>
      <c r="BG2266" s="256">
        <v>0</v>
      </c>
      <c r="BH2266" s="256">
        <v>0</v>
      </c>
      <c r="BI2266" s="256">
        <v>0</v>
      </c>
      <c r="BJ2266" s="256">
        <v>0</v>
      </c>
      <c r="BK2266" s="256">
        <v>0</v>
      </c>
      <c r="BL2266" s="256">
        <v>0</v>
      </c>
      <c r="BM2266" s="256">
        <v>0</v>
      </c>
      <c r="BN2266" s="256">
        <v>0</v>
      </c>
      <c r="BO2266" s="256">
        <v>0</v>
      </c>
      <c r="BP2266" s="256">
        <v>0</v>
      </c>
      <c r="BQ2266" s="256">
        <v>0</v>
      </c>
      <c r="BR2266" s="256">
        <v>0</v>
      </c>
      <c r="BS2266" s="256">
        <v>0</v>
      </c>
      <c r="BT2266" s="256">
        <v>0</v>
      </c>
      <c r="BU2266" s="256">
        <v>0</v>
      </c>
      <c r="BV2266" s="256">
        <v>0</v>
      </c>
    </row>
    <row r="2267" spans="1:74">
      <c r="A2267" s="256">
        <v>180</v>
      </c>
      <c r="B2267" s="256">
        <v>627.4283740211888</v>
      </c>
      <c r="C2267" s="256">
        <v>639.00276370336292</v>
      </c>
      <c r="D2267" s="256">
        <v>649.13035467526527</v>
      </c>
      <c r="E2267" s="256">
        <v>643.34315983417821</v>
      </c>
      <c r="F2267" s="256">
        <v>630.80423767848959</v>
      </c>
      <c r="G2267" s="256">
        <v>602.35052970981144</v>
      </c>
      <c r="H2267" s="256">
        <v>527.1169967756797</v>
      </c>
      <c r="I2267" s="256">
        <v>419.57162597881182</v>
      </c>
      <c r="J2267" s="256">
        <v>306.23906034085689</v>
      </c>
      <c r="K2267" s="256">
        <v>212.67941040994944</v>
      </c>
      <c r="L2267" s="256">
        <v>164.93505297098122</v>
      </c>
      <c r="M2267" s="256">
        <v>148.05573468447727</v>
      </c>
      <c r="N2267" s="256">
        <v>140.82174113311845</v>
      </c>
      <c r="O2267" s="256">
        <v>141.78627360663296</v>
      </c>
      <c r="P2267" s="256">
        <v>161.07692307692318</v>
      </c>
      <c r="Q2267" s="256">
        <v>180.84983878397063</v>
      </c>
      <c r="R2267" s="256">
        <v>182.77890373099964</v>
      </c>
      <c r="S2267" s="256">
        <v>176.50944265315533</v>
      </c>
      <c r="T2267" s="256">
        <v>172.16904652234004</v>
      </c>
      <c r="U2267" s="256">
        <v>164.45278673422396</v>
      </c>
      <c r="V2267" s="256">
        <v>149.98479963150629</v>
      </c>
      <c r="W2267" s="256">
        <v>146.12666973744825</v>
      </c>
      <c r="X2267" s="256">
        <v>128.28281897742983</v>
      </c>
      <c r="Y2267" s="256">
        <v>110.92123445416865</v>
      </c>
      <c r="Z2267" s="256">
        <v>104.65177337632433</v>
      </c>
      <c r="AA2267" s="256">
        <v>110.4389682174114</v>
      </c>
      <c r="AB2267" s="256">
        <v>107.54537079686786</v>
      </c>
      <c r="AC2267" s="256">
        <v>101.7581759557808</v>
      </c>
      <c r="AD2267" s="256">
        <v>96.453247351450997</v>
      </c>
      <c r="AE2267" s="256">
        <v>81.985260248733354</v>
      </c>
      <c r="AF2267" s="256">
        <v>64.623675725472168</v>
      </c>
      <c r="AG2267" s="256">
        <v>50.155688622754518</v>
      </c>
      <c r="AH2267" s="256">
        <v>36.652233993551377</v>
      </c>
      <c r="AI2267" s="256">
        <v>24.595578074620004</v>
      </c>
      <c r="AJ2267" s="256">
        <v>15.43251957623216</v>
      </c>
      <c r="AK2267" s="256">
        <v>6.7517273146015704</v>
      </c>
      <c r="AL2267" s="256">
        <v>0</v>
      </c>
      <c r="AM2267" s="256">
        <v>0</v>
      </c>
      <c r="AN2267" s="256">
        <v>0</v>
      </c>
      <c r="AO2267" s="256">
        <v>0</v>
      </c>
      <c r="AP2267" s="256">
        <v>0</v>
      </c>
      <c r="AQ2267" s="256">
        <v>0</v>
      </c>
      <c r="AR2267" s="256">
        <v>0</v>
      </c>
      <c r="AS2267" s="256">
        <v>0</v>
      </c>
      <c r="AT2267" s="256">
        <v>0</v>
      </c>
      <c r="AU2267" s="256">
        <v>0</v>
      </c>
      <c r="AV2267" s="256">
        <v>0</v>
      </c>
      <c r="AW2267" s="256">
        <v>0</v>
      </c>
      <c r="AX2267" s="256">
        <v>0</v>
      </c>
      <c r="AY2267" s="256">
        <v>0</v>
      </c>
      <c r="AZ2267" s="256">
        <v>0</v>
      </c>
      <c r="BA2267" s="256">
        <v>0</v>
      </c>
      <c r="BB2267" s="256">
        <v>0</v>
      </c>
      <c r="BC2267" s="256">
        <v>0</v>
      </c>
      <c r="BD2267" s="256">
        <v>0</v>
      </c>
      <c r="BE2267" s="256">
        <v>0</v>
      </c>
      <c r="BF2267" s="256">
        <v>0</v>
      </c>
      <c r="BG2267" s="256">
        <v>0</v>
      </c>
      <c r="BH2267" s="256">
        <v>0</v>
      </c>
      <c r="BI2267" s="256">
        <v>0</v>
      </c>
      <c r="BJ2267" s="256">
        <v>0</v>
      </c>
      <c r="BK2267" s="256">
        <v>0</v>
      </c>
      <c r="BL2267" s="256">
        <v>0</v>
      </c>
      <c r="BM2267" s="256">
        <v>0</v>
      </c>
      <c r="BN2267" s="256">
        <v>0</v>
      </c>
      <c r="BO2267" s="256">
        <v>0</v>
      </c>
      <c r="BP2267" s="256">
        <v>0</v>
      </c>
      <c r="BQ2267" s="256">
        <v>0</v>
      </c>
      <c r="BR2267" s="256">
        <v>0</v>
      </c>
      <c r="BS2267" s="256">
        <v>0</v>
      </c>
      <c r="BT2267" s="256">
        <v>0</v>
      </c>
      <c r="BU2267" s="256">
        <v>0</v>
      </c>
      <c r="BV2267" s="256">
        <v>0</v>
      </c>
    </row>
    <row r="2268" spans="1:74">
      <c r="B2268" s="256" t="s">
        <v>3363</v>
      </c>
    </row>
    <row r="2269" spans="1:74">
      <c r="B2269" s="256" t="s">
        <v>3348</v>
      </c>
    </row>
    <row r="2270" spans="1:74">
      <c r="B2270" s="256" t="s">
        <v>66</v>
      </c>
    </row>
    <row r="2271" spans="1:74">
      <c r="B2271" s="256" t="s">
        <v>3351</v>
      </c>
    </row>
    <row r="2272" spans="1:74">
      <c r="B2272" s="256">
        <v>48</v>
      </c>
    </row>
    <row r="2273" spans="1:74">
      <c r="B2273" s="256" t="s">
        <v>3352</v>
      </c>
    </row>
    <row r="2275" spans="1:74">
      <c r="B2275" s="256">
        <v>73</v>
      </c>
    </row>
    <row r="2276" spans="1:74">
      <c r="B2276" s="256">
        <v>37</v>
      </c>
    </row>
    <row r="2277" spans="1:74">
      <c r="B2277" s="256">
        <v>0</v>
      </c>
      <c r="C2277" s="256">
        <v>2.5</v>
      </c>
      <c r="D2277" s="256">
        <v>5</v>
      </c>
      <c r="E2277" s="256">
        <v>7.5</v>
      </c>
      <c r="F2277" s="256">
        <v>10</v>
      </c>
      <c r="G2277" s="256">
        <v>12.5</v>
      </c>
      <c r="H2277" s="256">
        <v>15</v>
      </c>
      <c r="I2277" s="256">
        <v>17.5</v>
      </c>
      <c r="J2277" s="256">
        <v>20</v>
      </c>
      <c r="K2277" s="256">
        <v>22.5</v>
      </c>
      <c r="L2277" s="256">
        <v>25</v>
      </c>
      <c r="M2277" s="256">
        <v>27.5</v>
      </c>
      <c r="N2277" s="256">
        <v>30</v>
      </c>
      <c r="O2277" s="256">
        <v>32.5</v>
      </c>
      <c r="P2277" s="256">
        <v>35</v>
      </c>
      <c r="Q2277" s="256">
        <v>37.5</v>
      </c>
      <c r="R2277" s="256">
        <v>40</v>
      </c>
      <c r="S2277" s="256">
        <v>42.5</v>
      </c>
      <c r="T2277" s="256">
        <v>45</v>
      </c>
      <c r="U2277" s="256">
        <v>47.5</v>
      </c>
      <c r="V2277" s="256">
        <v>50</v>
      </c>
      <c r="W2277" s="256">
        <v>52.5</v>
      </c>
      <c r="X2277" s="256">
        <v>55</v>
      </c>
      <c r="Y2277" s="256">
        <v>57.5</v>
      </c>
      <c r="Z2277" s="256">
        <v>60</v>
      </c>
      <c r="AA2277" s="256">
        <v>62.5</v>
      </c>
      <c r="AB2277" s="256">
        <v>65</v>
      </c>
      <c r="AC2277" s="256">
        <v>67.5</v>
      </c>
      <c r="AD2277" s="256">
        <v>70</v>
      </c>
      <c r="AE2277" s="256">
        <v>72.5</v>
      </c>
      <c r="AF2277" s="256">
        <v>75</v>
      </c>
      <c r="AG2277" s="256">
        <v>77.5</v>
      </c>
      <c r="AH2277" s="256">
        <v>80</v>
      </c>
      <c r="AI2277" s="256">
        <v>82.5</v>
      </c>
      <c r="AJ2277" s="256">
        <v>85</v>
      </c>
      <c r="AK2277" s="256">
        <v>87.5</v>
      </c>
      <c r="AL2277" s="256">
        <v>90</v>
      </c>
      <c r="AM2277" s="256">
        <v>92.5</v>
      </c>
      <c r="AN2277" s="256">
        <v>95</v>
      </c>
      <c r="AO2277" s="256">
        <v>97.5</v>
      </c>
      <c r="AP2277" s="256">
        <v>100</v>
      </c>
      <c r="AQ2277" s="256">
        <v>102.5</v>
      </c>
      <c r="AR2277" s="256">
        <v>105</v>
      </c>
      <c r="AS2277" s="256">
        <v>107.5</v>
      </c>
      <c r="AT2277" s="256">
        <v>110</v>
      </c>
      <c r="AU2277" s="256">
        <v>112.5</v>
      </c>
      <c r="AV2277" s="256">
        <v>115</v>
      </c>
      <c r="AW2277" s="256">
        <v>117.5</v>
      </c>
      <c r="AX2277" s="256">
        <v>120</v>
      </c>
      <c r="AY2277" s="256">
        <v>122.5</v>
      </c>
      <c r="AZ2277" s="256">
        <v>125</v>
      </c>
      <c r="BA2277" s="256">
        <v>127.5</v>
      </c>
      <c r="BB2277" s="256">
        <v>130</v>
      </c>
      <c r="BC2277" s="256">
        <v>132.5</v>
      </c>
      <c r="BD2277" s="256">
        <v>135</v>
      </c>
      <c r="BE2277" s="256">
        <v>137.5</v>
      </c>
      <c r="BF2277" s="256">
        <v>140</v>
      </c>
      <c r="BG2277" s="256">
        <v>142.5</v>
      </c>
      <c r="BH2277" s="256">
        <v>145</v>
      </c>
      <c r="BI2277" s="256">
        <v>147.5</v>
      </c>
      <c r="BJ2277" s="256">
        <v>150</v>
      </c>
      <c r="BK2277" s="256">
        <v>152.5</v>
      </c>
      <c r="BL2277" s="256">
        <v>155</v>
      </c>
      <c r="BM2277" s="256">
        <v>157.5</v>
      </c>
      <c r="BN2277" s="256">
        <v>160</v>
      </c>
      <c r="BO2277" s="256">
        <v>162.5</v>
      </c>
      <c r="BP2277" s="256">
        <v>165</v>
      </c>
      <c r="BQ2277" s="256">
        <v>167.5</v>
      </c>
      <c r="BR2277" s="256">
        <v>170</v>
      </c>
      <c r="BS2277" s="256">
        <v>172.5</v>
      </c>
      <c r="BT2277" s="256">
        <v>175</v>
      </c>
      <c r="BU2277" s="256">
        <v>177.5</v>
      </c>
      <c r="BV2277" s="256">
        <v>180</v>
      </c>
    </row>
    <row r="2278" spans="1:74">
      <c r="A2278" s="256">
        <v>0</v>
      </c>
      <c r="B2278" s="256">
        <v>983.79004989999999</v>
      </c>
      <c r="C2278" s="256">
        <v>969.42263179999998</v>
      </c>
      <c r="D2278" s="256">
        <v>989.08330920000003</v>
      </c>
      <c r="E2278" s="256">
        <v>1015.5496057</v>
      </c>
      <c r="F2278" s="256">
        <v>1010.2563464</v>
      </c>
      <c r="G2278" s="256">
        <v>997.40128809999999</v>
      </c>
      <c r="H2278" s="256">
        <v>972.4473514</v>
      </c>
      <c r="I2278" s="256">
        <v>947.49341470000002</v>
      </c>
      <c r="J2278" s="256">
        <v>961.86083280000003</v>
      </c>
      <c r="K2278" s="256">
        <v>1008.7439866</v>
      </c>
      <c r="L2278" s="256">
        <v>1066.213659</v>
      </c>
      <c r="M2278" s="256">
        <v>1134.2698500000001</v>
      </c>
      <c r="N2278" s="256">
        <v>1213.6687395000001</v>
      </c>
      <c r="O2278" s="256">
        <v>1280.9687506</v>
      </c>
      <c r="P2278" s="256">
        <v>1312.7283064000001</v>
      </c>
      <c r="Q2278" s="256">
        <v>1348.2687617000001</v>
      </c>
      <c r="R2278" s="256">
        <v>1395.1519155000001</v>
      </c>
      <c r="S2278" s="256">
        <v>1423.8867517000001</v>
      </c>
      <c r="T2278" s="256">
        <v>1439.0103497</v>
      </c>
      <c r="U2278" s="256">
        <v>1435.9856301</v>
      </c>
      <c r="V2278" s="256">
        <v>1426.1552914000001</v>
      </c>
      <c r="W2278" s="256">
        <v>1429.1800109999999</v>
      </c>
      <c r="X2278" s="256">
        <v>1405.7384340999999</v>
      </c>
      <c r="Y2278" s="256">
        <v>1290.0429094000001</v>
      </c>
      <c r="Z2278" s="256">
        <v>1018.5743253000001</v>
      </c>
      <c r="AA2278" s="256">
        <v>613.26189890000001</v>
      </c>
      <c r="AB2278" s="256">
        <v>318.35173789999999</v>
      </c>
      <c r="AC2278" s="256">
        <v>214.75509160000001</v>
      </c>
      <c r="AD2278" s="256">
        <v>170.89665740000001</v>
      </c>
      <c r="AE2278" s="256">
        <v>136.112382</v>
      </c>
      <c r="AF2278" s="256">
        <v>114.18316490000001</v>
      </c>
      <c r="AG2278" s="256">
        <v>99.059566900000007</v>
      </c>
      <c r="AH2278" s="256">
        <v>84.692148799999998</v>
      </c>
      <c r="AI2278" s="256">
        <v>68.812370900000005</v>
      </c>
      <c r="AJ2278" s="256">
        <v>52.932593000000004</v>
      </c>
      <c r="AK2278" s="256">
        <v>22.685397000000002</v>
      </c>
      <c r="AL2278" s="256">
        <v>0</v>
      </c>
      <c r="AM2278" s="256">
        <v>0</v>
      </c>
      <c r="AN2278" s="256">
        <v>0</v>
      </c>
      <c r="AO2278" s="256">
        <v>0</v>
      </c>
      <c r="AP2278" s="256">
        <v>0</v>
      </c>
      <c r="AQ2278" s="256">
        <v>0</v>
      </c>
      <c r="AR2278" s="256">
        <v>0</v>
      </c>
      <c r="AS2278" s="256">
        <v>0</v>
      </c>
      <c r="AT2278" s="256">
        <v>0</v>
      </c>
      <c r="AU2278" s="256">
        <v>0</v>
      </c>
      <c r="AV2278" s="256">
        <v>0</v>
      </c>
      <c r="AW2278" s="256">
        <v>0</v>
      </c>
      <c r="AX2278" s="256">
        <v>0</v>
      </c>
      <c r="AY2278" s="256">
        <v>0</v>
      </c>
      <c r="AZ2278" s="256">
        <v>0</v>
      </c>
      <c r="BA2278" s="256">
        <v>0</v>
      </c>
      <c r="BB2278" s="256">
        <v>0</v>
      </c>
      <c r="BC2278" s="256">
        <v>0</v>
      </c>
      <c r="BD2278" s="256">
        <v>0</v>
      </c>
      <c r="BE2278" s="256">
        <v>0</v>
      </c>
      <c r="BF2278" s="256">
        <v>0</v>
      </c>
      <c r="BG2278" s="256">
        <v>0</v>
      </c>
      <c r="BH2278" s="256">
        <v>0</v>
      </c>
      <c r="BI2278" s="256">
        <v>0</v>
      </c>
      <c r="BJ2278" s="256">
        <v>0</v>
      </c>
      <c r="BK2278" s="256">
        <v>0</v>
      </c>
      <c r="BL2278" s="256">
        <v>0</v>
      </c>
      <c r="BM2278" s="256">
        <v>0</v>
      </c>
      <c r="BN2278" s="256">
        <v>0</v>
      </c>
      <c r="BO2278" s="256">
        <v>0</v>
      </c>
      <c r="BP2278" s="256">
        <v>0</v>
      </c>
      <c r="BQ2278" s="256">
        <v>0</v>
      </c>
      <c r="BR2278" s="256">
        <v>0</v>
      </c>
      <c r="BS2278" s="256">
        <v>0</v>
      </c>
      <c r="BT2278" s="256">
        <v>0</v>
      </c>
      <c r="BU2278" s="256">
        <v>0</v>
      </c>
      <c r="BV2278" s="256">
        <v>0</v>
      </c>
    </row>
    <row r="2279" spans="1:74">
      <c r="A2279" s="256">
        <v>5</v>
      </c>
      <c r="B2279" s="256">
        <v>983.79004989999999</v>
      </c>
      <c r="C2279" s="256">
        <v>968.66645189999997</v>
      </c>
      <c r="D2279" s="256">
        <v>988.32712930000002</v>
      </c>
      <c r="E2279" s="256">
        <v>1015.5496057</v>
      </c>
      <c r="F2279" s="256">
        <v>1010.2563464</v>
      </c>
      <c r="G2279" s="256">
        <v>995.88892829999998</v>
      </c>
      <c r="H2279" s="256">
        <v>970.17881169999998</v>
      </c>
      <c r="I2279" s="256">
        <v>945.224875</v>
      </c>
      <c r="J2279" s="256">
        <v>960.34847300000001</v>
      </c>
      <c r="K2279" s="256">
        <v>1004.9630871000001</v>
      </c>
      <c r="L2279" s="256">
        <v>1060.1642198</v>
      </c>
      <c r="M2279" s="256">
        <v>1125.9518711000001</v>
      </c>
      <c r="N2279" s="256">
        <v>1206.1069405000001</v>
      </c>
      <c r="O2279" s="256">
        <v>1273.4069516</v>
      </c>
      <c r="P2279" s="256">
        <v>1306.6788672</v>
      </c>
      <c r="Q2279" s="256">
        <v>1340.7069627000001</v>
      </c>
      <c r="R2279" s="256">
        <v>1386.0777567</v>
      </c>
      <c r="S2279" s="256">
        <v>1418.5934924000001</v>
      </c>
      <c r="T2279" s="256">
        <v>1432.2047305999999</v>
      </c>
      <c r="U2279" s="256">
        <v>1427.6676512000001</v>
      </c>
      <c r="V2279" s="256">
        <v>1412.5440532</v>
      </c>
      <c r="W2279" s="256">
        <v>1410.2755135</v>
      </c>
      <c r="X2279" s="256">
        <v>1388.3462964</v>
      </c>
      <c r="Y2279" s="256">
        <v>1280.9687506</v>
      </c>
      <c r="Z2279" s="256">
        <v>1023.1114047</v>
      </c>
      <c r="AA2279" s="256">
        <v>630.65403660000004</v>
      </c>
      <c r="AB2279" s="256">
        <v>322.88881730000003</v>
      </c>
      <c r="AC2279" s="256">
        <v>212.48655189999999</v>
      </c>
      <c r="AD2279" s="256">
        <v>167.87193780000001</v>
      </c>
      <c r="AE2279" s="256">
        <v>137.62474180000001</v>
      </c>
      <c r="AF2279" s="256">
        <v>116.4517046</v>
      </c>
      <c r="AG2279" s="256">
        <v>102.8404664</v>
      </c>
      <c r="AH2279" s="256">
        <v>86.960688500000003</v>
      </c>
      <c r="AI2279" s="256">
        <v>71.837090500000002</v>
      </c>
      <c r="AJ2279" s="256">
        <v>56.713492500000001</v>
      </c>
      <c r="AK2279" s="256">
        <v>24.9539367</v>
      </c>
      <c r="AL2279" s="256">
        <v>0</v>
      </c>
      <c r="AM2279" s="256">
        <v>0</v>
      </c>
      <c r="AN2279" s="256">
        <v>0</v>
      </c>
      <c r="AO2279" s="256">
        <v>0</v>
      </c>
      <c r="AP2279" s="256">
        <v>0</v>
      </c>
      <c r="AQ2279" s="256">
        <v>0</v>
      </c>
      <c r="AR2279" s="256">
        <v>0</v>
      </c>
      <c r="AS2279" s="256">
        <v>0</v>
      </c>
      <c r="AT2279" s="256">
        <v>0</v>
      </c>
      <c r="AU2279" s="256">
        <v>0</v>
      </c>
      <c r="AV2279" s="256">
        <v>0</v>
      </c>
      <c r="AW2279" s="256">
        <v>0</v>
      </c>
      <c r="AX2279" s="256">
        <v>0</v>
      </c>
      <c r="AY2279" s="256">
        <v>0</v>
      </c>
      <c r="AZ2279" s="256">
        <v>0</v>
      </c>
      <c r="BA2279" s="256">
        <v>0</v>
      </c>
      <c r="BB2279" s="256">
        <v>0</v>
      </c>
      <c r="BC2279" s="256">
        <v>0</v>
      </c>
      <c r="BD2279" s="256">
        <v>0</v>
      </c>
      <c r="BE2279" s="256">
        <v>0</v>
      </c>
      <c r="BF2279" s="256">
        <v>0</v>
      </c>
      <c r="BG2279" s="256">
        <v>0</v>
      </c>
      <c r="BH2279" s="256">
        <v>0</v>
      </c>
      <c r="BI2279" s="256">
        <v>0</v>
      </c>
      <c r="BJ2279" s="256">
        <v>0</v>
      </c>
      <c r="BK2279" s="256">
        <v>0</v>
      </c>
      <c r="BL2279" s="256">
        <v>0</v>
      </c>
      <c r="BM2279" s="256">
        <v>0</v>
      </c>
      <c r="BN2279" s="256">
        <v>0</v>
      </c>
      <c r="BO2279" s="256">
        <v>0</v>
      </c>
      <c r="BP2279" s="256">
        <v>0</v>
      </c>
      <c r="BQ2279" s="256">
        <v>0</v>
      </c>
      <c r="BR2279" s="256">
        <v>0</v>
      </c>
      <c r="BS2279" s="256">
        <v>0</v>
      </c>
      <c r="BT2279" s="256">
        <v>0</v>
      </c>
      <c r="BU2279" s="256">
        <v>0</v>
      </c>
      <c r="BV2279" s="256">
        <v>0</v>
      </c>
    </row>
    <row r="2280" spans="1:74">
      <c r="A2280" s="256">
        <v>10</v>
      </c>
      <c r="B2280" s="256">
        <v>983.79004989999999</v>
      </c>
      <c r="C2280" s="256">
        <v>970.17881169999998</v>
      </c>
      <c r="D2280" s="256">
        <v>989.83948910000004</v>
      </c>
      <c r="E2280" s="256">
        <v>1017.0619655</v>
      </c>
      <c r="F2280" s="256">
        <v>1012.5248861</v>
      </c>
      <c r="G2280" s="256">
        <v>998.9136479</v>
      </c>
      <c r="H2280" s="256">
        <v>974.71589110000002</v>
      </c>
      <c r="I2280" s="256">
        <v>952.78667400000006</v>
      </c>
      <c r="J2280" s="256">
        <v>961.86083280000003</v>
      </c>
      <c r="K2280" s="256">
        <v>1001.9383675</v>
      </c>
      <c r="L2280" s="256">
        <v>1055.6271403999999</v>
      </c>
      <c r="M2280" s="256">
        <v>1118.3900721</v>
      </c>
      <c r="N2280" s="256">
        <v>1190.2271625999999</v>
      </c>
      <c r="O2280" s="256">
        <v>1259.0395335000001</v>
      </c>
      <c r="P2280" s="256">
        <v>1293.0676290000001</v>
      </c>
      <c r="Q2280" s="256">
        <v>1324.0710048999999</v>
      </c>
      <c r="R2280" s="256">
        <v>1367.1732592000001</v>
      </c>
      <c r="S2280" s="256">
        <v>1401.2013547000001</v>
      </c>
      <c r="T2280" s="256">
        <v>1414.056413</v>
      </c>
      <c r="U2280" s="256">
        <v>1408.0069738</v>
      </c>
      <c r="V2280" s="256">
        <v>1395.9080954000001</v>
      </c>
      <c r="W2280" s="256">
        <v>1381.5406773</v>
      </c>
      <c r="X2280" s="256">
        <v>1358.8552803</v>
      </c>
      <c r="Y2280" s="256">
        <v>1262.0642531000001</v>
      </c>
      <c r="Z2280" s="256">
        <v>1025.3799444000001</v>
      </c>
      <c r="AA2280" s="256">
        <v>646.53381450000006</v>
      </c>
      <c r="AB2280" s="256">
        <v>330.45061629999998</v>
      </c>
      <c r="AC2280" s="256">
        <v>213.2427318</v>
      </c>
      <c r="AD2280" s="256">
        <v>171.65283730000002</v>
      </c>
      <c r="AE2280" s="256">
        <v>144.43036090000001</v>
      </c>
      <c r="AF2280" s="256">
        <v>125.52586340000001</v>
      </c>
      <c r="AG2280" s="256">
        <v>111.1584453</v>
      </c>
      <c r="AH2280" s="256">
        <v>95.278667400000003</v>
      </c>
      <c r="AI2280" s="256">
        <v>80.155069400000002</v>
      </c>
      <c r="AJ2280" s="256">
        <v>62.762931700000003</v>
      </c>
      <c r="AK2280" s="256">
        <v>24.9539367</v>
      </c>
      <c r="AL2280" s="256">
        <v>0</v>
      </c>
      <c r="AM2280" s="256">
        <v>0</v>
      </c>
      <c r="AN2280" s="256">
        <v>0</v>
      </c>
      <c r="AO2280" s="256">
        <v>0</v>
      </c>
      <c r="AP2280" s="256">
        <v>0</v>
      </c>
      <c r="AQ2280" s="256">
        <v>0</v>
      </c>
      <c r="AR2280" s="256">
        <v>0</v>
      </c>
      <c r="AS2280" s="256">
        <v>0</v>
      </c>
      <c r="AT2280" s="256">
        <v>0</v>
      </c>
      <c r="AU2280" s="256">
        <v>0</v>
      </c>
      <c r="AV2280" s="256">
        <v>0</v>
      </c>
      <c r="AW2280" s="256">
        <v>0</v>
      </c>
      <c r="AX2280" s="256">
        <v>0</v>
      </c>
      <c r="AY2280" s="256">
        <v>0</v>
      </c>
      <c r="AZ2280" s="256">
        <v>0</v>
      </c>
      <c r="BA2280" s="256">
        <v>0</v>
      </c>
      <c r="BB2280" s="256">
        <v>0</v>
      </c>
      <c r="BC2280" s="256">
        <v>0</v>
      </c>
      <c r="BD2280" s="256">
        <v>0</v>
      </c>
      <c r="BE2280" s="256">
        <v>0</v>
      </c>
      <c r="BF2280" s="256">
        <v>0</v>
      </c>
      <c r="BG2280" s="256">
        <v>0</v>
      </c>
      <c r="BH2280" s="256">
        <v>0</v>
      </c>
      <c r="BI2280" s="256">
        <v>0</v>
      </c>
      <c r="BJ2280" s="256">
        <v>0</v>
      </c>
      <c r="BK2280" s="256">
        <v>0</v>
      </c>
      <c r="BL2280" s="256">
        <v>0</v>
      </c>
      <c r="BM2280" s="256">
        <v>0</v>
      </c>
      <c r="BN2280" s="256">
        <v>0</v>
      </c>
      <c r="BO2280" s="256">
        <v>0</v>
      </c>
      <c r="BP2280" s="256">
        <v>0</v>
      </c>
      <c r="BQ2280" s="256">
        <v>0</v>
      </c>
      <c r="BR2280" s="256">
        <v>0</v>
      </c>
      <c r="BS2280" s="256">
        <v>0</v>
      </c>
      <c r="BT2280" s="256">
        <v>0</v>
      </c>
      <c r="BU2280" s="256">
        <v>0</v>
      </c>
      <c r="BV2280" s="256">
        <v>0</v>
      </c>
    </row>
    <row r="2281" spans="1:74">
      <c r="A2281" s="256">
        <v>15</v>
      </c>
      <c r="B2281" s="256">
        <v>983.79004989999999</v>
      </c>
      <c r="C2281" s="256">
        <v>971.6911715</v>
      </c>
      <c r="D2281" s="256">
        <v>989.83948910000004</v>
      </c>
      <c r="E2281" s="256">
        <v>1018.5743253000001</v>
      </c>
      <c r="F2281" s="256">
        <v>1015.5496057</v>
      </c>
      <c r="G2281" s="256">
        <v>1004.9630871000001</v>
      </c>
      <c r="H2281" s="256">
        <v>984.54622979999999</v>
      </c>
      <c r="I2281" s="256">
        <v>961.10465290000002</v>
      </c>
      <c r="J2281" s="256">
        <v>962.61701270000003</v>
      </c>
      <c r="K2281" s="256">
        <v>996.64510819999998</v>
      </c>
      <c r="L2281" s="256">
        <v>1048.8215213000001</v>
      </c>
      <c r="M2281" s="256">
        <v>1107.8035535000001</v>
      </c>
      <c r="N2281" s="256">
        <v>1171.3226651</v>
      </c>
      <c r="O2281" s="256">
        <v>1238.6226762000001</v>
      </c>
      <c r="P2281" s="256">
        <v>1275.6754913</v>
      </c>
      <c r="Q2281" s="256">
        <v>1307.4350471</v>
      </c>
      <c r="R2281" s="256">
        <v>1346.0002220000001</v>
      </c>
      <c r="S2281" s="256">
        <v>1379.2721376</v>
      </c>
      <c r="T2281" s="256">
        <v>1395.9080954000001</v>
      </c>
      <c r="U2281" s="256">
        <v>1398.9328150000001</v>
      </c>
      <c r="V2281" s="256">
        <v>1387.5901165</v>
      </c>
      <c r="W2281" s="256">
        <v>1363.3923597</v>
      </c>
      <c r="X2281" s="256">
        <v>1339.1946029000001</v>
      </c>
      <c r="Y2281" s="256">
        <v>1252.2339144</v>
      </c>
      <c r="Z2281" s="256">
        <v>1038.2350027</v>
      </c>
      <c r="AA2281" s="256">
        <v>682.83044970000003</v>
      </c>
      <c r="AB2281" s="256">
        <v>353.89219320000001</v>
      </c>
      <c r="AC2281" s="256">
        <v>223.82925040000001</v>
      </c>
      <c r="AD2281" s="256">
        <v>180.72699610000001</v>
      </c>
      <c r="AE2281" s="256">
        <v>158.04159910000001</v>
      </c>
      <c r="AF2281" s="256">
        <v>142.16182119999999</v>
      </c>
      <c r="AG2281" s="256">
        <v>127.0382232</v>
      </c>
      <c r="AH2281" s="256">
        <v>110.4022654</v>
      </c>
      <c r="AI2281" s="256">
        <v>94.522487499999997</v>
      </c>
      <c r="AJ2281" s="256">
        <v>76.374169899999998</v>
      </c>
      <c r="AK2281" s="256">
        <v>44.614614100000004</v>
      </c>
      <c r="AL2281" s="256">
        <v>0</v>
      </c>
      <c r="AM2281" s="256">
        <v>0</v>
      </c>
      <c r="AN2281" s="256">
        <v>0</v>
      </c>
      <c r="AO2281" s="256">
        <v>0</v>
      </c>
      <c r="AP2281" s="256">
        <v>0</v>
      </c>
      <c r="AQ2281" s="256">
        <v>0</v>
      </c>
      <c r="AR2281" s="256">
        <v>0</v>
      </c>
      <c r="AS2281" s="256">
        <v>0</v>
      </c>
      <c r="AT2281" s="256">
        <v>0</v>
      </c>
      <c r="AU2281" s="256">
        <v>0</v>
      </c>
      <c r="AV2281" s="256">
        <v>0</v>
      </c>
      <c r="AW2281" s="256">
        <v>0</v>
      </c>
      <c r="AX2281" s="256">
        <v>0</v>
      </c>
      <c r="AY2281" s="256">
        <v>0</v>
      </c>
      <c r="AZ2281" s="256">
        <v>0</v>
      </c>
      <c r="BA2281" s="256">
        <v>0</v>
      </c>
      <c r="BB2281" s="256">
        <v>0</v>
      </c>
      <c r="BC2281" s="256">
        <v>0</v>
      </c>
      <c r="BD2281" s="256">
        <v>0</v>
      </c>
      <c r="BE2281" s="256">
        <v>0</v>
      </c>
      <c r="BF2281" s="256">
        <v>0</v>
      </c>
      <c r="BG2281" s="256">
        <v>0</v>
      </c>
      <c r="BH2281" s="256">
        <v>0</v>
      </c>
      <c r="BI2281" s="256">
        <v>0</v>
      </c>
      <c r="BJ2281" s="256">
        <v>0</v>
      </c>
      <c r="BK2281" s="256">
        <v>0</v>
      </c>
      <c r="BL2281" s="256">
        <v>0</v>
      </c>
      <c r="BM2281" s="256">
        <v>0</v>
      </c>
      <c r="BN2281" s="256">
        <v>0</v>
      </c>
      <c r="BO2281" s="256">
        <v>0</v>
      </c>
      <c r="BP2281" s="256">
        <v>0</v>
      </c>
      <c r="BQ2281" s="256">
        <v>0</v>
      </c>
      <c r="BR2281" s="256">
        <v>0</v>
      </c>
      <c r="BS2281" s="256">
        <v>0</v>
      </c>
      <c r="BT2281" s="256">
        <v>0</v>
      </c>
      <c r="BU2281" s="256">
        <v>0</v>
      </c>
      <c r="BV2281" s="256">
        <v>0</v>
      </c>
    </row>
    <row r="2282" spans="1:74">
      <c r="A2282" s="256">
        <v>20</v>
      </c>
      <c r="B2282" s="256">
        <v>983.79004989999999</v>
      </c>
      <c r="C2282" s="256">
        <v>970.17881169999998</v>
      </c>
      <c r="D2282" s="256">
        <v>987.57094940000002</v>
      </c>
      <c r="E2282" s="256">
        <v>1017.0619655</v>
      </c>
      <c r="F2282" s="256">
        <v>1017.0619655</v>
      </c>
      <c r="G2282" s="256">
        <v>1010.2563464</v>
      </c>
      <c r="H2282" s="256">
        <v>992.10802880000006</v>
      </c>
      <c r="I2282" s="256">
        <v>968.66645189999997</v>
      </c>
      <c r="J2282" s="256">
        <v>961.86083280000003</v>
      </c>
      <c r="K2282" s="256">
        <v>986.81476950000001</v>
      </c>
      <c r="L2282" s="256">
        <v>1035.2102831</v>
      </c>
      <c r="M2282" s="256">
        <v>1089.6552359</v>
      </c>
      <c r="N2282" s="256">
        <v>1149.393448</v>
      </c>
      <c r="O2282" s="256">
        <v>1213.6687395000001</v>
      </c>
      <c r="P2282" s="256">
        <v>1259.0395335000001</v>
      </c>
      <c r="Q2282" s="256">
        <v>1288.5305496000001</v>
      </c>
      <c r="R2282" s="256">
        <v>1321.8024651999999</v>
      </c>
      <c r="S2282" s="256">
        <v>1356.5867406</v>
      </c>
      <c r="T2282" s="256">
        <v>1379.2721376</v>
      </c>
      <c r="U2282" s="256">
        <v>1384.5653969</v>
      </c>
      <c r="V2282" s="256">
        <v>1376.2474179999999</v>
      </c>
      <c r="W2282" s="256">
        <v>1349.0249415999999</v>
      </c>
      <c r="X2282" s="256">
        <v>1314.2406662000001</v>
      </c>
      <c r="Y2282" s="256">
        <v>1237.8664963000001</v>
      </c>
      <c r="Z2282" s="256">
        <v>1058.6518599999999</v>
      </c>
      <c r="AA2282" s="256">
        <v>731.22596329999999</v>
      </c>
      <c r="AB2282" s="256">
        <v>396.23826760000003</v>
      </c>
      <c r="AC2282" s="256">
        <v>245.00228760000002</v>
      </c>
      <c r="AD2282" s="256">
        <v>198.87531369999999</v>
      </c>
      <c r="AE2282" s="256">
        <v>181.48317600000001</v>
      </c>
      <c r="AF2282" s="256">
        <v>169.3842976</v>
      </c>
      <c r="AG2282" s="256">
        <v>158.79777899999999</v>
      </c>
      <c r="AH2282" s="256">
        <v>141.40564130000001</v>
      </c>
      <c r="AI2282" s="256">
        <v>125.52586340000001</v>
      </c>
      <c r="AJ2282" s="256">
        <v>105.1090061</v>
      </c>
      <c r="AK2282" s="256">
        <v>50.664053299999999</v>
      </c>
      <c r="AL2282" s="256">
        <v>0</v>
      </c>
      <c r="AM2282" s="256">
        <v>0</v>
      </c>
      <c r="AN2282" s="256">
        <v>0</v>
      </c>
      <c r="AO2282" s="256">
        <v>0</v>
      </c>
      <c r="AP2282" s="256">
        <v>0</v>
      </c>
      <c r="AQ2282" s="256">
        <v>0</v>
      </c>
      <c r="AR2282" s="256">
        <v>0</v>
      </c>
      <c r="AS2282" s="256">
        <v>0</v>
      </c>
      <c r="AT2282" s="256">
        <v>0</v>
      </c>
      <c r="AU2282" s="256">
        <v>0</v>
      </c>
      <c r="AV2282" s="256">
        <v>0</v>
      </c>
      <c r="AW2282" s="256">
        <v>0</v>
      </c>
      <c r="AX2282" s="256">
        <v>0</v>
      </c>
      <c r="AY2282" s="256">
        <v>0</v>
      </c>
      <c r="AZ2282" s="256">
        <v>0</v>
      </c>
      <c r="BA2282" s="256">
        <v>0</v>
      </c>
      <c r="BB2282" s="256">
        <v>0</v>
      </c>
      <c r="BC2282" s="256">
        <v>0</v>
      </c>
      <c r="BD2282" s="256">
        <v>0</v>
      </c>
      <c r="BE2282" s="256">
        <v>0</v>
      </c>
      <c r="BF2282" s="256">
        <v>0</v>
      </c>
      <c r="BG2282" s="256">
        <v>0</v>
      </c>
      <c r="BH2282" s="256">
        <v>0</v>
      </c>
      <c r="BI2282" s="256">
        <v>0</v>
      </c>
      <c r="BJ2282" s="256">
        <v>0</v>
      </c>
      <c r="BK2282" s="256">
        <v>0</v>
      </c>
      <c r="BL2282" s="256">
        <v>0</v>
      </c>
      <c r="BM2282" s="256">
        <v>0</v>
      </c>
      <c r="BN2282" s="256">
        <v>0</v>
      </c>
      <c r="BO2282" s="256">
        <v>0</v>
      </c>
      <c r="BP2282" s="256">
        <v>0</v>
      </c>
      <c r="BQ2282" s="256">
        <v>0</v>
      </c>
      <c r="BR2282" s="256">
        <v>0</v>
      </c>
      <c r="BS2282" s="256">
        <v>0</v>
      </c>
      <c r="BT2282" s="256">
        <v>0</v>
      </c>
      <c r="BU2282" s="256">
        <v>0</v>
      </c>
      <c r="BV2282" s="256">
        <v>0</v>
      </c>
    </row>
    <row r="2283" spans="1:74">
      <c r="A2283" s="256">
        <v>25</v>
      </c>
      <c r="B2283" s="256">
        <v>983.79004989999999</v>
      </c>
      <c r="C2283" s="256">
        <v>972.4473514</v>
      </c>
      <c r="D2283" s="256">
        <v>986.81476950000001</v>
      </c>
      <c r="E2283" s="256">
        <v>1019.3305052000001</v>
      </c>
      <c r="F2283" s="256">
        <v>1022.3552248</v>
      </c>
      <c r="G2283" s="256">
        <v>1017.8181454</v>
      </c>
      <c r="H2283" s="256">
        <v>1004.2069072</v>
      </c>
      <c r="I2283" s="256">
        <v>980.00915040000007</v>
      </c>
      <c r="J2283" s="256">
        <v>966.39791220000006</v>
      </c>
      <c r="K2283" s="256">
        <v>979.25297050000006</v>
      </c>
      <c r="L2283" s="256">
        <v>1020.8428650000001</v>
      </c>
      <c r="M2283" s="256">
        <v>1069.9945585</v>
      </c>
      <c r="N2283" s="256">
        <v>1122.9271515</v>
      </c>
      <c r="O2283" s="256">
        <v>1181.9091837000001</v>
      </c>
      <c r="P2283" s="256">
        <v>1233.3294169000001</v>
      </c>
      <c r="Q2283" s="256">
        <v>1262.8204330000001</v>
      </c>
      <c r="R2283" s="256">
        <v>1293.0676290000001</v>
      </c>
      <c r="S2283" s="256">
        <v>1327.0957245</v>
      </c>
      <c r="T2283" s="256">
        <v>1354.3182009</v>
      </c>
      <c r="U2283" s="256">
        <v>1366.4170793000001</v>
      </c>
      <c r="V2283" s="256">
        <v>1367.1732592000001</v>
      </c>
      <c r="W2283" s="256">
        <v>1355.0743808</v>
      </c>
      <c r="X2283" s="256">
        <v>1323.3148249999999</v>
      </c>
      <c r="Y2283" s="256">
        <v>1262.0642531000001</v>
      </c>
      <c r="Z2283" s="256">
        <v>1114.6091726</v>
      </c>
      <c r="AA2283" s="256">
        <v>819.69901160000006</v>
      </c>
      <c r="AB2283" s="256">
        <v>468.07535810000002</v>
      </c>
      <c r="AC2283" s="256">
        <v>286.5921821</v>
      </c>
      <c r="AD2283" s="256">
        <v>233.65958910000001</v>
      </c>
      <c r="AE2283" s="256">
        <v>218.53599110000002</v>
      </c>
      <c r="AF2283" s="256">
        <v>215.51127149999999</v>
      </c>
      <c r="AG2283" s="256">
        <v>205.68093279999999</v>
      </c>
      <c r="AH2283" s="256">
        <v>186.7764353</v>
      </c>
      <c r="AI2283" s="256">
        <v>167.87193780000001</v>
      </c>
      <c r="AJ2283" s="256">
        <v>142.16182119999999</v>
      </c>
      <c r="AK2283" s="256">
        <v>58.982032199999999</v>
      </c>
      <c r="AL2283" s="256">
        <v>0</v>
      </c>
      <c r="AM2283" s="256">
        <v>0</v>
      </c>
      <c r="AN2283" s="256">
        <v>0</v>
      </c>
      <c r="AO2283" s="256">
        <v>0</v>
      </c>
      <c r="AP2283" s="256">
        <v>0</v>
      </c>
      <c r="AQ2283" s="256">
        <v>0</v>
      </c>
      <c r="AR2283" s="256">
        <v>0</v>
      </c>
      <c r="AS2283" s="256">
        <v>0</v>
      </c>
      <c r="AT2283" s="256">
        <v>0</v>
      </c>
      <c r="AU2283" s="256">
        <v>0</v>
      </c>
      <c r="AV2283" s="256">
        <v>0</v>
      </c>
      <c r="AW2283" s="256">
        <v>0</v>
      </c>
      <c r="AX2283" s="256">
        <v>0</v>
      </c>
      <c r="AY2283" s="256">
        <v>0</v>
      </c>
      <c r="AZ2283" s="256">
        <v>0</v>
      </c>
      <c r="BA2283" s="256">
        <v>0</v>
      </c>
      <c r="BB2283" s="256">
        <v>0</v>
      </c>
      <c r="BC2283" s="256">
        <v>0</v>
      </c>
      <c r="BD2283" s="256">
        <v>0</v>
      </c>
      <c r="BE2283" s="256">
        <v>0</v>
      </c>
      <c r="BF2283" s="256">
        <v>0</v>
      </c>
      <c r="BG2283" s="256">
        <v>0</v>
      </c>
      <c r="BH2283" s="256">
        <v>0</v>
      </c>
      <c r="BI2283" s="256">
        <v>0</v>
      </c>
      <c r="BJ2283" s="256">
        <v>0</v>
      </c>
      <c r="BK2283" s="256">
        <v>0</v>
      </c>
      <c r="BL2283" s="256">
        <v>0</v>
      </c>
      <c r="BM2283" s="256">
        <v>0</v>
      </c>
      <c r="BN2283" s="256">
        <v>0</v>
      </c>
      <c r="BO2283" s="256">
        <v>0</v>
      </c>
      <c r="BP2283" s="256">
        <v>0</v>
      </c>
      <c r="BQ2283" s="256">
        <v>0</v>
      </c>
      <c r="BR2283" s="256">
        <v>0</v>
      </c>
      <c r="BS2283" s="256">
        <v>0</v>
      </c>
      <c r="BT2283" s="256">
        <v>0</v>
      </c>
      <c r="BU2283" s="256">
        <v>0</v>
      </c>
      <c r="BV2283" s="256">
        <v>0</v>
      </c>
    </row>
    <row r="2284" spans="1:74">
      <c r="A2284" s="256">
        <v>30</v>
      </c>
      <c r="B2284" s="256">
        <v>983.79004989999999</v>
      </c>
      <c r="C2284" s="256">
        <v>972.4473514</v>
      </c>
      <c r="D2284" s="256">
        <v>986.0585896</v>
      </c>
      <c r="E2284" s="256">
        <v>1016.3057856</v>
      </c>
      <c r="F2284" s="256">
        <v>1026.8923042000001</v>
      </c>
      <c r="G2284" s="256">
        <v>1024.6237645000001</v>
      </c>
      <c r="H2284" s="256">
        <v>1017.8181454</v>
      </c>
      <c r="I2284" s="256">
        <v>996.64510819999998</v>
      </c>
      <c r="J2284" s="256">
        <v>975.47207100000003</v>
      </c>
      <c r="K2284" s="256">
        <v>978.49679060000005</v>
      </c>
      <c r="L2284" s="256">
        <v>1010.2563464</v>
      </c>
      <c r="M2284" s="256">
        <v>1051.8462409000001</v>
      </c>
      <c r="N2284" s="256">
        <v>1099.4855746000001</v>
      </c>
      <c r="O2284" s="256">
        <v>1147.8810882</v>
      </c>
      <c r="P2284" s="256">
        <v>1202.326041</v>
      </c>
      <c r="Q2284" s="256">
        <v>1240.8912159000001</v>
      </c>
      <c r="R2284" s="256">
        <v>1268.1136923000001</v>
      </c>
      <c r="S2284" s="256">
        <v>1296.8485284999999</v>
      </c>
      <c r="T2284" s="256">
        <v>1327.8519044</v>
      </c>
      <c r="U2284" s="256">
        <v>1352.8058411</v>
      </c>
      <c r="V2284" s="256">
        <v>1371.7103386000001</v>
      </c>
      <c r="W2284" s="256">
        <v>1376.2474179999999</v>
      </c>
      <c r="X2284" s="256">
        <v>1355.0743808</v>
      </c>
      <c r="Y2284" s="256">
        <v>1290.7990893000001</v>
      </c>
      <c r="Z2284" s="256">
        <v>1156.1990671000001</v>
      </c>
      <c r="AA2284" s="256">
        <v>909.68441970000003</v>
      </c>
      <c r="AB2284" s="256">
        <v>552.01132700000005</v>
      </c>
      <c r="AC2284" s="256">
        <v>323.64499720000003</v>
      </c>
      <c r="AD2284" s="256">
        <v>263.15060520000003</v>
      </c>
      <c r="AE2284" s="256">
        <v>256.34498610000003</v>
      </c>
      <c r="AF2284" s="256">
        <v>269.20004440000002</v>
      </c>
      <c r="AG2284" s="256">
        <v>279.786563</v>
      </c>
      <c r="AH2284" s="256">
        <v>266.9315047</v>
      </c>
      <c r="AI2284" s="256">
        <v>241.22138810000001</v>
      </c>
      <c r="AJ2284" s="256">
        <v>195.8505941</v>
      </c>
      <c r="AK2284" s="256">
        <v>80.155069400000002</v>
      </c>
      <c r="AL2284" s="256">
        <v>0</v>
      </c>
      <c r="AM2284" s="256">
        <v>0</v>
      </c>
      <c r="AN2284" s="256">
        <v>0</v>
      </c>
      <c r="AO2284" s="256">
        <v>0</v>
      </c>
      <c r="AP2284" s="256">
        <v>0</v>
      </c>
      <c r="AQ2284" s="256">
        <v>0</v>
      </c>
      <c r="AR2284" s="256">
        <v>0</v>
      </c>
      <c r="AS2284" s="256">
        <v>0</v>
      </c>
      <c r="AT2284" s="256">
        <v>0</v>
      </c>
      <c r="AU2284" s="256">
        <v>0</v>
      </c>
      <c r="AV2284" s="256">
        <v>0</v>
      </c>
      <c r="AW2284" s="256">
        <v>0</v>
      </c>
      <c r="AX2284" s="256">
        <v>0</v>
      </c>
      <c r="AY2284" s="256">
        <v>0</v>
      </c>
      <c r="AZ2284" s="256">
        <v>0</v>
      </c>
      <c r="BA2284" s="256">
        <v>0</v>
      </c>
      <c r="BB2284" s="256">
        <v>0</v>
      </c>
      <c r="BC2284" s="256">
        <v>0</v>
      </c>
      <c r="BD2284" s="256">
        <v>0</v>
      </c>
      <c r="BE2284" s="256">
        <v>0</v>
      </c>
      <c r="BF2284" s="256">
        <v>0</v>
      </c>
      <c r="BG2284" s="256">
        <v>0</v>
      </c>
      <c r="BH2284" s="256">
        <v>0</v>
      </c>
      <c r="BI2284" s="256">
        <v>0</v>
      </c>
      <c r="BJ2284" s="256">
        <v>0</v>
      </c>
      <c r="BK2284" s="256">
        <v>0</v>
      </c>
      <c r="BL2284" s="256">
        <v>0</v>
      </c>
      <c r="BM2284" s="256">
        <v>0</v>
      </c>
      <c r="BN2284" s="256">
        <v>0</v>
      </c>
      <c r="BO2284" s="256">
        <v>0</v>
      </c>
      <c r="BP2284" s="256">
        <v>0</v>
      </c>
      <c r="BQ2284" s="256">
        <v>0</v>
      </c>
      <c r="BR2284" s="256">
        <v>0</v>
      </c>
      <c r="BS2284" s="256">
        <v>0</v>
      </c>
      <c r="BT2284" s="256">
        <v>0</v>
      </c>
      <c r="BU2284" s="256">
        <v>0</v>
      </c>
      <c r="BV2284" s="256">
        <v>0</v>
      </c>
    </row>
    <row r="2285" spans="1:74">
      <c r="A2285" s="256">
        <v>35</v>
      </c>
      <c r="B2285" s="256">
        <v>983.79004989999999</v>
      </c>
      <c r="C2285" s="256">
        <v>972.4473514</v>
      </c>
      <c r="D2285" s="256">
        <v>980.00915040000007</v>
      </c>
      <c r="E2285" s="256">
        <v>1007.9878067</v>
      </c>
      <c r="F2285" s="256">
        <v>1025.3799444000001</v>
      </c>
      <c r="G2285" s="256">
        <v>1029.9170237999999</v>
      </c>
      <c r="H2285" s="256">
        <v>1030.6732036999999</v>
      </c>
      <c r="I2285" s="256">
        <v>1016.3057856</v>
      </c>
      <c r="J2285" s="256">
        <v>993.62038860000007</v>
      </c>
      <c r="K2285" s="256">
        <v>984.54622979999999</v>
      </c>
      <c r="L2285" s="256">
        <v>998.15746799999999</v>
      </c>
      <c r="M2285" s="256">
        <v>1033.6979233</v>
      </c>
      <c r="N2285" s="256">
        <v>1073.0192781000001</v>
      </c>
      <c r="O2285" s="256">
        <v>1116.8777123</v>
      </c>
      <c r="P2285" s="256">
        <v>1166.0294057999999</v>
      </c>
      <c r="Q2285" s="256">
        <v>1212.1563797000001</v>
      </c>
      <c r="R2285" s="256">
        <v>1245.4282952999999</v>
      </c>
      <c r="S2285" s="256">
        <v>1270.3822319999999</v>
      </c>
      <c r="T2285" s="256">
        <v>1299.8732481</v>
      </c>
      <c r="U2285" s="256">
        <v>1331.6328039</v>
      </c>
      <c r="V2285" s="256">
        <v>1364.9047195000001</v>
      </c>
      <c r="W2285" s="256">
        <v>1380.7844974</v>
      </c>
      <c r="X2285" s="256">
        <v>1368.6856190000001</v>
      </c>
      <c r="Y2285" s="256">
        <v>1308.9474069</v>
      </c>
      <c r="Z2285" s="256">
        <v>1189.4709826999999</v>
      </c>
      <c r="AA2285" s="256">
        <v>976.22825090000003</v>
      </c>
      <c r="AB2285" s="256">
        <v>648.80235419999997</v>
      </c>
      <c r="AC2285" s="256">
        <v>359.9416324</v>
      </c>
      <c r="AD2285" s="256">
        <v>272.9809439</v>
      </c>
      <c r="AE2285" s="256">
        <v>270.71240419999998</v>
      </c>
      <c r="AF2285" s="256">
        <v>300.2034203</v>
      </c>
      <c r="AG2285" s="256">
        <v>342.54949470000003</v>
      </c>
      <c r="AH2285" s="256">
        <v>360.69781230000001</v>
      </c>
      <c r="AI2285" s="256">
        <v>339.5247751</v>
      </c>
      <c r="AJ2285" s="256">
        <v>290.37308159999998</v>
      </c>
      <c r="AK2285" s="256">
        <v>116.4517046</v>
      </c>
      <c r="AL2285" s="256">
        <v>0</v>
      </c>
      <c r="AM2285" s="256">
        <v>0</v>
      </c>
      <c r="AN2285" s="256">
        <v>0</v>
      </c>
      <c r="AO2285" s="256">
        <v>0</v>
      </c>
      <c r="AP2285" s="256">
        <v>0</v>
      </c>
      <c r="AQ2285" s="256">
        <v>0</v>
      </c>
      <c r="AR2285" s="256">
        <v>0</v>
      </c>
      <c r="AS2285" s="256">
        <v>0</v>
      </c>
      <c r="AT2285" s="256">
        <v>0</v>
      </c>
      <c r="AU2285" s="256">
        <v>0</v>
      </c>
      <c r="AV2285" s="256">
        <v>0</v>
      </c>
      <c r="AW2285" s="256">
        <v>0</v>
      </c>
      <c r="AX2285" s="256">
        <v>0</v>
      </c>
      <c r="AY2285" s="256">
        <v>0</v>
      </c>
      <c r="AZ2285" s="256">
        <v>0</v>
      </c>
      <c r="BA2285" s="256">
        <v>0</v>
      </c>
      <c r="BB2285" s="256">
        <v>0</v>
      </c>
      <c r="BC2285" s="256">
        <v>0</v>
      </c>
      <c r="BD2285" s="256">
        <v>0</v>
      </c>
      <c r="BE2285" s="256">
        <v>0</v>
      </c>
      <c r="BF2285" s="256">
        <v>0</v>
      </c>
      <c r="BG2285" s="256">
        <v>0</v>
      </c>
      <c r="BH2285" s="256">
        <v>0</v>
      </c>
      <c r="BI2285" s="256">
        <v>0</v>
      </c>
      <c r="BJ2285" s="256">
        <v>0</v>
      </c>
      <c r="BK2285" s="256">
        <v>0</v>
      </c>
      <c r="BL2285" s="256">
        <v>0</v>
      </c>
      <c r="BM2285" s="256">
        <v>0</v>
      </c>
      <c r="BN2285" s="256">
        <v>0</v>
      </c>
      <c r="BO2285" s="256">
        <v>0</v>
      </c>
      <c r="BP2285" s="256">
        <v>0</v>
      </c>
      <c r="BQ2285" s="256">
        <v>0</v>
      </c>
      <c r="BR2285" s="256">
        <v>0</v>
      </c>
      <c r="BS2285" s="256">
        <v>0</v>
      </c>
      <c r="BT2285" s="256">
        <v>0</v>
      </c>
      <c r="BU2285" s="256">
        <v>0</v>
      </c>
      <c r="BV2285" s="256">
        <v>0</v>
      </c>
    </row>
    <row r="2286" spans="1:74">
      <c r="A2286" s="256">
        <v>40</v>
      </c>
      <c r="B2286" s="256">
        <v>983.79004989999999</v>
      </c>
      <c r="C2286" s="256">
        <v>970.17881169999998</v>
      </c>
      <c r="D2286" s="256">
        <v>977.74061070000005</v>
      </c>
      <c r="E2286" s="256">
        <v>1005.7192670000001</v>
      </c>
      <c r="F2286" s="256">
        <v>1027.6484841000001</v>
      </c>
      <c r="G2286" s="256">
        <v>1036.7226429</v>
      </c>
      <c r="H2286" s="256">
        <v>1043.528262</v>
      </c>
      <c r="I2286" s="256">
        <v>1038.9911826</v>
      </c>
      <c r="J2286" s="256">
        <v>1020.8428650000001</v>
      </c>
      <c r="K2286" s="256">
        <v>1000.4260077</v>
      </c>
      <c r="L2286" s="256">
        <v>1000.4260077</v>
      </c>
      <c r="M2286" s="256">
        <v>1023.1114047</v>
      </c>
      <c r="N2286" s="256">
        <v>1057.1395001999999</v>
      </c>
      <c r="O2286" s="256">
        <v>1094.1923153</v>
      </c>
      <c r="P2286" s="256">
        <v>1135.0260298999999</v>
      </c>
      <c r="Q2286" s="256">
        <v>1178.8844641000001</v>
      </c>
      <c r="R2286" s="256">
        <v>1218.9619987999999</v>
      </c>
      <c r="S2286" s="256">
        <v>1250.7215546</v>
      </c>
      <c r="T2286" s="256">
        <v>1277.944031</v>
      </c>
      <c r="U2286" s="256">
        <v>1308.191227</v>
      </c>
      <c r="V2286" s="256">
        <v>1341.4631426000001</v>
      </c>
      <c r="W2286" s="256">
        <v>1367.9294391000001</v>
      </c>
      <c r="X2286" s="256">
        <v>1379.2721376</v>
      </c>
      <c r="Y2286" s="256">
        <v>1352.8058411</v>
      </c>
      <c r="Z2286" s="256">
        <v>1261.3080732000001</v>
      </c>
      <c r="AA2286" s="256">
        <v>1076.0439977000001</v>
      </c>
      <c r="AB2286" s="256">
        <v>781.13383669999996</v>
      </c>
      <c r="AC2286" s="256">
        <v>442.36524150000002</v>
      </c>
      <c r="AD2286" s="256">
        <v>301.71578010000002</v>
      </c>
      <c r="AE2286" s="256">
        <v>293.3978012</v>
      </c>
      <c r="AF2286" s="256">
        <v>331.20679619999999</v>
      </c>
      <c r="AG2286" s="256">
        <v>388.67646860000002</v>
      </c>
      <c r="AH2286" s="256">
        <v>426.4854636</v>
      </c>
      <c r="AI2286" s="256">
        <v>430.26636310000004</v>
      </c>
      <c r="AJ2286" s="256">
        <v>367.50343140000001</v>
      </c>
      <c r="AK2286" s="256">
        <v>133.0876624</v>
      </c>
      <c r="AL2286" s="256">
        <v>0</v>
      </c>
      <c r="AM2286" s="256">
        <v>0</v>
      </c>
      <c r="AN2286" s="256">
        <v>0</v>
      </c>
      <c r="AO2286" s="256">
        <v>0</v>
      </c>
      <c r="AP2286" s="256">
        <v>0</v>
      </c>
      <c r="AQ2286" s="256">
        <v>0</v>
      </c>
      <c r="AR2286" s="256">
        <v>0</v>
      </c>
      <c r="AS2286" s="256">
        <v>0</v>
      </c>
      <c r="AT2286" s="256">
        <v>0</v>
      </c>
      <c r="AU2286" s="256">
        <v>0</v>
      </c>
      <c r="AV2286" s="256">
        <v>0</v>
      </c>
      <c r="AW2286" s="256">
        <v>0</v>
      </c>
      <c r="AX2286" s="256">
        <v>0</v>
      </c>
      <c r="AY2286" s="256">
        <v>0</v>
      </c>
      <c r="AZ2286" s="256">
        <v>0</v>
      </c>
      <c r="BA2286" s="256">
        <v>0</v>
      </c>
      <c r="BB2286" s="256">
        <v>0</v>
      </c>
      <c r="BC2286" s="256">
        <v>0</v>
      </c>
      <c r="BD2286" s="256">
        <v>0</v>
      </c>
      <c r="BE2286" s="256">
        <v>0</v>
      </c>
      <c r="BF2286" s="256">
        <v>0</v>
      </c>
      <c r="BG2286" s="256">
        <v>0</v>
      </c>
      <c r="BH2286" s="256">
        <v>0</v>
      </c>
      <c r="BI2286" s="256">
        <v>0</v>
      </c>
      <c r="BJ2286" s="256">
        <v>0</v>
      </c>
      <c r="BK2286" s="256">
        <v>0</v>
      </c>
      <c r="BL2286" s="256">
        <v>0</v>
      </c>
      <c r="BM2286" s="256">
        <v>0</v>
      </c>
      <c r="BN2286" s="256">
        <v>0</v>
      </c>
      <c r="BO2286" s="256">
        <v>0</v>
      </c>
      <c r="BP2286" s="256">
        <v>0</v>
      </c>
      <c r="BQ2286" s="256">
        <v>0</v>
      </c>
      <c r="BR2286" s="256">
        <v>0</v>
      </c>
      <c r="BS2286" s="256">
        <v>0</v>
      </c>
      <c r="BT2286" s="256">
        <v>0</v>
      </c>
      <c r="BU2286" s="256">
        <v>0</v>
      </c>
      <c r="BV2286" s="256">
        <v>0</v>
      </c>
    </row>
    <row r="2287" spans="1:74">
      <c r="A2287" s="256">
        <v>45</v>
      </c>
      <c r="B2287" s="256">
        <v>983.79004989999999</v>
      </c>
      <c r="C2287" s="256">
        <v>970.17881169999998</v>
      </c>
      <c r="D2287" s="256">
        <v>973.20353130000001</v>
      </c>
      <c r="E2287" s="256">
        <v>996.64510819999998</v>
      </c>
      <c r="F2287" s="256">
        <v>1026.1361243000001</v>
      </c>
      <c r="G2287" s="256">
        <v>1042.7720821</v>
      </c>
      <c r="H2287" s="256">
        <v>1056.3833202999999</v>
      </c>
      <c r="I2287" s="256">
        <v>1061.6765796</v>
      </c>
      <c r="J2287" s="256">
        <v>1050.3338811000001</v>
      </c>
      <c r="K2287" s="256">
        <v>1025.3799444000001</v>
      </c>
      <c r="L2287" s="256">
        <v>1013.281066</v>
      </c>
      <c r="M2287" s="256">
        <v>1021.5990449</v>
      </c>
      <c r="N2287" s="256">
        <v>1048.0653414000001</v>
      </c>
      <c r="O2287" s="256">
        <v>1077.5563575000001</v>
      </c>
      <c r="P2287" s="256">
        <v>1111.5844529999999</v>
      </c>
      <c r="Q2287" s="256">
        <v>1150.1496279</v>
      </c>
      <c r="R2287" s="256">
        <v>1192.4957022999999</v>
      </c>
      <c r="S2287" s="256">
        <v>1234.8417767000001</v>
      </c>
      <c r="T2287" s="256">
        <v>1268.1136923000001</v>
      </c>
      <c r="U2287" s="256">
        <v>1297.6047083999999</v>
      </c>
      <c r="V2287" s="256">
        <v>1328.6080843</v>
      </c>
      <c r="W2287" s="256">
        <v>1369.4417989000001</v>
      </c>
      <c r="X2287" s="256">
        <v>1400.4451748000001</v>
      </c>
      <c r="Y2287" s="256">
        <v>1414.8125929</v>
      </c>
      <c r="Z2287" s="256">
        <v>1375.4912380999999</v>
      </c>
      <c r="AA2287" s="256">
        <v>1237.8664963000001</v>
      </c>
      <c r="AB2287" s="256">
        <v>970.93499159999999</v>
      </c>
      <c r="AC2287" s="256">
        <v>609.48099939999997</v>
      </c>
      <c r="AD2287" s="256">
        <v>384.13938919999998</v>
      </c>
      <c r="AE2287" s="256">
        <v>344.06185449999998</v>
      </c>
      <c r="AF2287" s="256">
        <v>373.55287060000001</v>
      </c>
      <c r="AG2287" s="256">
        <v>430.26636310000004</v>
      </c>
      <c r="AH2287" s="256">
        <v>467.31917820000001</v>
      </c>
      <c r="AI2287" s="256">
        <v>475.63715710000002</v>
      </c>
      <c r="AJ2287" s="256">
        <v>456.73265960000003</v>
      </c>
      <c r="AK2287" s="256">
        <v>187.53261520000001</v>
      </c>
      <c r="AL2287" s="256">
        <v>0</v>
      </c>
      <c r="AM2287" s="256">
        <v>0</v>
      </c>
      <c r="AN2287" s="256">
        <v>0</v>
      </c>
      <c r="AO2287" s="256">
        <v>0</v>
      </c>
      <c r="AP2287" s="256">
        <v>0</v>
      </c>
      <c r="AQ2287" s="256">
        <v>0</v>
      </c>
      <c r="AR2287" s="256">
        <v>0</v>
      </c>
      <c r="AS2287" s="256">
        <v>0</v>
      </c>
      <c r="AT2287" s="256">
        <v>0</v>
      </c>
      <c r="AU2287" s="256">
        <v>0</v>
      </c>
      <c r="AV2287" s="256">
        <v>0</v>
      </c>
      <c r="AW2287" s="256">
        <v>0</v>
      </c>
      <c r="AX2287" s="256">
        <v>0</v>
      </c>
      <c r="AY2287" s="256">
        <v>0</v>
      </c>
      <c r="AZ2287" s="256">
        <v>0</v>
      </c>
      <c r="BA2287" s="256">
        <v>0</v>
      </c>
      <c r="BB2287" s="256">
        <v>0</v>
      </c>
      <c r="BC2287" s="256">
        <v>0</v>
      </c>
      <c r="BD2287" s="256">
        <v>0</v>
      </c>
      <c r="BE2287" s="256">
        <v>0</v>
      </c>
      <c r="BF2287" s="256">
        <v>0</v>
      </c>
      <c r="BG2287" s="256">
        <v>0</v>
      </c>
      <c r="BH2287" s="256">
        <v>0</v>
      </c>
      <c r="BI2287" s="256">
        <v>0</v>
      </c>
      <c r="BJ2287" s="256">
        <v>0</v>
      </c>
      <c r="BK2287" s="256">
        <v>0</v>
      </c>
      <c r="BL2287" s="256">
        <v>0</v>
      </c>
      <c r="BM2287" s="256">
        <v>0</v>
      </c>
      <c r="BN2287" s="256">
        <v>0</v>
      </c>
      <c r="BO2287" s="256">
        <v>0</v>
      </c>
      <c r="BP2287" s="256">
        <v>0</v>
      </c>
      <c r="BQ2287" s="256">
        <v>0</v>
      </c>
      <c r="BR2287" s="256">
        <v>0</v>
      </c>
      <c r="BS2287" s="256">
        <v>0</v>
      </c>
      <c r="BT2287" s="256">
        <v>0</v>
      </c>
      <c r="BU2287" s="256">
        <v>0</v>
      </c>
      <c r="BV2287" s="256">
        <v>0</v>
      </c>
    </row>
    <row r="2288" spans="1:74">
      <c r="A2288" s="256">
        <v>50</v>
      </c>
      <c r="B2288" s="256">
        <v>983.79004989999999</v>
      </c>
      <c r="C2288" s="256">
        <v>970.17881169999998</v>
      </c>
      <c r="D2288" s="256">
        <v>970.17881169999998</v>
      </c>
      <c r="E2288" s="256">
        <v>990.59566900000004</v>
      </c>
      <c r="F2288" s="256">
        <v>1023.1114047</v>
      </c>
      <c r="G2288" s="256">
        <v>1051.0900610000001</v>
      </c>
      <c r="H2288" s="256">
        <v>1069.2383786</v>
      </c>
      <c r="I2288" s="256">
        <v>1085.1181564999999</v>
      </c>
      <c r="J2288" s="256">
        <v>1083.6057966999999</v>
      </c>
      <c r="K2288" s="256">
        <v>1063.9451193</v>
      </c>
      <c r="L2288" s="256">
        <v>1042.0159022</v>
      </c>
      <c r="M2288" s="256">
        <v>1040.5035424</v>
      </c>
      <c r="N2288" s="256">
        <v>1055.6271403999999</v>
      </c>
      <c r="O2288" s="256">
        <v>1082.0934368999999</v>
      </c>
      <c r="P2288" s="256">
        <v>1110.0720931999999</v>
      </c>
      <c r="Q2288" s="256">
        <v>1143.3440088</v>
      </c>
      <c r="R2288" s="256">
        <v>1184.9339033000001</v>
      </c>
      <c r="S2288" s="256">
        <v>1229.5485174</v>
      </c>
      <c r="T2288" s="256">
        <v>1270.3822319999999</v>
      </c>
      <c r="U2288" s="256">
        <v>1311.9721265000001</v>
      </c>
      <c r="V2288" s="256">
        <v>1352.8058411</v>
      </c>
      <c r="W2288" s="256">
        <v>1398.9328150000001</v>
      </c>
      <c r="X2288" s="256">
        <v>1448.0845085000001</v>
      </c>
      <c r="Y2288" s="256">
        <v>1494.9676623</v>
      </c>
      <c r="Z2288" s="256">
        <v>1507.8227206000001</v>
      </c>
      <c r="AA2288" s="256">
        <v>1435.9856301</v>
      </c>
      <c r="AB2288" s="256">
        <v>1234.8417767000001</v>
      </c>
      <c r="AC2288" s="256">
        <v>880.19340360000001</v>
      </c>
      <c r="AD2288" s="256">
        <v>537.64390890000004</v>
      </c>
      <c r="AE2288" s="256">
        <v>431.77872289999999</v>
      </c>
      <c r="AF2288" s="256">
        <v>435.55962240000002</v>
      </c>
      <c r="AG2288" s="256">
        <v>470.34389780000004</v>
      </c>
      <c r="AH2288" s="256">
        <v>494.54165460000002</v>
      </c>
      <c r="AI2288" s="256">
        <v>500.59109380000001</v>
      </c>
      <c r="AJ2288" s="256">
        <v>494.54165460000002</v>
      </c>
      <c r="AK2288" s="256">
        <v>230.63486950000001</v>
      </c>
      <c r="AL2288" s="256">
        <v>0</v>
      </c>
      <c r="AM2288" s="256">
        <v>0</v>
      </c>
      <c r="AN2288" s="256">
        <v>0</v>
      </c>
      <c r="AO2288" s="256">
        <v>0</v>
      </c>
      <c r="AP2288" s="256">
        <v>0</v>
      </c>
      <c r="AQ2288" s="256">
        <v>0</v>
      </c>
      <c r="AR2288" s="256">
        <v>0</v>
      </c>
      <c r="AS2288" s="256">
        <v>0</v>
      </c>
      <c r="AT2288" s="256">
        <v>0</v>
      </c>
      <c r="AU2288" s="256">
        <v>0</v>
      </c>
      <c r="AV2288" s="256">
        <v>0</v>
      </c>
      <c r="AW2288" s="256">
        <v>0</v>
      </c>
      <c r="AX2288" s="256">
        <v>0</v>
      </c>
      <c r="AY2288" s="256">
        <v>0</v>
      </c>
      <c r="AZ2288" s="256">
        <v>0</v>
      </c>
      <c r="BA2288" s="256">
        <v>0</v>
      </c>
      <c r="BB2288" s="256">
        <v>0</v>
      </c>
      <c r="BC2288" s="256">
        <v>0</v>
      </c>
      <c r="BD2288" s="256">
        <v>0</v>
      </c>
      <c r="BE2288" s="256">
        <v>0</v>
      </c>
      <c r="BF2288" s="256">
        <v>0</v>
      </c>
      <c r="BG2288" s="256">
        <v>0</v>
      </c>
      <c r="BH2288" s="256">
        <v>0</v>
      </c>
      <c r="BI2288" s="256">
        <v>0</v>
      </c>
      <c r="BJ2288" s="256">
        <v>0</v>
      </c>
      <c r="BK2288" s="256">
        <v>0</v>
      </c>
      <c r="BL2288" s="256">
        <v>0</v>
      </c>
      <c r="BM2288" s="256">
        <v>0</v>
      </c>
      <c r="BN2288" s="256">
        <v>0</v>
      </c>
      <c r="BO2288" s="256">
        <v>0</v>
      </c>
      <c r="BP2288" s="256">
        <v>0</v>
      </c>
      <c r="BQ2288" s="256">
        <v>0</v>
      </c>
      <c r="BR2288" s="256">
        <v>0</v>
      </c>
      <c r="BS2288" s="256">
        <v>0</v>
      </c>
      <c r="BT2288" s="256">
        <v>0</v>
      </c>
      <c r="BU2288" s="256">
        <v>0</v>
      </c>
      <c r="BV2288" s="256">
        <v>0</v>
      </c>
    </row>
    <row r="2289" spans="1:74">
      <c r="A2289" s="256">
        <v>55</v>
      </c>
      <c r="B2289" s="256">
        <v>983.79004989999999</v>
      </c>
      <c r="C2289" s="256">
        <v>972.4473514</v>
      </c>
      <c r="D2289" s="256">
        <v>970.93499159999999</v>
      </c>
      <c r="E2289" s="256">
        <v>983.79004989999999</v>
      </c>
      <c r="F2289" s="256">
        <v>1014.7934258</v>
      </c>
      <c r="G2289" s="256">
        <v>1048.8215213000001</v>
      </c>
      <c r="H2289" s="256">
        <v>1076.0439977000001</v>
      </c>
      <c r="I2289" s="256">
        <v>1100.9979344000001</v>
      </c>
      <c r="J2289" s="256">
        <v>1115.3653525</v>
      </c>
      <c r="K2289" s="256">
        <v>1107.8035535000001</v>
      </c>
      <c r="L2289" s="256">
        <v>1085.1181564999999</v>
      </c>
      <c r="M2289" s="256">
        <v>1070.7507384</v>
      </c>
      <c r="N2289" s="256">
        <v>1078.3125374000001</v>
      </c>
      <c r="O2289" s="256">
        <v>1098.7293947000001</v>
      </c>
      <c r="P2289" s="256">
        <v>1126.7080510000001</v>
      </c>
      <c r="Q2289" s="256">
        <v>1163.0046861999999</v>
      </c>
      <c r="R2289" s="256">
        <v>1204.5945807000001</v>
      </c>
      <c r="S2289" s="256">
        <v>1245.4282952999999</v>
      </c>
      <c r="T2289" s="256">
        <v>1286.2620099000001</v>
      </c>
      <c r="U2289" s="256">
        <v>1341.4631426000001</v>
      </c>
      <c r="V2289" s="256">
        <v>1409.5193336</v>
      </c>
      <c r="W2289" s="256">
        <v>1484.3811436999999</v>
      </c>
      <c r="X2289" s="256">
        <v>1563.0238532999999</v>
      </c>
      <c r="Y2289" s="256">
        <v>1646.9598222</v>
      </c>
      <c r="Z2289" s="256">
        <v>1714.2598333000001</v>
      </c>
      <c r="AA2289" s="256">
        <v>1716.5283730000001</v>
      </c>
      <c r="AB2289" s="256">
        <v>1587.9777900000001</v>
      </c>
      <c r="AC2289" s="256">
        <v>1285.5058300000001</v>
      </c>
      <c r="AD2289" s="256">
        <v>831.04171010000005</v>
      </c>
      <c r="AE2289" s="256">
        <v>574.69672400000002</v>
      </c>
      <c r="AF2289" s="256">
        <v>522.52031090000003</v>
      </c>
      <c r="AG2289" s="256">
        <v>521.00795110000001</v>
      </c>
      <c r="AH2289" s="256">
        <v>522.52031090000003</v>
      </c>
      <c r="AI2289" s="256">
        <v>512.68997220000006</v>
      </c>
      <c r="AJ2289" s="256">
        <v>486.97985560000001</v>
      </c>
      <c r="AK2289" s="256">
        <v>249.539367</v>
      </c>
      <c r="AL2289" s="256">
        <v>0</v>
      </c>
      <c r="AM2289" s="256">
        <v>0</v>
      </c>
      <c r="AN2289" s="256">
        <v>0</v>
      </c>
      <c r="AO2289" s="256">
        <v>0</v>
      </c>
      <c r="AP2289" s="256">
        <v>0</v>
      </c>
      <c r="AQ2289" s="256">
        <v>0</v>
      </c>
      <c r="AR2289" s="256">
        <v>0</v>
      </c>
      <c r="AS2289" s="256">
        <v>0</v>
      </c>
      <c r="AT2289" s="256">
        <v>0</v>
      </c>
      <c r="AU2289" s="256">
        <v>0</v>
      </c>
      <c r="AV2289" s="256">
        <v>0</v>
      </c>
      <c r="AW2289" s="256">
        <v>0</v>
      </c>
      <c r="AX2289" s="256">
        <v>0</v>
      </c>
      <c r="AY2289" s="256">
        <v>0</v>
      </c>
      <c r="AZ2289" s="256">
        <v>0</v>
      </c>
      <c r="BA2289" s="256">
        <v>0</v>
      </c>
      <c r="BB2289" s="256">
        <v>0</v>
      </c>
      <c r="BC2289" s="256">
        <v>0</v>
      </c>
      <c r="BD2289" s="256">
        <v>0</v>
      </c>
      <c r="BE2289" s="256">
        <v>0</v>
      </c>
      <c r="BF2289" s="256">
        <v>0</v>
      </c>
      <c r="BG2289" s="256">
        <v>0</v>
      </c>
      <c r="BH2289" s="256">
        <v>0</v>
      </c>
      <c r="BI2289" s="256">
        <v>0</v>
      </c>
      <c r="BJ2289" s="256">
        <v>0</v>
      </c>
      <c r="BK2289" s="256">
        <v>0</v>
      </c>
      <c r="BL2289" s="256">
        <v>0</v>
      </c>
      <c r="BM2289" s="256">
        <v>0</v>
      </c>
      <c r="BN2289" s="256">
        <v>0</v>
      </c>
      <c r="BO2289" s="256">
        <v>0</v>
      </c>
      <c r="BP2289" s="256">
        <v>0</v>
      </c>
      <c r="BQ2289" s="256">
        <v>0</v>
      </c>
      <c r="BR2289" s="256">
        <v>0</v>
      </c>
      <c r="BS2289" s="256">
        <v>0</v>
      </c>
      <c r="BT2289" s="256">
        <v>0</v>
      </c>
      <c r="BU2289" s="256">
        <v>0</v>
      </c>
      <c r="BV2289" s="256">
        <v>0</v>
      </c>
    </row>
    <row r="2290" spans="1:74">
      <c r="A2290" s="256">
        <v>60</v>
      </c>
      <c r="B2290" s="256">
        <v>983.79004989999999</v>
      </c>
      <c r="C2290" s="256">
        <v>972.4473514</v>
      </c>
      <c r="D2290" s="256">
        <v>969.42263179999998</v>
      </c>
      <c r="E2290" s="256">
        <v>977.74061070000005</v>
      </c>
      <c r="F2290" s="256">
        <v>1006.4754469000001</v>
      </c>
      <c r="G2290" s="256">
        <v>1046.5529816000001</v>
      </c>
      <c r="H2290" s="256">
        <v>1082.8496167999999</v>
      </c>
      <c r="I2290" s="256">
        <v>1110.0720931999999</v>
      </c>
      <c r="J2290" s="256">
        <v>1134.2698500000001</v>
      </c>
      <c r="K2290" s="256">
        <v>1147.1249083</v>
      </c>
      <c r="L2290" s="256">
        <v>1141.0754691</v>
      </c>
      <c r="M2290" s="256">
        <v>1126.7080510000001</v>
      </c>
      <c r="N2290" s="256">
        <v>1118.3900721</v>
      </c>
      <c r="O2290" s="256">
        <v>1131.2451304000001</v>
      </c>
      <c r="P2290" s="256">
        <v>1158.4676068000001</v>
      </c>
      <c r="Q2290" s="256">
        <v>1195.5204219</v>
      </c>
      <c r="R2290" s="256">
        <v>1238.6226762000001</v>
      </c>
      <c r="S2290" s="256">
        <v>1285.5058300000001</v>
      </c>
      <c r="T2290" s="256">
        <v>1333.9013436</v>
      </c>
      <c r="U2290" s="256">
        <v>1401.2013547000001</v>
      </c>
      <c r="V2290" s="256">
        <v>1494.2114824</v>
      </c>
      <c r="W2290" s="256">
        <v>1619.7373458</v>
      </c>
      <c r="X2290" s="256">
        <v>1777.0227649999999</v>
      </c>
      <c r="Y2290" s="256">
        <v>1957.7497611000001</v>
      </c>
      <c r="Z2290" s="256">
        <v>2144.5261964000001</v>
      </c>
      <c r="AA2290" s="256">
        <v>2298.7868960000001</v>
      </c>
      <c r="AB2290" s="256">
        <v>2329.0340919999999</v>
      </c>
      <c r="AC2290" s="256">
        <v>2114.2790003999999</v>
      </c>
      <c r="AD2290" s="256">
        <v>1613.6879066000001</v>
      </c>
      <c r="AE2290" s="256">
        <v>1006.4754469000001</v>
      </c>
      <c r="AF2290" s="256">
        <v>709.29674620000003</v>
      </c>
      <c r="AG2290" s="256">
        <v>603.43156020000004</v>
      </c>
      <c r="AH2290" s="256">
        <v>553.52368680000006</v>
      </c>
      <c r="AI2290" s="256">
        <v>522.52031090000003</v>
      </c>
      <c r="AJ2290" s="256">
        <v>465.05063849999999</v>
      </c>
      <c r="AK2290" s="256">
        <v>262.39442530000002</v>
      </c>
      <c r="AL2290" s="256">
        <v>0</v>
      </c>
      <c r="AM2290" s="256">
        <v>0</v>
      </c>
      <c r="AN2290" s="256">
        <v>0</v>
      </c>
      <c r="AO2290" s="256">
        <v>0</v>
      </c>
      <c r="AP2290" s="256">
        <v>0</v>
      </c>
      <c r="AQ2290" s="256">
        <v>0</v>
      </c>
      <c r="AR2290" s="256">
        <v>0</v>
      </c>
      <c r="AS2290" s="256">
        <v>0</v>
      </c>
      <c r="AT2290" s="256">
        <v>0</v>
      </c>
      <c r="AU2290" s="256">
        <v>0</v>
      </c>
      <c r="AV2290" s="256">
        <v>0</v>
      </c>
      <c r="AW2290" s="256">
        <v>0</v>
      </c>
      <c r="AX2290" s="256">
        <v>0</v>
      </c>
      <c r="AY2290" s="256">
        <v>0</v>
      </c>
      <c r="AZ2290" s="256">
        <v>0</v>
      </c>
      <c r="BA2290" s="256">
        <v>0</v>
      </c>
      <c r="BB2290" s="256">
        <v>0</v>
      </c>
      <c r="BC2290" s="256">
        <v>0</v>
      </c>
      <c r="BD2290" s="256">
        <v>0</v>
      </c>
      <c r="BE2290" s="256">
        <v>0</v>
      </c>
      <c r="BF2290" s="256">
        <v>0</v>
      </c>
      <c r="BG2290" s="256">
        <v>0</v>
      </c>
      <c r="BH2290" s="256">
        <v>0</v>
      </c>
      <c r="BI2290" s="256">
        <v>0</v>
      </c>
      <c r="BJ2290" s="256">
        <v>0</v>
      </c>
      <c r="BK2290" s="256">
        <v>0</v>
      </c>
      <c r="BL2290" s="256">
        <v>0</v>
      </c>
      <c r="BM2290" s="256">
        <v>0</v>
      </c>
      <c r="BN2290" s="256">
        <v>0</v>
      </c>
      <c r="BO2290" s="256">
        <v>0</v>
      </c>
      <c r="BP2290" s="256">
        <v>0</v>
      </c>
      <c r="BQ2290" s="256">
        <v>0</v>
      </c>
      <c r="BR2290" s="256">
        <v>0</v>
      </c>
      <c r="BS2290" s="256">
        <v>0</v>
      </c>
      <c r="BT2290" s="256">
        <v>0</v>
      </c>
      <c r="BU2290" s="256">
        <v>0</v>
      </c>
      <c r="BV2290" s="256">
        <v>0</v>
      </c>
    </row>
    <row r="2291" spans="1:74">
      <c r="A2291" s="256">
        <v>65</v>
      </c>
      <c r="B2291" s="256">
        <v>983.79004989999999</v>
      </c>
      <c r="C2291" s="256">
        <v>970.17881169999998</v>
      </c>
      <c r="D2291" s="256">
        <v>967.15409210000007</v>
      </c>
      <c r="E2291" s="256">
        <v>972.4473514</v>
      </c>
      <c r="F2291" s="256">
        <v>997.40128809999999</v>
      </c>
      <c r="G2291" s="256">
        <v>1036.7226429</v>
      </c>
      <c r="H2291" s="256">
        <v>1077.5563575000001</v>
      </c>
      <c r="I2291" s="256">
        <v>1113.8529927</v>
      </c>
      <c r="J2291" s="256">
        <v>1149.393448</v>
      </c>
      <c r="K2291" s="256">
        <v>1178.1282842000001</v>
      </c>
      <c r="L2291" s="256">
        <v>1192.4957022999999</v>
      </c>
      <c r="M2291" s="256">
        <v>1189.4709826999999</v>
      </c>
      <c r="N2291" s="256">
        <v>1176.6159244</v>
      </c>
      <c r="O2291" s="256">
        <v>1179.6406440000001</v>
      </c>
      <c r="P2291" s="256">
        <v>1203.0822209</v>
      </c>
      <c r="Q2291" s="256">
        <v>1240.8912159000001</v>
      </c>
      <c r="R2291" s="256">
        <v>1289.2867295000001</v>
      </c>
      <c r="S2291" s="256">
        <v>1342.2193225000001</v>
      </c>
      <c r="T2291" s="256">
        <v>1403.4698943999999</v>
      </c>
      <c r="U2291" s="256">
        <v>1496.4800221</v>
      </c>
      <c r="V2291" s="256">
        <v>1620.4935257</v>
      </c>
      <c r="W2291" s="256">
        <v>1789.1216434</v>
      </c>
      <c r="X2291" s="256">
        <v>2006.9014546000001</v>
      </c>
      <c r="Y2291" s="256">
        <v>2277.6138587999999</v>
      </c>
      <c r="Z2291" s="256">
        <v>2590.6723373999998</v>
      </c>
      <c r="AA2291" s="256">
        <v>2909.0240753000003</v>
      </c>
      <c r="AB2291" s="256">
        <v>3158.5634423000001</v>
      </c>
      <c r="AC2291" s="256">
        <v>3166.1252413000002</v>
      </c>
      <c r="AD2291" s="256">
        <v>2843.9926039000002</v>
      </c>
      <c r="AE2291" s="256">
        <v>2195.9464296000001</v>
      </c>
      <c r="AF2291" s="256">
        <v>1438.2541698</v>
      </c>
      <c r="AG2291" s="256">
        <v>866.58216540000001</v>
      </c>
      <c r="AH2291" s="256">
        <v>614.01807880000001</v>
      </c>
      <c r="AI2291" s="256">
        <v>533.86300940000001</v>
      </c>
      <c r="AJ2291" s="256">
        <v>437.07198220000004</v>
      </c>
      <c r="AK2291" s="256">
        <v>248.02700720000001</v>
      </c>
      <c r="AL2291" s="256">
        <v>0</v>
      </c>
      <c r="AM2291" s="256">
        <v>0</v>
      </c>
      <c r="AN2291" s="256">
        <v>0</v>
      </c>
      <c r="AO2291" s="256">
        <v>0</v>
      </c>
      <c r="AP2291" s="256">
        <v>0</v>
      </c>
      <c r="AQ2291" s="256">
        <v>0</v>
      </c>
      <c r="AR2291" s="256">
        <v>0</v>
      </c>
      <c r="AS2291" s="256">
        <v>0</v>
      </c>
      <c r="AT2291" s="256">
        <v>0</v>
      </c>
      <c r="AU2291" s="256">
        <v>0</v>
      </c>
      <c r="AV2291" s="256">
        <v>0</v>
      </c>
      <c r="AW2291" s="256">
        <v>0</v>
      </c>
      <c r="AX2291" s="256">
        <v>0</v>
      </c>
      <c r="AY2291" s="256">
        <v>0</v>
      </c>
      <c r="AZ2291" s="256">
        <v>0</v>
      </c>
      <c r="BA2291" s="256">
        <v>0</v>
      </c>
      <c r="BB2291" s="256">
        <v>0</v>
      </c>
      <c r="BC2291" s="256">
        <v>0</v>
      </c>
      <c r="BD2291" s="256">
        <v>0</v>
      </c>
      <c r="BE2291" s="256">
        <v>0</v>
      </c>
      <c r="BF2291" s="256">
        <v>0</v>
      </c>
      <c r="BG2291" s="256">
        <v>0</v>
      </c>
      <c r="BH2291" s="256">
        <v>0</v>
      </c>
      <c r="BI2291" s="256">
        <v>0</v>
      </c>
      <c r="BJ2291" s="256">
        <v>0</v>
      </c>
      <c r="BK2291" s="256">
        <v>0</v>
      </c>
      <c r="BL2291" s="256">
        <v>0</v>
      </c>
      <c r="BM2291" s="256">
        <v>0</v>
      </c>
      <c r="BN2291" s="256">
        <v>0</v>
      </c>
      <c r="BO2291" s="256">
        <v>0</v>
      </c>
      <c r="BP2291" s="256">
        <v>0</v>
      </c>
      <c r="BQ2291" s="256">
        <v>0</v>
      </c>
      <c r="BR2291" s="256">
        <v>0</v>
      </c>
      <c r="BS2291" s="256">
        <v>0</v>
      </c>
      <c r="BT2291" s="256">
        <v>0</v>
      </c>
      <c r="BU2291" s="256">
        <v>0</v>
      </c>
      <c r="BV2291" s="256">
        <v>0</v>
      </c>
    </row>
    <row r="2292" spans="1:74">
      <c r="A2292" s="256">
        <v>70</v>
      </c>
      <c r="B2292" s="256">
        <v>983.79004989999999</v>
      </c>
      <c r="C2292" s="256">
        <v>975.47207100000003</v>
      </c>
      <c r="D2292" s="256">
        <v>967.91027200000008</v>
      </c>
      <c r="E2292" s="256">
        <v>969.42263179999998</v>
      </c>
      <c r="F2292" s="256">
        <v>987.57094940000002</v>
      </c>
      <c r="G2292" s="256">
        <v>1019.3305052000001</v>
      </c>
      <c r="H2292" s="256">
        <v>1063.1889394</v>
      </c>
      <c r="I2292" s="256">
        <v>1107.0473736000001</v>
      </c>
      <c r="J2292" s="256">
        <v>1149.393448</v>
      </c>
      <c r="K2292" s="256">
        <v>1187.9586229000001</v>
      </c>
      <c r="L2292" s="256">
        <v>1220.4743586</v>
      </c>
      <c r="M2292" s="256">
        <v>1237.8664963000001</v>
      </c>
      <c r="N2292" s="256">
        <v>1244.6721153999999</v>
      </c>
      <c r="O2292" s="256">
        <v>1252.9900943</v>
      </c>
      <c r="P2292" s="256">
        <v>1269.6260520999999</v>
      </c>
      <c r="Q2292" s="256">
        <v>1299.8732481</v>
      </c>
      <c r="R2292" s="256">
        <v>1352.8058411</v>
      </c>
      <c r="S2292" s="256">
        <v>1409.5193336</v>
      </c>
      <c r="T2292" s="256">
        <v>1478.3317045000001</v>
      </c>
      <c r="U2292" s="256">
        <v>1584.9530704000001</v>
      </c>
      <c r="V2292" s="256">
        <v>1741.4823097000001</v>
      </c>
      <c r="W2292" s="256">
        <v>1946.4070626</v>
      </c>
      <c r="X2292" s="256">
        <v>2214.0947472000003</v>
      </c>
      <c r="Y2292" s="256">
        <v>2529.4217655000002</v>
      </c>
      <c r="Z2292" s="256">
        <v>2885.5824984000001</v>
      </c>
      <c r="AA2292" s="256">
        <v>3312.0679620000001</v>
      </c>
      <c r="AB2292" s="256">
        <v>3702.2567904000002</v>
      </c>
      <c r="AC2292" s="256">
        <v>3873.9096276999999</v>
      </c>
      <c r="AD2292" s="256">
        <v>3722.6736476999999</v>
      </c>
      <c r="AE2292" s="256">
        <v>3288.6263850999999</v>
      </c>
      <c r="AF2292" s="256">
        <v>2484.8071513999998</v>
      </c>
      <c r="AG2292" s="256">
        <v>1348.2687617000001</v>
      </c>
      <c r="AH2292" s="256">
        <v>692.6607884</v>
      </c>
      <c r="AI2292" s="256">
        <v>540.66862850000007</v>
      </c>
      <c r="AJ2292" s="256">
        <v>414.38658520000001</v>
      </c>
      <c r="AK2292" s="256">
        <v>213.2427318</v>
      </c>
      <c r="AL2292" s="256">
        <v>0</v>
      </c>
      <c r="AM2292" s="256">
        <v>0</v>
      </c>
      <c r="AN2292" s="256">
        <v>0</v>
      </c>
      <c r="AO2292" s="256">
        <v>0</v>
      </c>
      <c r="AP2292" s="256">
        <v>0</v>
      </c>
      <c r="AQ2292" s="256">
        <v>0</v>
      </c>
      <c r="AR2292" s="256">
        <v>0</v>
      </c>
      <c r="AS2292" s="256">
        <v>0</v>
      </c>
      <c r="AT2292" s="256">
        <v>0</v>
      </c>
      <c r="AU2292" s="256">
        <v>0</v>
      </c>
      <c r="AV2292" s="256">
        <v>0</v>
      </c>
      <c r="AW2292" s="256">
        <v>0</v>
      </c>
      <c r="AX2292" s="256">
        <v>0</v>
      </c>
      <c r="AY2292" s="256">
        <v>0</v>
      </c>
      <c r="AZ2292" s="256">
        <v>0</v>
      </c>
      <c r="BA2292" s="256">
        <v>0</v>
      </c>
      <c r="BB2292" s="256">
        <v>0</v>
      </c>
      <c r="BC2292" s="256">
        <v>0</v>
      </c>
      <c r="BD2292" s="256">
        <v>0</v>
      </c>
      <c r="BE2292" s="256">
        <v>0</v>
      </c>
      <c r="BF2292" s="256">
        <v>0</v>
      </c>
      <c r="BG2292" s="256">
        <v>0</v>
      </c>
      <c r="BH2292" s="256">
        <v>0</v>
      </c>
      <c r="BI2292" s="256">
        <v>0</v>
      </c>
      <c r="BJ2292" s="256">
        <v>0</v>
      </c>
      <c r="BK2292" s="256">
        <v>0</v>
      </c>
      <c r="BL2292" s="256">
        <v>0</v>
      </c>
      <c r="BM2292" s="256">
        <v>0</v>
      </c>
      <c r="BN2292" s="256">
        <v>0</v>
      </c>
      <c r="BO2292" s="256">
        <v>0</v>
      </c>
      <c r="BP2292" s="256">
        <v>0</v>
      </c>
      <c r="BQ2292" s="256">
        <v>0</v>
      </c>
      <c r="BR2292" s="256">
        <v>0</v>
      </c>
      <c r="BS2292" s="256">
        <v>0</v>
      </c>
      <c r="BT2292" s="256">
        <v>0</v>
      </c>
      <c r="BU2292" s="256">
        <v>0</v>
      </c>
      <c r="BV2292" s="256">
        <v>0</v>
      </c>
    </row>
    <row r="2293" spans="1:74">
      <c r="A2293" s="256">
        <v>75</v>
      </c>
      <c r="B2293" s="256">
        <v>983.79004989999999</v>
      </c>
      <c r="C2293" s="256">
        <v>976.22825090000003</v>
      </c>
      <c r="D2293" s="256">
        <v>969.42263179999998</v>
      </c>
      <c r="E2293" s="256">
        <v>967.15409210000007</v>
      </c>
      <c r="F2293" s="256">
        <v>982.27769009999997</v>
      </c>
      <c r="G2293" s="256">
        <v>1007.9878067</v>
      </c>
      <c r="H2293" s="256">
        <v>1042.0159022</v>
      </c>
      <c r="I2293" s="256">
        <v>1084.3619765999999</v>
      </c>
      <c r="J2293" s="256">
        <v>1131.2451304000001</v>
      </c>
      <c r="K2293" s="256">
        <v>1179.6406440000001</v>
      </c>
      <c r="L2293" s="256">
        <v>1221.2305385</v>
      </c>
      <c r="M2293" s="256">
        <v>1258.2833536000001</v>
      </c>
      <c r="N2293" s="256">
        <v>1285.5058300000001</v>
      </c>
      <c r="O2293" s="256">
        <v>1310.4597667</v>
      </c>
      <c r="P2293" s="256">
        <v>1334.6575235</v>
      </c>
      <c r="Q2293" s="256">
        <v>1368.6856190000001</v>
      </c>
      <c r="R2293" s="256">
        <v>1418.5934924000001</v>
      </c>
      <c r="S2293" s="256">
        <v>1464.7204663</v>
      </c>
      <c r="T2293" s="256">
        <v>1531.2642975000001</v>
      </c>
      <c r="U2293" s="256">
        <v>1642.4227427999999</v>
      </c>
      <c r="V2293" s="256">
        <v>1802.7328815999999</v>
      </c>
      <c r="W2293" s="256">
        <v>2022.0250526</v>
      </c>
      <c r="X2293" s="256">
        <v>2288.9565573</v>
      </c>
      <c r="Y2293" s="256">
        <v>2594.4532368999999</v>
      </c>
      <c r="Z2293" s="256">
        <v>2965.7375677999999</v>
      </c>
      <c r="AA2293" s="256">
        <v>3419.4455078000001</v>
      </c>
      <c r="AB2293" s="256">
        <v>3896.5950247000001</v>
      </c>
      <c r="AC2293" s="256">
        <v>4214.1905827</v>
      </c>
      <c r="AD2293" s="256">
        <v>4159.7456299000005</v>
      </c>
      <c r="AE2293" s="256">
        <v>3737.0410658000001</v>
      </c>
      <c r="AF2293" s="256">
        <v>2853.8229426000003</v>
      </c>
      <c r="AG2293" s="256">
        <v>1451.8654080000001</v>
      </c>
      <c r="AH2293" s="256">
        <v>660.90123259999996</v>
      </c>
      <c r="AI2293" s="256">
        <v>492.2731149</v>
      </c>
      <c r="AJ2293" s="256">
        <v>363.72253190000004</v>
      </c>
      <c r="AK2293" s="256">
        <v>172.40901719999999</v>
      </c>
      <c r="AL2293" s="256">
        <v>0</v>
      </c>
      <c r="AM2293" s="256">
        <v>0</v>
      </c>
      <c r="AN2293" s="256">
        <v>0</v>
      </c>
      <c r="AO2293" s="256">
        <v>0</v>
      </c>
      <c r="AP2293" s="256">
        <v>0</v>
      </c>
      <c r="AQ2293" s="256">
        <v>0</v>
      </c>
      <c r="AR2293" s="256">
        <v>0</v>
      </c>
      <c r="AS2293" s="256">
        <v>0</v>
      </c>
      <c r="AT2293" s="256">
        <v>0</v>
      </c>
      <c r="AU2293" s="256">
        <v>0</v>
      </c>
      <c r="AV2293" s="256">
        <v>0</v>
      </c>
      <c r="AW2293" s="256">
        <v>0</v>
      </c>
      <c r="AX2293" s="256">
        <v>0</v>
      </c>
      <c r="AY2293" s="256">
        <v>0</v>
      </c>
      <c r="AZ2293" s="256">
        <v>0</v>
      </c>
      <c r="BA2293" s="256">
        <v>0</v>
      </c>
      <c r="BB2293" s="256">
        <v>0</v>
      </c>
      <c r="BC2293" s="256">
        <v>0</v>
      </c>
      <c r="BD2293" s="256">
        <v>0</v>
      </c>
      <c r="BE2293" s="256">
        <v>0</v>
      </c>
      <c r="BF2293" s="256">
        <v>0</v>
      </c>
      <c r="BG2293" s="256">
        <v>0</v>
      </c>
      <c r="BH2293" s="256">
        <v>0</v>
      </c>
      <c r="BI2293" s="256">
        <v>0</v>
      </c>
      <c r="BJ2293" s="256">
        <v>0</v>
      </c>
      <c r="BK2293" s="256">
        <v>0</v>
      </c>
      <c r="BL2293" s="256">
        <v>0</v>
      </c>
      <c r="BM2293" s="256">
        <v>0</v>
      </c>
      <c r="BN2293" s="256">
        <v>0</v>
      </c>
      <c r="BO2293" s="256">
        <v>0</v>
      </c>
      <c r="BP2293" s="256">
        <v>0</v>
      </c>
      <c r="BQ2293" s="256">
        <v>0</v>
      </c>
      <c r="BR2293" s="256">
        <v>0</v>
      </c>
      <c r="BS2293" s="256">
        <v>0</v>
      </c>
      <c r="BT2293" s="256">
        <v>0</v>
      </c>
      <c r="BU2293" s="256">
        <v>0</v>
      </c>
      <c r="BV2293" s="256">
        <v>0</v>
      </c>
    </row>
    <row r="2294" spans="1:74">
      <c r="A2294" s="256">
        <v>80</v>
      </c>
      <c r="B2294" s="256">
        <v>983.79004989999999</v>
      </c>
      <c r="C2294" s="256">
        <v>977.74061070000005</v>
      </c>
      <c r="D2294" s="256">
        <v>970.93499159999999</v>
      </c>
      <c r="E2294" s="256">
        <v>968.66645189999997</v>
      </c>
      <c r="F2294" s="256">
        <v>979.25297050000006</v>
      </c>
      <c r="G2294" s="256">
        <v>999.66982780000001</v>
      </c>
      <c r="H2294" s="256">
        <v>1024.6237645000001</v>
      </c>
      <c r="I2294" s="256">
        <v>1058.6518599999999</v>
      </c>
      <c r="J2294" s="256">
        <v>1101.7541143000001</v>
      </c>
      <c r="K2294" s="256">
        <v>1148.6372681</v>
      </c>
      <c r="L2294" s="256">
        <v>1197.0327817</v>
      </c>
      <c r="M2294" s="256">
        <v>1241.6473957999999</v>
      </c>
      <c r="N2294" s="256">
        <v>1282.4811104</v>
      </c>
      <c r="O2294" s="256">
        <v>1319.5339255000001</v>
      </c>
      <c r="P2294" s="256">
        <v>1355.8305607</v>
      </c>
      <c r="Q2294" s="256">
        <v>1396.6642753000001</v>
      </c>
      <c r="R2294" s="256">
        <v>1444.3036090000001</v>
      </c>
      <c r="S2294" s="256">
        <v>1484.3811436999999</v>
      </c>
      <c r="T2294" s="256">
        <v>1537.3137366999999</v>
      </c>
      <c r="U2294" s="256">
        <v>1631.0800443000001</v>
      </c>
      <c r="V2294" s="256">
        <v>1764.9238866000001</v>
      </c>
      <c r="W2294" s="256">
        <v>1948.6756023</v>
      </c>
      <c r="X2294" s="256">
        <v>2172.5048526999999</v>
      </c>
      <c r="Y2294" s="256">
        <v>2432.6307382999998</v>
      </c>
      <c r="Z2294" s="256">
        <v>2749.4701164000003</v>
      </c>
      <c r="AA2294" s="256">
        <v>3150.2454634000001</v>
      </c>
      <c r="AB2294" s="256">
        <v>3613.7837420999999</v>
      </c>
      <c r="AC2294" s="256">
        <v>4035.7321262999999</v>
      </c>
      <c r="AD2294" s="256">
        <v>4179.4063072999998</v>
      </c>
      <c r="AE2294" s="256">
        <v>3828.5388336999999</v>
      </c>
      <c r="AF2294" s="256">
        <v>2800.8903496000003</v>
      </c>
      <c r="AG2294" s="256">
        <v>1179.6406440000001</v>
      </c>
      <c r="AH2294" s="256">
        <v>517.98323149999999</v>
      </c>
      <c r="AI2294" s="256">
        <v>375.06523040000002</v>
      </c>
      <c r="AJ2294" s="256">
        <v>282.05510270000002</v>
      </c>
      <c r="AK2294" s="256">
        <v>130.0629428</v>
      </c>
      <c r="AL2294" s="256">
        <v>0</v>
      </c>
      <c r="AM2294" s="256">
        <v>0</v>
      </c>
      <c r="AN2294" s="256">
        <v>0</v>
      </c>
      <c r="AO2294" s="256">
        <v>0</v>
      </c>
      <c r="AP2294" s="256">
        <v>0</v>
      </c>
      <c r="AQ2294" s="256">
        <v>0</v>
      </c>
      <c r="AR2294" s="256">
        <v>0</v>
      </c>
      <c r="AS2294" s="256">
        <v>0</v>
      </c>
      <c r="AT2294" s="256">
        <v>0</v>
      </c>
      <c r="AU2294" s="256">
        <v>0</v>
      </c>
      <c r="AV2294" s="256">
        <v>0</v>
      </c>
      <c r="AW2294" s="256">
        <v>0</v>
      </c>
      <c r="AX2294" s="256">
        <v>0</v>
      </c>
      <c r="AY2294" s="256">
        <v>0</v>
      </c>
      <c r="AZ2294" s="256">
        <v>0</v>
      </c>
      <c r="BA2294" s="256">
        <v>0</v>
      </c>
      <c r="BB2294" s="256">
        <v>0</v>
      </c>
      <c r="BC2294" s="256">
        <v>0</v>
      </c>
      <c r="BD2294" s="256">
        <v>0</v>
      </c>
      <c r="BE2294" s="256">
        <v>0</v>
      </c>
      <c r="BF2294" s="256">
        <v>0</v>
      </c>
      <c r="BG2294" s="256">
        <v>0</v>
      </c>
      <c r="BH2294" s="256">
        <v>0</v>
      </c>
      <c r="BI2294" s="256">
        <v>0</v>
      </c>
      <c r="BJ2294" s="256">
        <v>0</v>
      </c>
      <c r="BK2294" s="256">
        <v>0</v>
      </c>
      <c r="BL2294" s="256">
        <v>0</v>
      </c>
      <c r="BM2294" s="256">
        <v>0</v>
      </c>
      <c r="BN2294" s="256">
        <v>0</v>
      </c>
      <c r="BO2294" s="256">
        <v>0</v>
      </c>
      <c r="BP2294" s="256">
        <v>0</v>
      </c>
      <c r="BQ2294" s="256">
        <v>0</v>
      </c>
      <c r="BR2294" s="256">
        <v>0</v>
      </c>
      <c r="BS2294" s="256">
        <v>0</v>
      </c>
      <c r="BT2294" s="256">
        <v>0</v>
      </c>
      <c r="BU2294" s="256">
        <v>0</v>
      </c>
      <c r="BV2294" s="256">
        <v>0</v>
      </c>
    </row>
    <row r="2295" spans="1:74">
      <c r="A2295" s="256">
        <v>85</v>
      </c>
      <c r="B2295" s="256">
        <v>983.79004989999999</v>
      </c>
      <c r="C2295" s="256">
        <v>981.52151019999997</v>
      </c>
      <c r="D2295" s="256">
        <v>974.71589110000002</v>
      </c>
      <c r="E2295" s="256">
        <v>972.4473514</v>
      </c>
      <c r="F2295" s="256">
        <v>976.98443080000004</v>
      </c>
      <c r="G2295" s="256">
        <v>995.88892829999998</v>
      </c>
      <c r="H2295" s="256">
        <v>1018.5743253000001</v>
      </c>
      <c r="I2295" s="256">
        <v>1042.7720821</v>
      </c>
      <c r="J2295" s="256">
        <v>1074.5316379000001</v>
      </c>
      <c r="K2295" s="256">
        <v>1111.5844529999999</v>
      </c>
      <c r="L2295" s="256">
        <v>1148.6372681</v>
      </c>
      <c r="M2295" s="256">
        <v>1187.9586229000001</v>
      </c>
      <c r="N2295" s="256">
        <v>1232.5732370000001</v>
      </c>
      <c r="O2295" s="256">
        <v>1277.1878511</v>
      </c>
      <c r="P2295" s="256">
        <v>1316.5092059000001</v>
      </c>
      <c r="Q2295" s="256">
        <v>1357.3429205</v>
      </c>
      <c r="R2295" s="256">
        <v>1403.4698943999999</v>
      </c>
      <c r="S2295" s="256">
        <v>1442.7912492</v>
      </c>
      <c r="T2295" s="256">
        <v>1488.9182231</v>
      </c>
      <c r="U2295" s="256">
        <v>1569.8294724</v>
      </c>
      <c r="V2295" s="256">
        <v>1687.0373569000001</v>
      </c>
      <c r="W2295" s="256">
        <v>1845.8351359000001</v>
      </c>
      <c r="X2295" s="256">
        <v>2031.0992114000001</v>
      </c>
      <c r="Y2295" s="256">
        <v>2240.5610437</v>
      </c>
      <c r="Z2295" s="256">
        <v>2495.3936699999999</v>
      </c>
      <c r="AA2295" s="256">
        <v>2791.8161908000002</v>
      </c>
      <c r="AB2295" s="256">
        <v>3117.7297277000002</v>
      </c>
      <c r="AC2295" s="256">
        <v>3392.2230313999999</v>
      </c>
      <c r="AD2295" s="256">
        <v>3555.5578897999999</v>
      </c>
      <c r="AE2295" s="256">
        <v>3384.6612324000002</v>
      </c>
      <c r="AF2295" s="256">
        <v>2451.5352358</v>
      </c>
      <c r="AG2295" s="256">
        <v>847.67766790000007</v>
      </c>
      <c r="AH2295" s="256">
        <v>364.47871179999999</v>
      </c>
      <c r="AI2295" s="256">
        <v>254.07644640000001</v>
      </c>
      <c r="AJ2295" s="256">
        <v>186.7764353</v>
      </c>
      <c r="AK2295" s="256">
        <v>76.374169899999998</v>
      </c>
      <c r="AL2295" s="256">
        <v>0</v>
      </c>
      <c r="AM2295" s="256">
        <v>0</v>
      </c>
      <c r="AN2295" s="256">
        <v>0</v>
      </c>
      <c r="AO2295" s="256">
        <v>0</v>
      </c>
      <c r="AP2295" s="256">
        <v>0</v>
      </c>
      <c r="AQ2295" s="256">
        <v>0</v>
      </c>
      <c r="AR2295" s="256">
        <v>0</v>
      </c>
      <c r="AS2295" s="256">
        <v>0</v>
      </c>
      <c r="AT2295" s="256">
        <v>0</v>
      </c>
      <c r="AU2295" s="256">
        <v>0</v>
      </c>
      <c r="AV2295" s="256">
        <v>0</v>
      </c>
      <c r="AW2295" s="256">
        <v>0</v>
      </c>
      <c r="AX2295" s="256">
        <v>0</v>
      </c>
      <c r="AY2295" s="256">
        <v>0</v>
      </c>
      <c r="AZ2295" s="256">
        <v>0</v>
      </c>
      <c r="BA2295" s="256">
        <v>0</v>
      </c>
      <c r="BB2295" s="256">
        <v>0</v>
      </c>
      <c r="BC2295" s="256">
        <v>0</v>
      </c>
      <c r="BD2295" s="256">
        <v>0</v>
      </c>
      <c r="BE2295" s="256">
        <v>0</v>
      </c>
      <c r="BF2295" s="256">
        <v>0</v>
      </c>
      <c r="BG2295" s="256">
        <v>0</v>
      </c>
      <c r="BH2295" s="256">
        <v>0</v>
      </c>
      <c r="BI2295" s="256">
        <v>0</v>
      </c>
      <c r="BJ2295" s="256">
        <v>0</v>
      </c>
      <c r="BK2295" s="256">
        <v>0</v>
      </c>
      <c r="BL2295" s="256">
        <v>0</v>
      </c>
      <c r="BM2295" s="256">
        <v>0</v>
      </c>
      <c r="BN2295" s="256">
        <v>0</v>
      </c>
      <c r="BO2295" s="256">
        <v>0</v>
      </c>
      <c r="BP2295" s="256">
        <v>0</v>
      </c>
      <c r="BQ2295" s="256">
        <v>0</v>
      </c>
      <c r="BR2295" s="256">
        <v>0</v>
      </c>
      <c r="BS2295" s="256">
        <v>0</v>
      </c>
      <c r="BT2295" s="256">
        <v>0</v>
      </c>
      <c r="BU2295" s="256">
        <v>0</v>
      </c>
      <c r="BV2295" s="256">
        <v>0</v>
      </c>
    </row>
    <row r="2296" spans="1:74">
      <c r="A2296" s="256">
        <v>90</v>
      </c>
      <c r="B2296" s="256">
        <v>983.79004989999999</v>
      </c>
      <c r="C2296" s="256">
        <v>982.27769009999997</v>
      </c>
      <c r="D2296" s="256">
        <v>977.74061070000005</v>
      </c>
      <c r="E2296" s="256">
        <v>976.22825090000003</v>
      </c>
      <c r="F2296" s="256">
        <v>984.54622979999999</v>
      </c>
      <c r="G2296" s="256">
        <v>1000.4260077</v>
      </c>
      <c r="H2296" s="256">
        <v>1019.3305052000001</v>
      </c>
      <c r="I2296" s="256">
        <v>1038.9911826</v>
      </c>
      <c r="J2296" s="256">
        <v>1064.7012992</v>
      </c>
      <c r="K2296" s="256">
        <v>1090.4114158</v>
      </c>
      <c r="L2296" s="256">
        <v>1115.3653525</v>
      </c>
      <c r="M2296" s="256">
        <v>1140.3192892</v>
      </c>
      <c r="N2296" s="256">
        <v>1166.7855857</v>
      </c>
      <c r="O2296" s="256">
        <v>1196.2766018</v>
      </c>
      <c r="P2296" s="256">
        <v>1228.7923375</v>
      </c>
      <c r="Q2296" s="256">
        <v>1265.0889727000001</v>
      </c>
      <c r="R2296" s="256">
        <v>1305.1665074</v>
      </c>
      <c r="S2296" s="256">
        <v>1344.4878622000001</v>
      </c>
      <c r="T2296" s="256">
        <v>1387.5901165</v>
      </c>
      <c r="U2296" s="256">
        <v>1464.7204663</v>
      </c>
      <c r="V2296" s="256">
        <v>1572.854192</v>
      </c>
      <c r="W2296" s="256">
        <v>1718.7969127000001</v>
      </c>
      <c r="X2296" s="256">
        <v>1873.8137922000001</v>
      </c>
      <c r="Y2296" s="256">
        <v>2026.562132</v>
      </c>
      <c r="Z2296" s="256">
        <v>2218.6318265999998</v>
      </c>
      <c r="AA2296" s="256">
        <v>2450.022876</v>
      </c>
      <c r="AB2296" s="256">
        <v>2682.9262852000002</v>
      </c>
      <c r="AC2296" s="256">
        <v>2828.112826</v>
      </c>
      <c r="AD2296" s="256">
        <v>2837.1869848000001</v>
      </c>
      <c r="AE2296" s="256">
        <v>2618.6509937000001</v>
      </c>
      <c r="AF2296" s="256">
        <v>1860.9587339</v>
      </c>
      <c r="AG2296" s="256">
        <v>566.37874510000006</v>
      </c>
      <c r="AH2296" s="256">
        <v>238.19666850000002</v>
      </c>
      <c r="AI2296" s="256">
        <v>151.23598000000001</v>
      </c>
      <c r="AJ2296" s="256">
        <v>98.303387000000001</v>
      </c>
      <c r="AK2296" s="256">
        <v>30.247196000000002</v>
      </c>
      <c r="AL2296" s="256">
        <v>0</v>
      </c>
      <c r="AM2296" s="256">
        <v>0</v>
      </c>
      <c r="AN2296" s="256">
        <v>0</v>
      </c>
      <c r="AO2296" s="256">
        <v>0</v>
      </c>
      <c r="AP2296" s="256">
        <v>0</v>
      </c>
      <c r="AQ2296" s="256">
        <v>0</v>
      </c>
      <c r="AR2296" s="256">
        <v>0</v>
      </c>
      <c r="AS2296" s="256">
        <v>0</v>
      </c>
      <c r="AT2296" s="256">
        <v>0</v>
      </c>
      <c r="AU2296" s="256">
        <v>0</v>
      </c>
      <c r="AV2296" s="256">
        <v>0</v>
      </c>
      <c r="AW2296" s="256">
        <v>0</v>
      </c>
      <c r="AX2296" s="256">
        <v>0</v>
      </c>
      <c r="AY2296" s="256">
        <v>0</v>
      </c>
      <c r="AZ2296" s="256">
        <v>0</v>
      </c>
      <c r="BA2296" s="256">
        <v>0</v>
      </c>
      <c r="BB2296" s="256">
        <v>0</v>
      </c>
      <c r="BC2296" s="256">
        <v>0</v>
      </c>
      <c r="BD2296" s="256">
        <v>0</v>
      </c>
      <c r="BE2296" s="256">
        <v>0</v>
      </c>
      <c r="BF2296" s="256">
        <v>0</v>
      </c>
      <c r="BG2296" s="256">
        <v>0</v>
      </c>
      <c r="BH2296" s="256">
        <v>0</v>
      </c>
      <c r="BI2296" s="256">
        <v>0</v>
      </c>
      <c r="BJ2296" s="256">
        <v>0</v>
      </c>
      <c r="BK2296" s="256">
        <v>0</v>
      </c>
      <c r="BL2296" s="256">
        <v>0</v>
      </c>
      <c r="BM2296" s="256">
        <v>0</v>
      </c>
      <c r="BN2296" s="256">
        <v>0</v>
      </c>
      <c r="BO2296" s="256">
        <v>0</v>
      </c>
      <c r="BP2296" s="256">
        <v>0</v>
      </c>
      <c r="BQ2296" s="256">
        <v>0</v>
      </c>
      <c r="BR2296" s="256">
        <v>0</v>
      </c>
      <c r="BS2296" s="256">
        <v>0</v>
      </c>
      <c r="BT2296" s="256">
        <v>0</v>
      </c>
      <c r="BU2296" s="256">
        <v>0</v>
      </c>
      <c r="BV2296" s="256">
        <v>0</v>
      </c>
    </row>
    <row r="2297" spans="1:74">
      <c r="A2297" s="256">
        <v>95</v>
      </c>
      <c r="B2297" s="256">
        <v>983.79004989999999</v>
      </c>
      <c r="C2297" s="256">
        <v>985.3024097</v>
      </c>
      <c r="D2297" s="256">
        <v>983.03386999999998</v>
      </c>
      <c r="E2297" s="256">
        <v>981.52151019999997</v>
      </c>
      <c r="F2297" s="256">
        <v>993.62038860000007</v>
      </c>
      <c r="G2297" s="256">
        <v>1010.2563464</v>
      </c>
      <c r="H2297" s="256">
        <v>1024.6237645000001</v>
      </c>
      <c r="I2297" s="256">
        <v>1042.0159022</v>
      </c>
      <c r="J2297" s="256">
        <v>1063.9451193</v>
      </c>
      <c r="K2297" s="256">
        <v>1085.1181564999999</v>
      </c>
      <c r="L2297" s="256">
        <v>1102.5102942000001</v>
      </c>
      <c r="M2297" s="256">
        <v>1119.9024319</v>
      </c>
      <c r="N2297" s="256">
        <v>1133.5136701000001</v>
      </c>
      <c r="O2297" s="256">
        <v>1147.8810882</v>
      </c>
      <c r="P2297" s="256">
        <v>1167.5417656</v>
      </c>
      <c r="Q2297" s="256">
        <v>1193.2518822</v>
      </c>
      <c r="R2297" s="256">
        <v>1225.011438</v>
      </c>
      <c r="S2297" s="256">
        <v>1253.7462742</v>
      </c>
      <c r="T2297" s="256">
        <v>1289.2867295000001</v>
      </c>
      <c r="U2297" s="256">
        <v>1352.0496611999999</v>
      </c>
      <c r="V2297" s="256">
        <v>1435.2294502</v>
      </c>
      <c r="W2297" s="256">
        <v>1543.3631759</v>
      </c>
      <c r="X2297" s="256">
        <v>1646.2036423</v>
      </c>
      <c r="Y2297" s="256">
        <v>1738.4575901000001</v>
      </c>
      <c r="Z2297" s="256">
        <v>1843.5665962</v>
      </c>
      <c r="AA2297" s="256">
        <v>1960.7744807000001</v>
      </c>
      <c r="AB2297" s="256">
        <v>2051.5160687000002</v>
      </c>
      <c r="AC2297" s="256">
        <v>2037.9048305000001</v>
      </c>
      <c r="AD2297" s="256">
        <v>1891.2059299</v>
      </c>
      <c r="AE2297" s="256">
        <v>1596.2957689</v>
      </c>
      <c r="AF2297" s="256">
        <v>1070.7507384</v>
      </c>
      <c r="AG2297" s="256">
        <v>371.28433089999999</v>
      </c>
      <c r="AH2297" s="256">
        <v>148.96744029999999</v>
      </c>
      <c r="AI2297" s="256">
        <v>92.253947800000006</v>
      </c>
      <c r="AJ2297" s="256">
        <v>49.9078734</v>
      </c>
      <c r="AK2297" s="256">
        <v>13.611238200000001</v>
      </c>
      <c r="AL2297" s="256">
        <v>0</v>
      </c>
      <c r="AM2297" s="256">
        <v>0</v>
      </c>
      <c r="AN2297" s="256">
        <v>0</v>
      </c>
      <c r="AO2297" s="256">
        <v>0</v>
      </c>
      <c r="AP2297" s="256">
        <v>0</v>
      </c>
      <c r="AQ2297" s="256">
        <v>0</v>
      </c>
      <c r="AR2297" s="256">
        <v>0</v>
      </c>
      <c r="AS2297" s="256">
        <v>0</v>
      </c>
      <c r="AT2297" s="256">
        <v>0</v>
      </c>
      <c r="AU2297" s="256">
        <v>0</v>
      </c>
      <c r="AV2297" s="256">
        <v>0</v>
      </c>
      <c r="AW2297" s="256">
        <v>0</v>
      </c>
      <c r="AX2297" s="256">
        <v>0</v>
      </c>
      <c r="AY2297" s="256">
        <v>0</v>
      </c>
      <c r="AZ2297" s="256">
        <v>0</v>
      </c>
      <c r="BA2297" s="256">
        <v>0</v>
      </c>
      <c r="BB2297" s="256">
        <v>0</v>
      </c>
      <c r="BC2297" s="256">
        <v>0</v>
      </c>
      <c r="BD2297" s="256">
        <v>0</v>
      </c>
      <c r="BE2297" s="256">
        <v>0</v>
      </c>
      <c r="BF2297" s="256">
        <v>0</v>
      </c>
      <c r="BG2297" s="256">
        <v>0</v>
      </c>
      <c r="BH2297" s="256">
        <v>0</v>
      </c>
      <c r="BI2297" s="256">
        <v>0</v>
      </c>
      <c r="BJ2297" s="256">
        <v>0</v>
      </c>
      <c r="BK2297" s="256">
        <v>0</v>
      </c>
      <c r="BL2297" s="256">
        <v>0</v>
      </c>
      <c r="BM2297" s="256">
        <v>0</v>
      </c>
      <c r="BN2297" s="256">
        <v>0</v>
      </c>
      <c r="BO2297" s="256">
        <v>0</v>
      </c>
      <c r="BP2297" s="256">
        <v>0</v>
      </c>
      <c r="BQ2297" s="256">
        <v>0</v>
      </c>
      <c r="BR2297" s="256">
        <v>0</v>
      </c>
      <c r="BS2297" s="256">
        <v>0</v>
      </c>
      <c r="BT2297" s="256">
        <v>0</v>
      </c>
      <c r="BU2297" s="256">
        <v>0</v>
      </c>
      <c r="BV2297" s="256">
        <v>0</v>
      </c>
    </row>
    <row r="2298" spans="1:74">
      <c r="A2298" s="256">
        <v>100</v>
      </c>
      <c r="B2298" s="256">
        <v>983.79004989999999</v>
      </c>
      <c r="C2298" s="256">
        <v>989.08330920000003</v>
      </c>
      <c r="D2298" s="256">
        <v>989.08330920000003</v>
      </c>
      <c r="E2298" s="256">
        <v>989.08330920000003</v>
      </c>
      <c r="F2298" s="256">
        <v>1001.1821876</v>
      </c>
      <c r="G2298" s="256">
        <v>1016.3057856</v>
      </c>
      <c r="H2298" s="256">
        <v>1031.4293835999999</v>
      </c>
      <c r="I2298" s="256">
        <v>1047.3091615000001</v>
      </c>
      <c r="J2298" s="256">
        <v>1063.1889394</v>
      </c>
      <c r="K2298" s="256">
        <v>1079.8248972000001</v>
      </c>
      <c r="L2298" s="256">
        <v>1090.4114158</v>
      </c>
      <c r="M2298" s="256">
        <v>1098.7293947000001</v>
      </c>
      <c r="N2298" s="256">
        <v>1102.5102942000001</v>
      </c>
      <c r="O2298" s="256">
        <v>1104.7788339000001</v>
      </c>
      <c r="P2298" s="256">
        <v>1110.0720931999999</v>
      </c>
      <c r="Q2298" s="256">
        <v>1115.3653525</v>
      </c>
      <c r="R2298" s="256">
        <v>1130.4889505000001</v>
      </c>
      <c r="S2298" s="256">
        <v>1149.393448</v>
      </c>
      <c r="T2298" s="256">
        <v>1166.0294057999999</v>
      </c>
      <c r="U2298" s="256">
        <v>1190.2271625999999</v>
      </c>
      <c r="V2298" s="256">
        <v>1224.2552581</v>
      </c>
      <c r="W2298" s="256">
        <v>1267.3575124000001</v>
      </c>
      <c r="X2298" s="256">
        <v>1299.1170681999999</v>
      </c>
      <c r="Y2298" s="256">
        <v>1294.5799888000001</v>
      </c>
      <c r="Z2298" s="256">
        <v>1275.6754913</v>
      </c>
      <c r="AA2298" s="256">
        <v>1261.3080732000001</v>
      </c>
      <c r="AB2298" s="256">
        <v>1210.6440199000001</v>
      </c>
      <c r="AC2298" s="256">
        <v>1072.2630982000001</v>
      </c>
      <c r="AD2298" s="256">
        <v>883.97430310000004</v>
      </c>
      <c r="AE2298" s="256">
        <v>650.31471399999998</v>
      </c>
      <c r="AF2298" s="256">
        <v>400.0191671</v>
      </c>
      <c r="AG2298" s="256">
        <v>214.75509160000001</v>
      </c>
      <c r="AH2298" s="256">
        <v>111.1584453</v>
      </c>
      <c r="AI2298" s="256">
        <v>76.374169899999998</v>
      </c>
      <c r="AJ2298" s="256">
        <v>42.346074399999999</v>
      </c>
      <c r="AK2298" s="256">
        <v>16.6359578</v>
      </c>
      <c r="AL2298" s="256">
        <v>0</v>
      </c>
      <c r="AM2298" s="256">
        <v>0</v>
      </c>
      <c r="AN2298" s="256">
        <v>0</v>
      </c>
      <c r="AO2298" s="256">
        <v>0</v>
      </c>
      <c r="AP2298" s="256">
        <v>0</v>
      </c>
      <c r="AQ2298" s="256">
        <v>0</v>
      </c>
      <c r="AR2298" s="256">
        <v>0</v>
      </c>
      <c r="AS2298" s="256">
        <v>0</v>
      </c>
      <c r="AT2298" s="256">
        <v>0</v>
      </c>
      <c r="AU2298" s="256">
        <v>0</v>
      </c>
      <c r="AV2298" s="256">
        <v>0</v>
      </c>
      <c r="AW2298" s="256">
        <v>0</v>
      </c>
      <c r="AX2298" s="256">
        <v>0</v>
      </c>
      <c r="AY2298" s="256">
        <v>0</v>
      </c>
      <c r="AZ2298" s="256">
        <v>0</v>
      </c>
      <c r="BA2298" s="256">
        <v>0</v>
      </c>
      <c r="BB2298" s="256">
        <v>0</v>
      </c>
      <c r="BC2298" s="256">
        <v>0</v>
      </c>
      <c r="BD2298" s="256">
        <v>0</v>
      </c>
      <c r="BE2298" s="256">
        <v>0</v>
      </c>
      <c r="BF2298" s="256">
        <v>0</v>
      </c>
      <c r="BG2298" s="256">
        <v>0</v>
      </c>
      <c r="BH2298" s="256">
        <v>0</v>
      </c>
      <c r="BI2298" s="256">
        <v>0</v>
      </c>
      <c r="BJ2298" s="256">
        <v>0</v>
      </c>
      <c r="BK2298" s="256">
        <v>0</v>
      </c>
      <c r="BL2298" s="256">
        <v>0</v>
      </c>
      <c r="BM2298" s="256">
        <v>0</v>
      </c>
      <c r="BN2298" s="256">
        <v>0</v>
      </c>
      <c r="BO2298" s="256">
        <v>0</v>
      </c>
      <c r="BP2298" s="256">
        <v>0</v>
      </c>
      <c r="BQ2298" s="256">
        <v>0</v>
      </c>
      <c r="BR2298" s="256">
        <v>0</v>
      </c>
      <c r="BS2298" s="256">
        <v>0</v>
      </c>
      <c r="BT2298" s="256">
        <v>0</v>
      </c>
      <c r="BU2298" s="256">
        <v>0</v>
      </c>
      <c r="BV2298" s="256">
        <v>0</v>
      </c>
    </row>
    <row r="2299" spans="1:74">
      <c r="A2299" s="256">
        <v>105</v>
      </c>
      <c r="B2299" s="256">
        <v>983.79004989999999</v>
      </c>
      <c r="C2299" s="256">
        <v>990.59566900000004</v>
      </c>
      <c r="D2299" s="256">
        <v>992.86420870000006</v>
      </c>
      <c r="E2299" s="256">
        <v>996.64510819999998</v>
      </c>
      <c r="F2299" s="256">
        <v>1007.9878067</v>
      </c>
      <c r="G2299" s="256">
        <v>1022.3552248</v>
      </c>
      <c r="H2299" s="256">
        <v>1032.9417434</v>
      </c>
      <c r="I2299" s="256">
        <v>1045.0406218000001</v>
      </c>
      <c r="J2299" s="256">
        <v>1057.1395001999999</v>
      </c>
      <c r="K2299" s="256">
        <v>1062.4327595</v>
      </c>
      <c r="L2299" s="256">
        <v>1066.213659</v>
      </c>
      <c r="M2299" s="256">
        <v>1062.4327595</v>
      </c>
      <c r="N2299" s="256">
        <v>1051.8462409000001</v>
      </c>
      <c r="O2299" s="256">
        <v>1036.7226429</v>
      </c>
      <c r="P2299" s="256">
        <v>1017.0619655</v>
      </c>
      <c r="Q2299" s="256">
        <v>993.62038860000007</v>
      </c>
      <c r="R2299" s="256">
        <v>971.6911715</v>
      </c>
      <c r="S2299" s="256">
        <v>945.224875</v>
      </c>
      <c r="T2299" s="256">
        <v>928.58891719999997</v>
      </c>
      <c r="U2299" s="256">
        <v>933.88217650000001</v>
      </c>
      <c r="V2299" s="256">
        <v>961.10465290000002</v>
      </c>
      <c r="W2299" s="256">
        <v>981.52151019999997</v>
      </c>
      <c r="X2299" s="256">
        <v>952.78667400000006</v>
      </c>
      <c r="Y2299" s="256">
        <v>847.67766790000007</v>
      </c>
      <c r="Z2299" s="256">
        <v>699.46640750000006</v>
      </c>
      <c r="AA2299" s="256">
        <v>563.35402550000003</v>
      </c>
      <c r="AB2299" s="256">
        <v>470.34389780000004</v>
      </c>
      <c r="AC2299" s="256">
        <v>393.213548</v>
      </c>
      <c r="AD2299" s="256">
        <v>314.57083840000001</v>
      </c>
      <c r="AE2299" s="256">
        <v>235.17194890000002</v>
      </c>
      <c r="AF2299" s="256">
        <v>182.23935589999999</v>
      </c>
      <c r="AG2299" s="256">
        <v>140.64946140000001</v>
      </c>
      <c r="AH2299" s="256">
        <v>99.059566900000007</v>
      </c>
      <c r="AI2299" s="256">
        <v>76.374169899999998</v>
      </c>
      <c r="AJ2299" s="256">
        <v>51.420233199999998</v>
      </c>
      <c r="AK2299" s="256">
        <v>21.929217099999999</v>
      </c>
      <c r="AL2299" s="256">
        <v>0</v>
      </c>
      <c r="AM2299" s="256">
        <v>0</v>
      </c>
      <c r="AN2299" s="256">
        <v>0</v>
      </c>
      <c r="AO2299" s="256">
        <v>0</v>
      </c>
      <c r="AP2299" s="256">
        <v>0</v>
      </c>
      <c r="AQ2299" s="256">
        <v>0</v>
      </c>
      <c r="AR2299" s="256">
        <v>0</v>
      </c>
      <c r="AS2299" s="256">
        <v>0</v>
      </c>
      <c r="AT2299" s="256">
        <v>0</v>
      </c>
      <c r="AU2299" s="256">
        <v>0</v>
      </c>
      <c r="AV2299" s="256">
        <v>0</v>
      </c>
      <c r="AW2299" s="256">
        <v>0</v>
      </c>
      <c r="AX2299" s="256">
        <v>0</v>
      </c>
      <c r="AY2299" s="256">
        <v>0</v>
      </c>
      <c r="AZ2299" s="256">
        <v>0</v>
      </c>
      <c r="BA2299" s="256">
        <v>0</v>
      </c>
      <c r="BB2299" s="256">
        <v>0</v>
      </c>
      <c r="BC2299" s="256">
        <v>0</v>
      </c>
      <c r="BD2299" s="256">
        <v>0</v>
      </c>
      <c r="BE2299" s="256">
        <v>0</v>
      </c>
      <c r="BF2299" s="256">
        <v>0</v>
      </c>
      <c r="BG2299" s="256">
        <v>0</v>
      </c>
      <c r="BH2299" s="256">
        <v>0</v>
      </c>
      <c r="BI2299" s="256">
        <v>0</v>
      </c>
      <c r="BJ2299" s="256">
        <v>0</v>
      </c>
      <c r="BK2299" s="256">
        <v>0</v>
      </c>
      <c r="BL2299" s="256">
        <v>0</v>
      </c>
      <c r="BM2299" s="256">
        <v>0</v>
      </c>
      <c r="BN2299" s="256">
        <v>0</v>
      </c>
      <c r="BO2299" s="256">
        <v>0</v>
      </c>
      <c r="BP2299" s="256">
        <v>0</v>
      </c>
      <c r="BQ2299" s="256">
        <v>0</v>
      </c>
      <c r="BR2299" s="256">
        <v>0</v>
      </c>
      <c r="BS2299" s="256">
        <v>0</v>
      </c>
      <c r="BT2299" s="256">
        <v>0</v>
      </c>
      <c r="BU2299" s="256">
        <v>0</v>
      </c>
      <c r="BV2299" s="256">
        <v>0</v>
      </c>
    </row>
    <row r="2300" spans="1:74">
      <c r="A2300" s="256">
        <v>110</v>
      </c>
      <c r="B2300" s="256">
        <v>983.79004989999999</v>
      </c>
      <c r="C2300" s="256">
        <v>992.86420870000006</v>
      </c>
      <c r="D2300" s="256">
        <v>995.88892829999998</v>
      </c>
      <c r="E2300" s="256">
        <v>1000.4260077</v>
      </c>
      <c r="F2300" s="256">
        <v>1011.0125263</v>
      </c>
      <c r="G2300" s="256">
        <v>1025.3799444000001</v>
      </c>
      <c r="H2300" s="256">
        <v>1030.6732036999999</v>
      </c>
      <c r="I2300" s="256">
        <v>1036.7226429</v>
      </c>
      <c r="J2300" s="256">
        <v>1035.966463</v>
      </c>
      <c r="K2300" s="256">
        <v>1032.1855634999999</v>
      </c>
      <c r="L2300" s="256">
        <v>1023.8675846</v>
      </c>
      <c r="M2300" s="256">
        <v>1007.2316268000001</v>
      </c>
      <c r="N2300" s="256">
        <v>975.47207100000003</v>
      </c>
      <c r="O2300" s="256">
        <v>923.29565790000004</v>
      </c>
      <c r="P2300" s="256">
        <v>855.99564680000003</v>
      </c>
      <c r="Q2300" s="256">
        <v>783.40237639999998</v>
      </c>
      <c r="R2300" s="256">
        <v>723.66416430000004</v>
      </c>
      <c r="S2300" s="256">
        <v>682.83044970000003</v>
      </c>
      <c r="T2300" s="256">
        <v>667.70685170000002</v>
      </c>
      <c r="U2300" s="256">
        <v>676.02483059999997</v>
      </c>
      <c r="V2300" s="256">
        <v>692.6607884</v>
      </c>
      <c r="W2300" s="256">
        <v>664.68213209999999</v>
      </c>
      <c r="X2300" s="256">
        <v>560.32930590000001</v>
      </c>
      <c r="Y2300" s="256">
        <v>431.02254299999998</v>
      </c>
      <c r="Z2300" s="256">
        <v>341.03713490000001</v>
      </c>
      <c r="AA2300" s="256">
        <v>298.69106049999999</v>
      </c>
      <c r="AB2300" s="256">
        <v>278.27420319999999</v>
      </c>
      <c r="AC2300" s="256">
        <v>245.75846749999999</v>
      </c>
      <c r="AD2300" s="256">
        <v>210.2180122</v>
      </c>
      <c r="AE2300" s="256">
        <v>167.11575790000001</v>
      </c>
      <c r="AF2300" s="256">
        <v>137.62474180000001</v>
      </c>
      <c r="AG2300" s="256">
        <v>116.4517046</v>
      </c>
      <c r="AH2300" s="256">
        <v>97.547207100000008</v>
      </c>
      <c r="AI2300" s="256">
        <v>86.960688500000003</v>
      </c>
      <c r="AJ2300" s="256">
        <v>60.494392000000005</v>
      </c>
      <c r="AK2300" s="256">
        <v>28.7348362</v>
      </c>
      <c r="AL2300" s="256">
        <v>0</v>
      </c>
      <c r="AM2300" s="256">
        <v>0</v>
      </c>
      <c r="AN2300" s="256">
        <v>0</v>
      </c>
      <c r="AO2300" s="256">
        <v>0</v>
      </c>
      <c r="AP2300" s="256">
        <v>0</v>
      </c>
      <c r="AQ2300" s="256">
        <v>0</v>
      </c>
      <c r="AR2300" s="256">
        <v>0</v>
      </c>
      <c r="AS2300" s="256">
        <v>0</v>
      </c>
      <c r="AT2300" s="256">
        <v>0</v>
      </c>
      <c r="AU2300" s="256">
        <v>0</v>
      </c>
      <c r="AV2300" s="256">
        <v>0</v>
      </c>
      <c r="AW2300" s="256">
        <v>0</v>
      </c>
      <c r="AX2300" s="256">
        <v>0</v>
      </c>
      <c r="AY2300" s="256">
        <v>0</v>
      </c>
      <c r="AZ2300" s="256">
        <v>0</v>
      </c>
      <c r="BA2300" s="256">
        <v>0</v>
      </c>
      <c r="BB2300" s="256">
        <v>0</v>
      </c>
      <c r="BC2300" s="256">
        <v>0</v>
      </c>
      <c r="BD2300" s="256">
        <v>0</v>
      </c>
      <c r="BE2300" s="256">
        <v>0</v>
      </c>
      <c r="BF2300" s="256">
        <v>0</v>
      </c>
      <c r="BG2300" s="256">
        <v>0</v>
      </c>
      <c r="BH2300" s="256">
        <v>0</v>
      </c>
      <c r="BI2300" s="256">
        <v>0</v>
      </c>
      <c r="BJ2300" s="256">
        <v>0</v>
      </c>
      <c r="BK2300" s="256">
        <v>0</v>
      </c>
      <c r="BL2300" s="256">
        <v>0</v>
      </c>
      <c r="BM2300" s="256">
        <v>0</v>
      </c>
      <c r="BN2300" s="256">
        <v>0</v>
      </c>
      <c r="BO2300" s="256">
        <v>0</v>
      </c>
      <c r="BP2300" s="256">
        <v>0</v>
      </c>
      <c r="BQ2300" s="256">
        <v>0</v>
      </c>
      <c r="BR2300" s="256">
        <v>0</v>
      </c>
      <c r="BS2300" s="256">
        <v>0</v>
      </c>
      <c r="BT2300" s="256">
        <v>0</v>
      </c>
      <c r="BU2300" s="256">
        <v>0</v>
      </c>
      <c r="BV2300" s="256">
        <v>0</v>
      </c>
    </row>
    <row r="2301" spans="1:74">
      <c r="A2301" s="256">
        <v>115</v>
      </c>
      <c r="B2301" s="256">
        <v>983.79004989999999</v>
      </c>
      <c r="C2301" s="256">
        <v>994.37656850000008</v>
      </c>
      <c r="D2301" s="256">
        <v>1002.6945474</v>
      </c>
      <c r="E2301" s="256">
        <v>1007.9878067</v>
      </c>
      <c r="F2301" s="256">
        <v>1017.8181454</v>
      </c>
      <c r="G2301" s="256">
        <v>1023.1114047</v>
      </c>
      <c r="H2301" s="256">
        <v>1020.0866851000001</v>
      </c>
      <c r="I2301" s="256">
        <v>1017.0619655</v>
      </c>
      <c r="J2301" s="256">
        <v>1013.281066</v>
      </c>
      <c r="K2301" s="256">
        <v>1001.1821876</v>
      </c>
      <c r="L2301" s="256">
        <v>976.98443080000004</v>
      </c>
      <c r="M2301" s="256">
        <v>924.05183780000004</v>
      </c>
      <c r="N2301" s="256">
        <v>846.16530810000006</v>
      </c>
      <c r="O2301" s="256">
        <v>752.39900050000006</v>
      </c>
      <c r="P2301" s="256">
        <v>657.87651300000005</v>
      </c>
      <c r="Q2301" s="256">
        <v>572.4281843</v>
      </c>
      <c r="R2301" s="256">
        <v>510.42143250000004</v>
      </c>
      <c r="S2301" s="256">
        <v>472.6124375</v>
      </c>
      <c r="T2301" s="256">
        <v>454.46411990000001</v>
      </c>
      <c r="U2301" s="256">
        <v>450.68322039999998</v>
      </c>
      <c r="V2301" s="256">
        <v>455.97647970000003</v>
      </c>
      <c r="W2301" s="256">
        <v>418.16748469999999</v>
      </c>
      <c r="X2301" s="256">
        <v>334.23151580000001</v>
      </c>
      <c r="Y2301" s="256">
        <v>279.786563</v>
      </c>
      <c r="Z2301" s="256">
        <v>266.1753248</v>
      </c>
      <c r="AA2301" s="256">
        <v>260.1258856</v>
      </c>
      <c r="AB2301" s="256">
        <v>255.58880619999999</v>
      </c>
      <c r="AC2301" s="256">
        <v>241.22138810000001</v>
      </c>
      <c r="AD2301" s="256">
        <v>207.94947250000001</v>
      </c>
      <c r="AE2301" s="256">
        <v>172.40901719999999</v>
      </c>
      <c r="AF2301" s="256">
        <v>142.16182119999999</v>
      </c>
      <c r="AG2301" s="256">
        <v>130.0629428</v>
      </c>
      <c r="AH2301" s="256">
        <v>124.7696835</v>
      </c>
      <c r="AI2301" s="256">
        <v>113.426985</v>
      </c>
      <c r="AJ2301" s="256">
        <v>83.935968900000006</v>
      </c>
      <c r="AK2301" s="256">
        <v>39.321354800000002</v>
      </c>
      <c r="AL2301" s="256">
        <v>0</v>
      </c>
      <c r="AM2301" s="256">
        <v>0</v>
      </c>
      <c r="AN2301" s="256">
        <v>0</v>
      </c>
      <c r="AO2301" s="256">
        <v>0</v>
      </c>
      <c r="AP2301" s="256">
        <v>0</v>
      </c>
      <c r="AQ2301" s="256">
        <v>0</v>
      </c>
      <c r="AR2301" s="256">
        <v>0</v>
      </c>
      <c r="AS2301" s="256">
        <v>0</v>
      </c>
      <c r="AT2301" s="256">
        <v>0</v>
      </c>
      <c r="AU2301" s="256">
        <v>0</v>
      </c>
      <c r="AV2301" s="256">
        <v>0</v>
      </c>
      <c r="AW2301" s="256">
        <v>0</v>
      </c>
      <c r="AX2301" s="256">
        <v>0</v>
      </c>
      <c r="AY2301" s="256">
        <v>0</v>
      </c>
      <c r="AZ2301" s="256">
        <v>0</v>
      </c>
      <c r="BA2301" s="256">
        <v>0</v>
      </c>
      <c r="BB2301" s="256">
        <v>0</v>
      </c>
      <c r="BC2301" s="256">
        <v>0</v>
      </c>
      <c r="BD2301" s="256">
        <v>0</v>
      </c>
      <c r="BE2301" s="256">
        <v>0</v>
      </c>
      <c r="BF2301" s="256">
        <v>0</v>
      </c>
      <c r="BG2301" s="256">
        <v>0</v>
      </c>
      <c r="BH2301" s="256">
        <v>0</v>
      </c>
      <c r="BI2301" s="256">
        <v>0</v>
      </c>
      <c r="BJ2301" s="256">
        <v>0</v>
      </c>
      <c r="BK2301" s="256">
        <v>0</v>
      </c>
      <c r="BL2301" s="256">
        <v>0</v>
      </c>
      <c r="BM2301" s="256">
        <v>0</v>
      </c>
      <c r="BN2301" s="256">
        <v>0</v>
      </c>
      <c r="BO2301" s="256">
        <v>0</v>
      </c>
      <c r="BP2301" s="256">
        <v>0</v>
      </c>
      <c r="BQ2301" s="256">
        <v>0</v>
      </c>
      <c r="BR2301" s="256">
        <v>0</v>
      </c>
      <c r="BS2301" s="256">
        <v>0</v>
      </c>
      <c r="BT2301" s="256">
        <v>0</v>
      </c>
      <c r="BU2301" s="256">
        <v>0</v>
      </c>
      <c r="BV2301" s="256">
        <v>0</v>
      </c>
    </row>
    <row r="2302" spans="1:74">
      <c r="A2302" s="256">
        <v>120</v>
      </c>
      <c r="B2302" s="256">
        <v>983.79004989999999</v>
      </c>
      <c r="C2302" s="256">
        <v>995.88892829999998</v>
      </c>
      <c r="D2302" s="256">
        <v>1004.9630871000001</v>
      </c>
      <c r="E2302" s="256">
        <v>1011.7687062</v>
      </c>
      <c r="F2302" s="256">
        <v>1020.0866851000001</v>
      </c>
      <c r="G2302" s="256">
        <v>1020.0866851000001</v>
      </c>
      <c r="H2302" s="256">
        <v>1011.7687062</v>
      </c>
      <c r="I2302" s="256">
        <v>1000.4260077</v>
      </c>
      <c r="J2302" s="256">
        <v>986.0585896</v>
      </c>
      <c r="K2302" s="256">
        <v>955.05521369999997</v>
      </c>
      <c r="L2302" s="256">
        <v>893.04846190000001</v>
      </c>
      <c r="M2302" s="256">
        <v>799.2821543</v>
      </c>
      <c r="N2302" s="256">
        <v>691.14842859999999</v>
      </c>
      <c r="O2302" s="256">
        <v>580.74616319999996</v>
      </c>
      <c r="P2302" s="256">
        <v>485.46749579999999</v>
      </c>
      <c r="Q2302" s="256">
        <v>412.11804549999999</v>
      </c>
      <c r="R2302" s="256">
        <v>362.96635200000003</v>
      </c>
      <c r="S2302" s="256">
        <v>328.18207660000002</v>
      </c>
      <c r="T2302" s="256">
        <v>313.81465850000001</v>
      </c>
      <c r="U2302" s="256">
        <v>317.59555799999998</v>
      </c>
      <c r="V2302" s="256">
        <v>331.96297609999999</v>
      </c>
      <c r="W2302" s="256">
        <v>319.8640977</v>
      </c>
      <c r="X2302" s="256">
        <v>266.9315047</v>
      </c>
      <c r="Y2302" s="256">
        <v>241.22138810000001</v>
      </c>
      <c r="Z2302" s="256">
        <v>240.46520820000001</v>
      </c>
      <c r="AA2302" s="256">
        <v>243.4899278</v>
      </c>
      <c r="AB2302" s="256">
        <v>244.24610770000001</v>
      </c>
      <c r="AC2302" s="256">
        <v>233.65958910000001</v>
      </c>
      <c r="AD2302" s="256">
        <v>204.92475290000002</v>
      </c>
      <c r="AE2302" s="256">
        <v>180.72699610000001</v>
      </c>
      <c r="AF2302" s="256">
        <v>155.77305939999999</v>
      </c>
      <c r="AG2302" s="256">
        <v>145.9427207</v>
      </c>
      <c r="AH2302" s="256">
        <v>142.16182119999999</v>
      </c>
      <c r="AI2302" s="256">
        <v>140.64946140000001</v>
      </c>
      <c r="AJ2302" s="256">
        <v>128.55058299999999</v>
      </c>
      <c r="AK2302" s="256">
        <v>56.713492500000001</v>
      </c>
      <c r="AL2302" s="256">
        <v>0</v>
      </c>
      <c r="AM2302" s="256">
        <v>0</v>
      </c>
      <c r="AN2302" s="256">
        <v>0</v>
      </c>
      <c r="AO2302" s="256">
        <v>0</v>
      </c>
      <c r="AP2302" s="256">
        <v>0</v>
      </c>
      <c r="AQ2302" s="256">
        <v>0</v>
      </c>
      <c r="AR2302" s="256">
        <v>0</v>
      </c>
      <c r="AS2302" s="256">
        <v>0</v>
      </c>
      <c r="AT2302" s="256">
        <v>0</v>
      </c>
      <c r="AU2302" s="256">
        <v>0</v>
      </c>
      <c r="AV2302" s="256">
        <v>0</v>
      </c>
      <c r="AW2302" s="256">
        <v>0</v>
      </c>
      <c r="AX2302" s="256">
        <v>0</v>
      </c>
      <c r="AY2302" s="256">
        <v>0</v>
      </c>
      <c r="AZ2302" s="256">
        <v>0</v>
      </c>
      <c r="BA2302" s="256">
        <v>0</v>
      </c>
      <c r="BB2302" s="256">
        <v>0</v>
      </c>
      <c r="BC2302" s="256">
        <v>0</v>
      </c>
      <c r="BD2302" s="256">
        <v>0</v>
      </c>
      <c r="BE2302" s="256">
        <v>0</v>
      </c>
      <c r="BF2302" s="256">
        <v>0</v>
      </c>
      <c r="BG2302" s="256">
        <v>0</v>
      </c>
      <c r="BH2302" s="256">
        <v>0</v>
      </c>
      <c r="BI2302" s="256">
        <v>0</v>
      </c>
      <c r="BJ2302" s="256">
        <v>0</v>
      </c>
      <c r="BK2302" s="256">
        <v>0</v>
      </c>
      <c r="BL2302" s="256">
        <v>0</v>
      </c>
      <c r="BM2302" s="256">
        <v>0</v>
      </c>
      <c r="BN2302" s="256">
        <v>0</v>
      </c>
      <c r="BO2302" s="256">
        <v>0</v>
      </c>
      <c r="BP2302" s="256">
        <v>0</v>
      </c>
      <c r="BQ2302" s="256">
        <v>0</v>
      </c>
      <c r="BR2302" s="256">
        <v>0</v>
      </c>
      <c r="BS2302" s="256">
        <v>0</v>
      </c>
      <c r="BT2302" s="256">
        <v>0</v>
      </c>
      <c r="BU2302" s="256">
        <v>0</v>
      </c>
      <c r="BV2302" s="256">
        <v>0</v>
      </c>
    </row>
    <row r="2303" spans="1:74">
      <c r="A2303" s="256">
        <v>125</v>
      </c>
      <c r="B2303" s="256">
        <v>983.79004989999999</v>
      </c>
      <c r="C2303" s="256">
        <v>998.15746799999999</v>
      </c>
      <c r="D2303" s="256">
        <v>1006.4754469000001</v>
      </c>
      <c r="E2303" s="256">
        <v>1011.7687062</v>
      </c>
      <c r="F2303" s="256">
        <v>1017.0619655</v>
      </c>
      <c r="G2303" s="256">
        <v>1013.281066</v>
      </c>
      <c r="H2303" s="256">
        <v>1000.4260077</v>
      </c>
      <c r="I2303" s="256">
        <v>982.27769009999997</v>
      </c>
      <c r="J2303" s="256">
        <v>949.76195440000004</v>
      </c>
      <c r="K2303" s="256">
        <v>878.6810438</v>
      </c>
      <c r="L2303" s="256">
        <v>780.37765680000007</v>
      </c>
      <c r="M2303" s="256">
        <v>662.41359239999997</v>
      </c>
      <c r="N2303" s="256">
        <v>542.93716819999997</v>
      </c>
      <c r="O2303" s="256">
        <v>437.07198220000004</v>
      </c>
      <c r="P2303" s="256">
        <v>358.42927259999999</v>
      </c>
      <c r="Q2303" s="256">
        <v>306.2528595</v>
      </c>
      <c r="R2303" s="256">
        <v>272.22476399999999</v>
      </c>
      <c r="S2303" s="256">
        <v>256.34498610000003</v>
      </c>
      <c r="T2303" s="256">
        <v>261.63824540000002</v>
      </c>
      <c r="U2303" s="256">
        <v>279.03038309999999</v>
      </c>
      <c r="V2303" s="256">
        <v>298.69106049999999</v>
      </c>
      <c r="W2303" s="256">
        <v>313.0584786</v>
      </c>
      <c r="X2303" s="256">
        <v>288.86072180000002</v>
      </c>
      <c r="Y2303" s="256">
        <v>244.24610770000001</v>
      </c>
      <c r="Z2303" s="256">
        <v>241.97756800000002</v>
      </c>
      <c r="AA2303" s="256">
        <v>240.46520820000001</v>
      </c>
      <c r="AB2303" s="256">
        <v>235.17194890000002</v>
      </c>
      <c r="AC2303" s="256">
        <v>222.31689059999999</v>
      </c>
      <c r="AD2303" s="256">
        <v>207.19329260000001</v>
      </c>
      <c r="AE2303" s="256">
        <v>188.28879510000002</v>
      </c>
      <c r="AF2303" s="256">
        <v>164.09103830000001</v>
      </c>
      <c r="AG2303" s="256">
        <v>149.7236202</v>
      </c>
      <c r="AH2303" s="256">
        <v>136.8685619</v>
      </c>
      <c r="AI2303" s="256">
        <v>125.52586340000001</v>
      </c>
      <c r="AJ2303" s="256">
        <v>111.9146252</v>
      </c>
      <c r="AK2303" s="256">
        <v>62.006751800000004</v>
      </c>
      <c r="AL2303" s="256">
        <v>0</v>
      </c>
      <c r="AM2303" s="256">
        <v>0</v>
      </c>
      <c r="AN2303" s="256">
        <v>0</v>
      </c>
      <c r="AO2303" s="256">
        <v>0</v>
      </c>
      <c r="AP2303" s="256">
        <v>0</v>
      </c>
      <c r="AQ2303" s="256">
        <v>0</v>
      </c>
      <c r="AR2303" s="256">
        <v>0</v>
      </c>
      <c r="AS2303" s="256">
        <v>0</v>
      </c>
      <c r="AT2303" s="256">
        <v>0</v>
      </c>
      <c r="AU2303" s="256">
        <v>0</v>
      </c>
      <c r="AV2303" s="256">
        <v>0</v>
      </c>
      <c r="AW2303" s="256">
        <v>0</v>
      </c>
      <c r="AX2303" s="256">
        <v>0</v>
      </c>
      <c r="AY2303" s="256">
        <v>0</v>
      </c>
      <c r="AZ2303" s="256">
        <v>0</v>
      </c>
      <c r="BA2303" s="256">
        <v>0</v>
      </c>
      <c r="BB2303" s="256">
        <v>0</v>
      </c>
      <c r="BC2303" s="256">
        <v>0</v>
      </c>
      <c r="BD2303" s="256">
        <v>0</v>
      </c>
      <c r="BE2303" s="256">
        <v>0</v>
      </c>
      <c r="BF2303" s="256">
        <v>0</v>
      </c>
      <c r="BG2303" s="256">
        <v>0</v>
      </c>
      <c r="BH2303" s="256">
        <v>0</v>
      </c>
      <c r="BI2303" s="256">
        <v>0</v>
      </c>
      <c r="BJ2303" s="256">
        <v>0</v>
      </c>
      <c r="BK2303" s="256">
        <v>0</v>
      </c>
      <c r="BL2303" s="256">
        <v>0</v>
      </c>
      <c r="BM2303" s="256">
        <v>0</v>
      </c>
      <c r="BN2303" s="256">
        <v>0</v>
      </c>
      <c r="BO2303" s="256">
        <v>0</v>
      </c>
      <c r="BP2303" s="256">
        <v>0</v>
      </c>
      <c r="BQ2303" s="256">
        <v>0</v>
      </c>
      <c r="BR2303" s="256">
        <v>0</v>
      </c>
      <c r="BS2303" s="256">
        <v>0</v>
      </c>
      <c r="BT2303" s="256">
        <v>0</v>
      </c>
      <c r="BU2303" s="256">
        <v>0</v>
      </c>
      <c r="BV2303" s="256">
        <v>0</v>
      </c>
    </row>
    <row r="2304" spans="1:74">
      <c r="A2304" s="256">
        <v>130</v>
      </c>
      <c r="B2304" s="256">
        <v>983.79004989999999</v>
      </c>
      <c r="C2304" s="256">
        <v>1000.4260077</v>
      </c>
      <c r="D2304" s="256">
        <v>1011.7687062</v>
      </c>
      <c r="E2304" s="256">
        <v>1017.8181454</v>
      </c>
      <c r="F2304" s="256">
        <v>1014.7934258</v>
      </c>
      <c r="G2304" s="256">
        <v>1004.2069072</v>
      </c>
      <c r="H2304" s="256">
        <v>986.81476950000001</v>
      </c>
      <c r="I2304" s="256">
        <v>958.8361132</v>
      </c>
      <c r="J2304" s="256">
        <v>897.58554130000005</v>
      </c>
      <c r="K2304" s="256">
        <v>794.74507489999996</v>
      </c>
      <c r="L2304" s="256">
        <v>670.73157130000004</v>
      </c>
      <c r="M2304" s="256">
        <v>538.40008880000005</v>
      </c>
      <c r="N2304" s="256">
        <v>421.19220430000001</v>
      </c>
      <c r="O2304" s="256">
        <v>334.98769570000002</v>
      </c>
      <c r="P2304" s="256">
        <v>282.05510270000002</v>
      </c>
      <c r="Q2304" s="256">
        <v>251.05172680000001</v>
      </c>
      <c r="R2304" s="256">
        <v>238.19666850000002</v>
      </c>
      <c r="S2304" s="256">
        <v>241.97756800000002</v>
      </c>
      <c r="T2304" s="256">
        <v>263.90678509999998</v>
      </c>
      <c r="U2304" s="256">
        <v>295.66634090000002</v>
      </c>
      <c r="V2304" s="256">
        <v>333.4753359</v>
      </c>
      <c r="W2304" s="256">
        <v>379.6023098</v>
      </c>
      <c r="X2304" s="256">
        <v>415.14276510000002</v>
      </c>
      <c r="Y2304" s="256">
        <v>400.77534700000001</v>
      </c>
      <c r="Z2304" s="256">
        <v>367.50343140000001</v>
      </c>
      <c r="AA2304" s="256">
        <v>331.96297609999999</v>
      </c>
      <c r="AB2304" s="256">
        <v>294.15398110000001</v>
      </c>
      <c r="AC2304" s="256">
        <v>261.63824540000002</v>
      </c>
      <c r="AD2304" s="256">
        <v>221.56071070000002</v>
      </c>
      <c r="AE2304" s="256">
        <v>189.8011549</v>
      </c>
      <c r="AF2304" s="256">
        <v>159.5539589</v>
      </c>
      <c r="AG2304" s="256">
        <v>136.8685619</v>
      </c>
      <c r="AH2304" s="256">
        <v>117.20788450000001</v>
      </c>
      <c r="AI2304" s="256">
        <v>102.8404664</v>
      </c>
      <c r="AJ2304" s="256">
        <v>88.473048300000002</v>
      </c>
      <c r="AK2304" s="256">
        <v>54.444952800000003</v>
      </c>
      <c r="AL2304" s="256">
        <v>0</v>
      </c>
      <c r="AM2304" s="256">
        <v>0</v>
      </c>
      <c r="AN2304" s="256">
        <v>0</v>
      </c>
      <c r="AO2304" s="256">
        <v>0</v>
      </c>
      <c r="AP2304" s="256">
        <v>0</v>
      </c>
      <c r="AQ2304" s="256">
        <v>0</v>
      </c>
      <c r="AR2304" s="256">
        <v>0</v>
      </c>
      <c r="AS2304" s="256">
        <v>0</v>
      </c>
      <c r="AT2304" s="256">
        <v>0</v>
      </c>
      <c r="AU2304" s="256">
        <v>0</v>
      </c>
      <c r="AV2304" s="256">
        <v>0</v>
      </c>
      <c r="AW2304" s="256">
        <v>0</v>
      </c>
      <c r="AX2304" s="256">
        <v>0</v>
      </c>
      <c r="AY2304" s="256">
        <v>0</v>
      </c>
      <c r="AZ2304" s="256">
        <v>0</v>
      </c>
      <c r="BA2304" s="256">
        <v>0</v>
      </c>
      <c r="BB2304" s="256">
        <v>0</v>
      </c>
      <c r="BC2304" s="256">
        <v>0</v>
      </c>
      <c r="BD2304" s="256">
        <v>0</v>
      </c>
      <c r="BE2304" s="256">
        <v>0</v>
      </c>
      <c r="BF2304" s="256">
        <v>0</v>
      </c>
      <c r="BG2304" s="256">
        <v>0</v>
      </c>
      <c r="BH2304" s="256">
        <v>0</v>
      </c>
      <c r="BI2304" s="256">
        <v>0</v>
      </c>
      <c r="BJ2304" s="256">
        <v>0</v>
      </c>
      <c r="BK2304" s="256">
        <v>0</v>
      </c>
      <c r="BL2304" s="256">
        <v>0</v>
      </c>
      <c r="BM2304" s="256">
        <v>0</v>
      </c>
      <c r="BN2304" s="256">
        <v>0</v>
      </c>
      <c r="BO2304" s="256">
        <v>0</v>
      </c>
      <c r="BP2304" s="256">
        <v>0</v>
      </c>
      <c r="BQ2304" s="256">
        <v>0</v>
      </c>
      <c r="BR2304" s="256">
        <v>0</v>
      </c>
      <c r="BS2304" s="256">
        <v>0</v>
      </c>
      <c r="BT2304" s="256">
        <v>0</v>
      </c>
      <c r="BU2304" s="256">
        <v>0</v>
      </c>
      <c r="BV2304" s="256">
        <v>0</v>
      </c>
    </row>
    <row r="2305" spans="1:74">
      <c r="A2305" s="256">
        <v>135</v>
      </c>
      <c r="B2305" s="256">
        <v>983.79004989999999</v>
      </c>
      <c r="C2305" s="256">
        <v>1001.9383675</v>
      </c>
      <c r="D2305" s="256">
        <v>1014.0372459</v>
      </c>
      <c r="E2305" s="256">
        <v>1019.3305052000001</v>
      </c>
      <c r="F2305" s="256">
        <v>1011.0125263</v>
      </c>
      <c r="G2305" s="256">
        <v>998.9136479</v>
      </c>
      <c r="H2305" s="256">
        <v>977.74061070000005</v>
      </c>
      <c r="I2305" s="256">
        <v>929.34509709999998</v>
      </c>
      <c r="J2305" s="256">
        <v>833.31024980000007</v>
      </c>
      <c r="K2305" s="256">
        <v>703.24730699999998</v>
      </c>
      <c r="L2305" s="256">
        <v>566.37874510000006</v>
      </c>
      <c r="M2305" s="256">
        <v>434.80344250000002</v>
      </c>
      <c r="N2305" s="256">
        <v>336.50005550000003</v>
      </c>
      <c r="O2305" s="256">
        <v>277.51802329999998</v>
      </c>
      <c r="P2305" s="256">
        <v>246.5146474</v>
      </c>
      <c r="Q2305" s="256">
        <v>232.9034092</v>
      </c>
      <c r="R2305" s="256">
        <v>232.9034092</v>
      </c>
      <c r="S2305" s="256">
        <v>253.3202665</v>
      </c>
      <c r="T2305" s="256">
        <v>291.88544139999999</v>
      </c>
      <c r="U2305" s="256">
        <v>339.5247751</v>
      </c>
      <c r="V2305" s="256">
        <v>390.18882840000003</v>
      </c>
      <c r="W2305" s="256">
        <v>448.41468070000002</v>
      </c>
      <c r="X2305" s="256">
        <v>499.8349139</v>
      </c>
      <c r="Y2305" s="256">
        <v>531.59446969999999</v>
      </c>
      <c r="Z2305" s="256">
        <v>528.56975009999996</v>
      </c>
      <c r="AA2305" s="256">
        <v>484.71131589999999</v>
      </c>
      <c r="AB2305" s="256">
        <v>415.89894500000003</v>
      </c>
      <c r="AC2305" s="256">
        <v>347.84275400000001</v>
      </c>
      <c r="AD2305" s="256">
        <v>284.32364239999998</v>
      </c>
      <c r="AE2305" s="256">
        <v>226.85397</v>
      </c>
      <c r="AF2305" s="256">
        <v>179.2146363</v>
      </c>
      <c r="AG2305" s="256">
        <v>142.16182119999999</v>
      </c>
      <c r="AH2305" s="256">
        <v>122.50114380000001</v>
      </c>
      <c r="AI2305" s="256">
        <v>121.7449639</v>
      </c>
      <c r="AJ2305" s="256">
        <v>114.18316490000001</v>
      </c>
      <c r="AK2305" s="256">
        <v>68.056190999999998</v>
      </c>
      <c r="AL2305" s="256">
        <v>0</v>
      </c>
      <c r="AM2305" s="256">
        <v>0</v>
      </c>
      <c r="AN2305" s="256">
        <v>0</v>
      </c>
      <c r="AO2305" s="256">
        <v>0</v>
      </c>
      <c r="AP2305" s="256">
        <v>0</v>
      </c>
      <c r="AQ2305" s="256">
        <v>0</v>
      </c>
      <c r="AR2305" s="256">
        <v>0</v>
      </c>
      <c r="AS2305" s="256">
        <v>0</v>
      </c>
      <c r="AT2305" s="256">
        <v>0</v>
      </c>
      <c r="AU2305" s="256">
        <v>0</v>
      </c>
      <c r="AV2305" s="256">
        <v>0</v>
      </c>
      <c r="AW2305" s="256">
        <v>0</v>
      </c>
      <c r="AX2305" s="256">
        <v>0</v>
      </c>
      <c r="AY2305" s="256">
        <v>0</v>
      </c>
      <c r="AZ2305" s="256">
        <v>0</v>
      </c>
      <c r="BA2305" s="256">
        <v>0</v>
      </c>
      <c r="BB2305" s="256">
        <v>0</v>
      </c>
      <c r="BC2305" s="256">
        <v>0</v>
      </c>
      <c r="BD2305" s="256">
        <v>0</v>
      </c>
      <c r="BE2305" s="256">
        <v>0</v>
      </c>
      <c r="BF2305" s="256">
        <v>0</v>
      </c>
      <c r="BG2305" s="256">
        <v>0</v>
      </c>
      <c r="BH2305" s="256">
        <v>0</v>
      </c>
      <c r="BI2305" s="256">
        <v>0</v>
      </c>
      <c r="BJ2305" s="256">
        <v>0</v>
      </c>
      <c r="BK2305" s="256">
        <v>0</v>
      </c>
      <c r="BL2305" s="256">
        <v>0</v>
      </c>
      <c r="BM2305" s="256">
        <v>0</v>
      </c>
      <c r="BN2305" s="256">
        <v>0</v>
      </c>
      <c r="BO2305" s="256">
        <v>0</v>
      </c>
      <c r="BP2305" s="256">
        <v>0</v>
      </c>
      <c r="BQ2305" s="256">
        <v>0</v>
      </c>
      <c r="BR2305" s="256">
        <v>0</v>
      </c>
      <c r="BS2305" s="256">
        <v>0</v>
      </c>
      <c r="BT2305" s="256">
        <v>0</v>
      </c>
      <c r="BU2305" s="256">
        <v>0</v>
      </c>
      <c r="BV2305" s="256">
        <v>0</v>
      </c>
    </row>
    <row r="2306" spans="1:74">
      <c r="A2306" s="256">
        <v>140</v>
      </c>
      <c r="B2306" s="256">
        <v>983.79004989999999</v>
      </c>
      <c r="C2306" s="256">
        <v>1001.1821876</v>
      </c>
      <c r="D2306" s="256">
        <v>1015.5496057</v>
      </c>
      <c r="E2306" s="256">
        <v>1019.3305052000001</v>
      </c>
      <c r="F2306" s="256">
        <v>1007.2316268000001</v>
      </c>
      <c r="G2306" s="256">
        <v>989.83948910000004</v>
      </c>
      <c r="H2306" s="256">
        <v>960.34847300000001</v>
      </c>
      <c r="I2306" s="256">
        <v>886.99902270000007</v>
      </c>
      <c r="J2306" s="256">
        <v>762.98551910000003</v>
      </c>
      <c r="K2306" s="256">
        <v>618.55515820000005</v>
      </c>
      <c r="L2306" s="256">
        <v>477.14951690000004</v>
      </c>
      <c r="M2306" s="256">
        <v>358.42927259999999</v>
      </c>
      <c r="N2306" s="256">
        <v>286.5921821</v>
      </c>
      <c r="O2306" s="256">
        <v>249.539367</v>
      </c>
      <c r="P2306" s="256">
        <v>233.65958910000001</v>
      </c>
      <c r="Q2306" s="256">
        <v>229.8786896</v>
      </c>
      <c r="R2306" s="256">
        <v>243.4899278</v>
      </c>
      <c r="S2306" s="256">
        <v>280.54274290000001</v>
      </c>
      <c r="T2306" s="256">
        <v>327.42589670000001</v>
      </c>
      <c r="U2306" s="256">
        <v>375.06523040000002</v>
      </c>
      <c r="V2306" s="256">
        <v>428.75400330000002</v>
      </c>
      <c r="W2306" s="256">
        <v>483.19895610000003</v>
      </c>
      <c r="X2306" s="256">
        <v>524.78885060000005</v>
      </c>
      <c r="Y2306" s="256">
        <v>533.1068295</v>
      </c>
      <c r="Z2306" s="256">
        <v>505.12817319999999</v>
      </c>
      <c r="AA2306" s="256">
        <v>455.22029980000002</v>
      </c>
      <c r="AB2306" s="256">
        <v>394.72590780000002</v>
      </c>
      <c r="AC2306" s="256">
        <v>338.01241529999999</v>
      </c>
      <c r="AD2306" s="256">
        <v>281.29892280000001</v>
      </c>
      <c r="AE2306" s="256">
        <v>230.63486950000001</v>
      </c>
      <c r="AF2306" s="256">
        <v>184.50789560000001</v>
      </c>
      <c r="AG2306" s="256">
        <v>148.96744029999999</v>
      </c>
      <c r="AH2306" s="256">
        <v>142.16182119999999</v>
      </c>
      <c r="AI2306" s="256">
        <v>139.8932815</v>
      </c>
      <c r="AJ2306" s="256">
        <v>108.88990560000001</v>
      </c>
      <c r="AK2306" s="256">
        <v>52.932593000000004</v>
      </c>
      <c r="AL2306" s="256">
        <v>0</v>
      </c>
      <c r="AM2306" s="256">
        <v>0</v>
      </c>
      <c r="AN2306" s="256">
        <v>0</v>
      </c>
      <c r="AO2306" s="256">
        <v>0</v>
      </c>
      <c r="AP2306" s="256">
        <v>0</v>
      </c>
      <c r="AQ2306" s="256">
        <v>0</v>
      </c>
      <c r="AR2306" s="256">
        <v>0</v>
      </c>
      <c r="AS2306" s="256">
        <v>0</v>
      </c>
      <c r="AT2306" s="256">
        <v>0</v>
      </c>
      <c r="AU2306" s="256">
        <v>0</v>
      </c>
      <c r="AV2306" s="256">
        <v>0</v>
      </c>
      <c r="AW2306" s="256">
        <v>0</v>
      </c>
      <c r="AX2306" s="256">
        <v>0</v>
      </c>
      <c r="AY2306" s="256">
        <v>0</v>
      </c>
      <c r="AZ2306" s="256">
        <v>0</v>
      </c>
      <c r="BA2306" s="256">
        <v>0</v>
      </c>
      <c r="BB2306" s="256">
        <v>0</v>
      </c>
      <c r="BC2306" s="256">
        <v>0</v>
      </c>
      <c r="BD2306" s="256">
        <v>0</v>
      </c>
      <c r="BE2306" s="256">
        <v>0</v>
      </c>
      <c r="BF2306" s="256">
        <v>0</v>
      </c>
      <c r="BG2306" s="256">
        <v>0</v>
      </c>
      <c r="BH2306" s="256">
        <v>0</v>
      </c>
      <c r="BI2306" s="256">
        <v>0</v>
      </c>
      <c r="BJ2306" s="256">
        <v>0</v>
      </c>
      <c r="BK2306" s="256">
        <v>0</v>
      </c>
      <c r="BL2306" s="256">
        <v>0</v>
      </c>
      <c r="BM2306" s="256">
        <v>0</v>
      </c>
      <c r="BN2306" s="256">
        <v>0</v>
      </c>
      <c r="BO2306" s="256">
        <v>0</v>
      </c>
      <c r="BP2306" s="256">
        <v>0</v>
      </c>
      <c r="BQ2306" s="256">
        <v>0</v>
      </c>
      <c r="BR2306" s="256">
        <v>0</v>
      </c>
      <c r="BS2306" s="256">
        <v>0</v>
      </c>
      <c r="BT2306" s="256">
        <v>0</v>
      </c>
      <c r="BU2306" s="256">
        <v>0</v>
      </c>
      <c r="BV2306" s="256">
        <v>0</v>
      </c>
    </row>
    <row r="2307" spans="1:74">
      <c r="A2307" s="256">
        <v>145</v>
      </c>
      <c r="B2307" s="256">
        <v>983.79004989999999</v>
      </c>
      <c r="C2307" s="256">
        <v>1001.1821876</v>
      </c>
      <c r="D2307" s="256">
        <v>1015.5496057</v>
      </c>
      <c r="E2307" s="256">
        <v>1015.5496057</v>
      </c>
      <c r="F2307" s="256">
        <v>1000.4260077</v>
      </c>
      <c r="G2307" s="256">
        <v>982.27769009999997</v>
      </c>
      <c r="H2307" s="256">
        <v>940.68779560000007</v>
      </c>
      <c r="I2307" s="256">
        <v>838.6035091</v>
      </c>
      <c r="J2307" s="256">
        <v>697.19786780000004</v>
      </c>
      <c r="K2307" s="256">
        <v>545.9618878</v>
      </c>
      <c r="L2307" s="256">
        <v>407.58096610000001</v>
      </c>
      <c r="M2307" s="256">
        <v>309.27757910000003</v>
      </c>
      <c r="N2307" s="256">
        <v>260.88206550000001</v>
      </c>
      <c r="O2307" s="256">
        <v>238.19666850000002</v>
      </c>
      <c r="P2307" s="256">
        <v>229.12250969999999</v>
      </c>
      <c r="Q2307" s="256">
        <v>234.41576900000001</v>
      </c>
      <c r="R2307" s="256">
        <v>265.41914489999999</v>
      </c>
      <c r="S2307" s="256">
        <v>307.76521930000001</v>
      </c>
      <c r="T2307" s="256">
        <v>349.35511380000003</v>
      </c>
      <c r="U2307" s="256">
        <v>392.4573681</v>
      </c>
      <c r="V2307" s="256">
        <v>441.60906160000002</v>
      </c>
      <c r="W2307" s="256">
        <v>481.68659630000002</v>
      </c>
      <c r="X2307" s="256">
        <v>493.0292948</v>
      </c>
      <c r="Y2307" s="256">
        <v>474.12479730000001</v>
      </c>
      <c r="Z2307" s="256">
        <v>437.07198220000004</v>
      </c>
      <c r="AA2307" s="256">
        <v>386.4079289</v>
      </c>
      <c r="AB2307" s="256">
        <v>338.76859519999999</v>
      </c>
      <c r="AC2307" s="256">
        <v>294.15398110000001</v>
      </c>
      <c r="AD2307" s="256">
        <v>253.3202665</v>
      </c>
      <c r="AE2307" s="256">
        <v>210.97419210000001</v>
      </c>
      <c r="AF2307" s="256">
        <v>172.40901719999999</v>
      </c>
      <c r="AG2307" s="256">
        <v>150.47980010000001</v>
      </c>
      <c r="AH2307" s="256">
        <v>147.45508050000001</v>
      </c>
      <c r="AI2307" s="256">
        <v>135.35620209999999</v>
      </c>
      <c r="AJ2307" s="256">
        <v>108.88990560000001</v>
      </c>
      <c r="AK2307" s="256">
        <v>45.370794000000004</v>
      </c>
      <c r="AL2307" s="256">
        <v>0</v>
      </c>
      <c r="AM2307" s="256">
        <v>0</v>
      </c>
      <c r="AN2307" s="256">
        <v>0</v>
      </c>
      <c r="AO2307" s="256">
        <v>0</v>
      </c>
      <c r="AP2307" s="256">
        <v>0</v>
      </c>
      <c r="AQ2307" s="256">
        <v>0</v>
      </c>
      <c r="AR2307" s="256">
        <v>0</v>
      </c>
      <c r="AS2307" s="256">
        <v>0</v>
      </c>
      <c r="AT2307" s="256">
        <v>0</v>
      </c>
      <c r="AU2307" s="256">
        <v>0</v>
      </c>
      <c r="AV2307" s="256">
        <v>0</v>
      </c>
      <c r="AW2307" s="256">
        <v>0</v>
      </c>
      <c r="AX2307" s="256">
        <v>0</v>
      </c>
      <c r="AY2307" s="256">
        <v>0</v>
      </c>
      <c r="AZ2307" s="256">
        <v>0</v>
      </c>
      <c r="BA2307" s="256">
        <v>0</v>
      </c>
      <c r="BB2307" s="256">
        <v>0</v>
      </c>
      <c r="BC2307" s="256">
        <v>0</v>
      </c>
      <c r="BD2307" s="256">
        <v>0</v>
      </c>
      <c r="BE2307" s="256">
        <v>0</v>
      </c>
      <c r="BF2307" s="256">
        <v>0</v>
      </c>
      <c r="BG2307" s="256">
        <v>0</v>
      </c>
      <c r="BH2307" s="256">
        <v>0</v>
      </c>
      <c r="BI2307" s="256">
        <v>0</v>
      </c>
      <c r="BJ2307" s="256">
        <v>0</v>
      </c>
      <c r="BK2307" s="256">
        <v>0</v>
      </c>
      <c r="BL2307" s="256">
        <v>0</v>
      </c>
      <c r="BM2307" s="256">
        <v>0</v>
      </c>
      <c r="BN2307" s="256">
        <v>0</v>
      </c>
      <c r="BO2307" s="256">
        <v>0</v>
      </c>
      <c r="BP2307" s="256">
        <v>0</v>
      </c>
      <c r="BQ2307" s="256">
        <v>0</v>
      </c>
      <c r="BR2307" s="256">
        <v>0</v>
      </c>
      <c r="BS2307" s="256">
        <v>0</v>
      </c>
      <c r="BT2307" s="256">
        <v>0</v>
      </c>
      <c r="BU2307" s="256">
        <v>0</v>
      </c>
      <c r="BV2307" s="256">
        <v>0</v>
      </c>
    </row>
    <row r="2308" spans="1:74">
      <c r="A2308" s="256">
        <v>150</v>
      </c>
      <c r="B2308" s="256">
        <v>983.79004989999999</v>
      </c>
      <c r="C2308" s="256">
        <v>1002.6945474</v>
      </c>
      <c r="D2308" s="256">
        <v>1018.5743253000001</v>
      </c>
      <c r="E2308" s="256">
        <v>1017.8181454</v>
      </c>
      <c r="F2308" s="256">
        <v>1001.9383675</v>
      </c>
      <c r="G2308" s="256">
        <v>978.49679060000005</v>
      </c>
      <c r="H2308" s="256">
        <v>918.00239859999999</v>
      </c>
      <c r="I2308" s="256">
        <v>794.74507489999996</v>
      </c>
      <c r="J2308" s="256">
        <v>642.75291500000003</v>
      </c>
      <c r="K2308" s="256">
        <v>485.46749579999999</v>
      </c>
      <c r="L2308" s="256">
        <v>356.16073290000003</v>
      </c>
      <c r="M2308" s="256">
        <v>280.54274290000001</v>
      </c>
      <c r="N2308" s="256">
        <v>248.78318709999999</v>
      </c>
      <c r="O2308" s="256">
        <v>234.41576900000001</v>
      </c>
      <c r="P2308" s="256">
        <v>229.12250969999999</v>
      </c>
      <c r="Q2308" s="256">
        <v>247.27082730000001</v>
      </c>
      <c r="R2308" s="256">
        <v>287.34836200000001</v>
      </c>
      <c r="S2308" s="256">
        <v>324.40117709999998</v>
      </c>
      <c r="T2308" s="256">
        <v>353.89219320000001</v>
      </c>
      <c r="U2308" s="256">
        <v>391.70118819999999</v>
      </c>
      <c r="V2308" s="256">
        <v>427.99782340000002</v>
      </c>
      <c r="W2308" s="256">
        <v>443.87760130000004</v>
      </c>
      <c r="X2308" s="256">
        <v>437.07198220000004</v>
      </c>
      <c r="Y2308" s="256">
        <v>417.41130479999998</v>
      </c>
      <c r="Z2308" s="256">
        <v>378.08994999999999</v>
      </c>
      <c r="AA2308" s="256">
        <v>337.25623539999998</v>
      </c>
      <c r="AB2308" s="256">
        <v>298.69106049999999</v>
      </c>
      <c r="AC2308" s="256">
        <v>266.1753248</v>
      </c>
      <c r="AD2308" s="256">
        <v>226.85397</v>
      </c>
      <c r="AE2308" s="256">
        <v>184.50789560000001</v>
      </c>
      <c r="AF2308" s="256">
        <v>154.26069960000001</v>
      </c>
      <c r="AG2308" s="256">
        <v>145.18654079999999</v>
      </c>
      <c r="AH2308" s="256">
        <v>135.35620209999999</v>
      </c>
      <c r="AI2308" s="256">
        <v>129.3067629</v>
      </c>
      <c r="AJ2308" s="256">
        <v>106.6213659</v>
      </c>
      <c r="AK2308" s="256">
        <v>59.738212099999998</v>
      </c>
      <c r="AL2308" s="256">
        <v>0</v>
      </c>
      <c r="AM2308" s="256">
        <v>0</v>
      </c>
      <c r="AN2308" s="256">
        <v>0</v>
      </c>
      <c r="AO2308" s="256">
        <v>0</v>
      </c>
      <c r="AP2308" s="256">
        <v>0</v>
      </c>
      <c r="AQ2308" s="256">
        <v>0</v>
      </c>
      <c r="AR2308" s="256">
        <v>0</v>
      </c>
      <c r="AS2308" s="256">
        <v>0</v>
      </c>
      <c r="AT2308" s="256">
        <v>0</v>
      </c>
      <c r="AU2308" s="256">
        <v>0</v>
      </c>
      <c r="AV2308" s="256">
        <v>0</v>
      </c>
      <c r="AW2308" s="256">
        <v>0</v>
      </c>
      <c r="AX2308" s="256">
        <v>0</v>
      </c>
      <c r="AY2308" s="256">
        <v>0</v>
      </c>
      <c r="AZ2308" s="256">
        <v>0</v>
      </c>
      <c r="BA2308" s="256">
        <v>0</v>
      </c>
      <c r="BB2308" s="256">
        <v>0</v>
      </c>
      <c r="BC2308" s="256">
        <v>0</v>
      </c>
      <c r="BD2308" s="256">
        <v>0</v>
      </c>
      <c r="BE2308" s="256">
        <v>0</v>
      </c>
      <c r="BF2308" s="256">
        <v>0</v>
      </c>
      <c r="BG2308" s="256">
        <v>0</v>
      </c>
      <c r="BH2308" s="256">
        <v>0</v>
      </c>
      <c r="BI2308" s="256">
        <v>0</v>
      </c>
      <c r="BJ2308" s="256">
        <v>0</v>
      </c>
      <c r="BK2308" s="256">
        <v>0</v>
      </c>
      <c r="BL2308" s="256">
        <v>0</v>
      </c>
      <c r="BM2308" s="256">
        <v>0</v>
      </c>
      <c r="BN2308" s="256">
        <v>0</v>
      </c>
      <c r="BO2308" s="256">
        <v>0</v>
      </c>
      <c r="BP2308" s="256">
        <v>0</v>
      </c>
      <c r="BQ2308" s="256">
        <v>0</v>
      </c>
      <c r="BR2308" s="256">
        <v>0</v>
      </c>
      <c r="BS2308" s="256">
        <v>0</v>
      </c>
      <c r="BT2308" s="256">
        <v>0</v>
      </c>
      <c r="BU2308" s="256">
        <v>0</v>
      </c>
      <c r="BV2308" s="256">
        <v>0</v>
      </c>
    </row>
    <row r="2309" spans="1:74">
      <c r="A2309" s="256">
        <v>155</v>
      </c>
      <c r="B2309" s="256">
        <v>983.79004989999999</v>
      </c>
      <c r="C2309" s="256">
        <v>1002.6945474</v>
      </c>
      <c r="D2309" s="256">
        <v>1019.3305052000001</v>
      </c>
      <c r="E2309" s="256">
        <v>1016.3057856</v>
      </c>
      <c r="F2309" s="256">
        <v>1000.4260077</v>
      </c>
      <c r="G2309" s="256">
        <v>972.4473514</v>
      </c>
      <c r="H2309" s="256">
        <v>894.56082170000002</v>
      </c>
      <c r="I2309" s="256">
        <v>755.42372009999997</v>
      </c>
      <c r="J2309" s="256">
        <v>594.35740139999996</v>
      </c>
      <c r="K2309" s="256">
        <v>436.31580230000003</v>
      </c>
      <c r="L2309" s="256">
        <v>321.37645750000001</v>
      </c>
      <c r="M2309" s="256">
        <v>263.90678509999998</v>
      </c>
      <c r="N2309" s="256">
        <v>241.97756800000002</v>
      </c>
      <c r="O2309" s="256">
        <v>230.63486950000001</v>
      </c>
      <c r="P2309" s="256">
        <v>233.65958910000001</v>
      </c>
      <c r="Q2309" s="256">
        <v>265.41914489999999</v>
      </c>
      <c r="R2309" s="256">
        <v>303.98431979999998</v>
      </c>
      <c r="S2309" s="256">
        <v>327.42589670000001</v>
      </c>
      <c r="T2309" s="256">
        <v>347.84275400000001</v>
      </c>
      <c r="U2309" s="256">
        <v>375.06523040000002</v>
      </c>
      <c r="V2309" s="256">
        <v>395.48208770000002</v>
      </c>
      <c r="W2309" s="256">
        <v>393.96972790000001</v>
      </c>
      <c r="X2309" s="256">
        <v>387.16410880000001</v>
      </c>
      <c r="Y2309" s="256">
        <v>358.42927259999999</v>
      </c>
      <c r="Z2309" s="256">
        <v>324.40117709999998</v>
      </c>
      <c r="AA2309" s="256">
        <v>287.34836200000001</v>
      </c>
      <c r="AB2309" s="256">
        <v>260.88206550000001</v>
      </c>
      <c r="AC2309" s="256">
        <v>230.63486950000001</v>
      </c>
      <c r="AD2309" s="256">
        <v>191.31351470000001</v>
      </c>
      <c r="AE2309" s="256">
        <v>159.5539589</v>
      </c>
      <c r="AF2309" s="256">
        <v>140.64946140000001</v>
      </c>
      <c r="AG2309" s="256">
        <v>135.35620209999999</v>
      </c>
      <c r="AH2309" s="256">
        <v>118.7202443</v>
      </c>
      <c r="AI2309" s="256">
        <v>114.18316490000001</v>
      </c>
      <c r="AJ2309" s="256">
        <v>89.229228200000009</v>
      </c>
      <c r="AK2309" s="256">
        <v>32.5157357</v>
      </c>
      <c r="AL2309" s="256">
        <v>0</v>
      </c>
      <c r="AM2309" s="256">
        <v>0</v>
      </c>
      <c r="AN2309" s="256">
        <v>0</v>
      </c>
      <c r="AO2309" s="256">
        <v>0</v>
      </c>
      <c r="AP2309" s="256">
        <v>0</v>
      </c>
      <c r="AQ2309" s="256">
        <v>0</v>
      </c>
      <c r="AR2309" s="256">
        <v>0</v>
      </c>
      <c r="AS2309" s="256">
        <v>0</v>
      </c>
      <c r="AT2309" s="256">
        <v>0</v>
      </c>
      <c r="AU2309" s="256">
        <v>0</v>
      </c>
      <c r="AV2309" s="256">
        <v>0</v>
      </c>
      <c r="AW2309" s="256">
        <v>0</v>
      </c>
      <c r="AX2309" s="256">
        <v>0</v>
      </c>
      <c r="AY2309" s="256">
        <v>0</v>
      </c>
      <c r="AZ2309" s="256">
        <v>0</v>
      </c>
      <c r="BA2309" s="256">
        <v>0</v>
      </c>
      <c r="BB2309" s="256">
        <v>0</v>
      </c>
      <c r="BC2309" s="256">
        <v>0</v>
      </c>
      <c r="BD2309" s="256">
        <v>0</v>
      </c>
      <c r="BE2309" s="256">
        <v>0</v>
      </c>
      <c r="BF2309" s="256">
        <v>0</v>
      </c>
      <c r="BG2309" s="256">
        <v>0</v>
      </c>
      <c r="BH2309" s="256">
        <v>0</v>
      </c>
      <c r="BI2309" s="256">
        <v>0</v>
      </c>
      <c r="BJ2309" s="256">
        <v>0</v>
      </c>
      <c r="BK2309" s="256">
        <v>0</v>
      </c>
      <c r="BL2309" s="256">
        <v>0</v>
      </c>
      <c r="BM2309" s="256">
        <v>0</v>
      </c>
      <c r="BN2309" s="256">
        <v>0</v>
      </c>
      <c r="BO2309" s="256">
        <v>0</v>
      </c>
      <c r="BP2309" s="256">
        <v>0</v>
      </c>
      <c r="BQ2309" s="256">
        <v>0</v>
      </c>
      <c r="BR2309" s="256">
        <v>0</v>
      </c>
      <c r="BS2309" s="256">
        <v>0</v>
      </c>
      <c r="BT2309" s="256">
        <v>0</v>
      </c>
      <c r="BU2309" s="256">
        <v>0</v>
      </c>
      <c r="BV2309" s="256">
        <v>0</v>
      </c>
    </row>
    <row r="2310" spans="1:74">
      <c r="A2310" s="256">
        <v>160</v>
      </c>
      <c r="B2310" s="256">
        <v>983.79004989999999</v>
      </c>
      <c r="C2310" s="256">
        <v>1000.4260077</v>
      </c>
      <c r="D2310" s="256">
        <v>1017.8181454</v>
      </c>
      <c r="E2310" s="256">
        <v>1014.0372459</v>
      </c>
      <c r="F2310" s="256">
        <v>997.40128809999999</v>
      </c>
      <c r="G2310" s="256">
        <v>965.64173230000006</v>
      </c>
      <c r="H2310" s="256">
        <v>871.87542470000005</v>
      </c>
      <c r="I2310" s="256">
        <v>719.1270849</v>
      </c>
      <c r="J2310" s="256">
        <v>552.76750690000006</v>
      </c>
      <c r="K2310" s="256">
        <v>400.0191671</v>
      </c>
      <c r="L2310" s="256">
        <v>299.4472404</v>
      </c>
      <c r="M2310" s="256">
        <v>254.83262630000002</v>
      </c>
      <c r="N2310" s="256">
        <v>238.19666850000002</v>
      </c>
      <c r="O2310" s="256">
        <v>229.8786896</v>
      </c>
      <c r="P2310" s="256">
        <v>241.22138810000001</v>
      </c>
      <c r="Q2310" s="256">
        <v>282.05510270000002</v>
      </c>
      <c r="R2310" s="256">
        <v>312.30229869999999</v>
      </c>
      <c r="S2310" s="256">
        <v>325.9135369</v>
      </c>
      <c r="T2310" s="256">
        <v>336.50005550000003</v>
      </c>
      <c r="U2310" s="256">
        <v>353.1360133</v>
      </c>
      <c r="V2310" s="256">
        <v>356.91691280000003</v>
      </c>
      <c r="W2310" s="256">
        <v>353.89219320000001</v>
      </c>
      <c r="X2310" s="256">
        <v>340.28095500000001</v>
      </c>
      <c r="Y2310" s="256">
        <v>309.27757910000003</v>
      </c>
      <c r="Z2310" s="256">
        <v>276.00566350000003</v>
      </c>
      <c r="AA2310" s="256">
        <v>248.78318709999999</v>
      </c>
      <c r="AB2310" s="256">
        <v>226.85397</v>
      </c>
      <c r="AC2310" s="256">
        <v>195.8505941</v>
      </c>
      <c r="AD2310" s="256">
        <v>164.84721820000001</v>
      </c>
      <c r="AE2310" s="256">
        <v>145.18654079999999</v>
      </c>
      <c r="AF2310" s="256">
        <v>132.33148249999999</v>
      </c>
      <c r="AG2310" s="256">
        <v>117.9640644</v>
      </c>
      <c r="AH2310" s="256">
        <v>99.059566900000007</v>
      </c>
      <c r="AI2310" s="256">
        <v>89.985408100000001</v>
      </c>
      <c r="AJ2310" s="256">
        <v>66.5438312</v>
      </c>
      <c r="AK2310" s="256">
        <v>27.978656300000001</v>
      </c>
      <c r="AL2310" s="256">
        <v>0</v>
      </c>
      <c r="AM2310" s="256">
        <v>0</v>
      </c>
      <c r="AN2310" s="256">
        <v>0</v>
      </c>
      <c r="AO2310" s="256">
        <v>0</v>
      </c>
      <c r="AP2310" s="256">
        <v>0</v>
      </c>
      <c r="AQ2310" s="256">
        <v>0</v>
      </c>
      <c r="AR2310" s="256">
        <v>0</v>
      </c>
      <c r="AS2310" s="256">
        <v>0</v>
      </c>
      <c r="AT2310" s="256">
        <v>0</v>
      </c>
      <c r="AU2310" s="256">
        <v>0</v>
      </c>
      <c r="AV2310" s="256">
        <v>0</v>
      </c>
      <c r="AW2310" s="256">
        <v>0</v>
      </c>
      <c r="AX2310" s="256">
        <v>0</v>
      </c>
      <c r="AY2310" s="256">
        <v>0</v>
      </c>
      <c r="AZ2310" s="256">
        <v>0</v>
      </c>
      <c r="BA2310" s="256">
        <v>0</v>
      </c>
      <c r="BB2310" s="256">
        <v>0</v>
      </c>
      <c r="BC2310" s="256">
        <v>0</v>
      </c>
      <c r="BD2310" s="256">
        <v>0</v>
      </c>
      <c r="BE2310" s="256">
        <v>0</v>
      </c>
      <c r="BF2310" s="256">
        <v>0</v>
      </c>
      <c r="BG2310" s="256">
        <v>0</v>
      </c>
      <c r="BH2310" s="256">
        <v>0</v>
      </c>
      <c r="BI2310" s="256">
        <v>0</v>
      </c>
      <c r="BJ2310" s="256">
        <v>0</v>
      </c>
      <c r="BK2310" s="256">
        <v>0</v>
      </c>
      <c r="BL2310" s="256">
        <v>0</v>
      </c>
      <c r="BM2310" s="256">
        <v>0</v>
      </c>
      <c r="BN2310" s="256">
        <v>0</v>
      </c>
      <c r="BO2310" s="256">
        <v>0</v>
      </c>
      <c r="BP2310" s="256">
        <v>0</v>
      </c>
      <c r="BQ2310" s="256">
        <v>0</v>
      </c>
      <c r="BR2310" s="256">
        <v>0</v>
      </c>
      <c r="BS2310" s="256">
        <v>0</v>
      </c>
      <c r="BT2310" s="256">
        <v>0</v>
      </c>
      <c r="BU2310" s="256">
        <v>0</v>
      </c>
      <c r="BV2310" s="256">
        <v>0</v>
      </c>
    </row>
    <row r="2311" spans="1:74">
      <c r="A2311" s="256">
        <v>165</v>
      </c>
      <c r="B2311" s="256">
        <v>983.79004989999999</v>
      </c>
      <c r="C2311" s="256">
        <v>1000.4260077</v>
      </c>
      <c r="D2311" s="256">
        <v>1019.3305052000001</v>
      </c>
      <c r="E2311" s="256">
        <v>1014.0372459</v>
      </c>
      <c r="F2311" s="256">
        <v>995.88892829999998</v>
      </c>
      <c r="G2311" s="256">
        <v>960.34847300000001</v>
      </c>
      <c r="H2311" s="256">
        <v>856.75182670000004</v>
      </c>
      <c r="I2311" s="256">
        <v>694.17314820000001</v>
      </c>
      <c r="J2311" s="256">
        <v>524.03267070000004</v>
      </c>
      <c r="K2311" s="256">
        <v>372.04051079999999</v>
      </c>
      <c r="L2311" s="256">
        <v>284.32364239999998</v>
      </c>
      <c r="M2311" s="256">
        <v>249.539367</v>
      </c>
      <c r="N2311" s="256">
        <v>235.9281288</v>
      </c>
      <c r="O2311" s="256">
        <v>229.8786896</v>
      </c>
      <c r="P2311" s="256">
        <v>248.78318709999999</v>
      </c>
      <c r="Q2311" s="256">
        <v>289.61690170000003</v>
      </c>
      <c r="R2311" s="256">
        <v>310.03375900000003</v>
      </c>
      <c r="S2311" s="256">
        <v>316.83937810000003</v>
      </c>
      <c r="T2311" s="256">
        <v>318.35173789999999</v>
      </c>
      <c r="U2311" s="256">
        <v>327.42589670000001</v>
      </c>
      <c r="V2311" s="256">
        <v>320.62027760000001</v>
      </c>
      <c r="W2311" s="256">
        <v>316.08319820000003</v>
      </c>
      <c r="X2311" s="256">
        <v>295.66634090000002</v>
      </c>
      <c r="Y2311" s="256">
        <v>265.41914489999999</v>
      </c>
      <c r="Z2311" s="256">
        <v>234.41576900000001</v>
      </c>
      <c r="AA2311" s="256">
        <v>217.77981120000001</v>
      </c>
      <c r="AB2311" s="256">
        <v>202.6562132</v>
      </c>
      <c r="AC2311" s="256">
        <v>173.92137700000001</v>
      </c>
      <c r="AD2311" s="256">
        <v>154.26069960000001</v>
      </c>
      <c r="AE2311" s="256">
        <v>139.8932815</v>
      </c>
      <c r="AF2311" s="256">
        <v>125.52586340000001</v>
      </c>
      <c r="AG2311" s="256">
        <v>103.5966463</v>
      </c>
      <c r="AH2311" s="256">
        <v>83.935968900000006</v>
      </c>
      <c r="AI2311" s="256">
        <v>71.837090500000002</v>
      </c>
      <c r="AJ2311" s="256">
        <v>50.664053299999999</v>
      </c>
      <c r="AK2311" s="256">
        <v>22.685397000000002</v>
      </c>
      <c r="AL2311" s="256">
        <v>0</v>
      </c>
      <c r="AM2311" s="256">
        <v>0</v>
      </c>
      <c r="AN2311" s="256">
        <v>0</v>
      </c>
      <c r="AO2311" s="256">
        <v>0</v>
      </c>
      <c r="AP2311" s="256">
        <v>0</v>
      </c>
      <c r="AQ2311" s="256">
        <v>0</v>
      </c>
      <c r="AR2311" s="256">
        <v>0</v>
      </c>
      <c r="AS2311" s="256">
        <v>0</v>
      </c>
      <c r="AT2311" s="256">
        <v>0</v>
      </c>
      <c r="AU2311" s="256">
        <v>0</v>
      </c>
      <c r="AV2311" s="256">
        <v>0</v>
      </c>
      <c r="AW2311" s="256">
        <v>0</v>
      </c>
      <c r="AX2311" s="256">
        <v>0</v>
      </c>
      <c r="AY2311" s="256">
        <v>0</v>
      </c>
      <c r="AZ2311" s="256">
        <v>0</v>
      </c>
      <c r="BA2311" s="256">
        <v>0</v>
      </c>
      <c r="BB2311" s="256">
        <v>0</v>
      </c>
      <c r="BC2311" s="256">
        <v>0</v>
      </c>
      <c r="BD2311" s="256">
        <v>0</v>
      </c>
      <c r="BE2311" s="256">
        <v>0</v>
      </c>
      <c r="BF2311" s="256">
        <v>0</v>
      </c>
      <c r="BG2311" s="256">
        <v>0</v>
      </c>
      <c r="BH2311" s="256">
        <v>0</v>
      </c>
      <c r="BI2311" s="256">
        <v>0</v>
      </c>
      <c r="BJ2311" s="256">
        <v>0</v>
      </c>
      <c r="BK2311" s="256">
        <v>0</v>
      </c>
      <c r="BL2311" s="256">
        <v>0</v>
      </c>
      <c r="BM2311" s="256">
        <v>0</v>
      </c>
      <c r="BN2311" s="256">
        <v>0</v>
      </c>
      <c r="BO2311" s="256">
        <v>0</v>
      </c>
      <c r="BP2311" s="256">
        <v>0</v>
      </c>
      <c r="BQ2311" s="256">
        <v>0</v>
      </c>
      <c r="BR2311" s="256">
        <v>0</v>
      </c>
      <c r="BS2311" s="256">
        <v>0</v>
      </c>
      <c r="BT2311" s="256">
        <v>0</v>
      </c>
      <c r="BU2311" s="256">
        <v>0</v>
      </c>
      <c r="BV2311" s="256">
        <v>0</v>
      </c>
    </row>
    <row r="2312" spans="1:74">
      <c r="A2312" s="256">
        <v>170</v>
      </c>
      <c r="B2312" s="256">
        <v>983.79004989999999</v>
      </c>
      <c r="C2312" s="256">
        <v>1001.9383675</v>
      </c>
      <c r="D2312" s="256">
        <v>1020.8428650000001</v>
      </c>
      <c r="E2312" s="256">
        <v>1014.7934258</v>
      </c>
      <c r="F2312" s="256">
        <v>996.64510819999998</v>
      </c>
      <c r="G2312" s="256">
        <v>955.81139359999997</v>
      </c>
      <c r="H2312" s="256">
        <v>839.359689</v>
      </c>
      <c r="I2312" s="256">
        <v>673.00011100000006</v>
      </c>
      <c r="J2312" s="256">
        <v>500.59109380000001</v>
      </c>
      <c r="K2312" s="256">
        <v>351.62365349999999</v>
      </c>
      <c r="L2312" s="256">
        <v>272.22476399999999</v>
      </c>
      <c r="M2312" s="256">
        <v>241.97756800000002</v>
      </c>
      <c r="N2312" s="256">
        <v>230.63486950000001</v>
      </c>
      <c r="O2312" s="256">
        <v>228.36632980000002</v>
      </c>
      <c r="P2312" s="256">
        <v>253.3202665</v>
      </c>
      <c r="Q2312" s="256">
        <v>291.88544139999999</v>
      </c>
      <c r="R2312" s="256">
        <v>303.22813990000003</v>
      </c>
      <c r="S2312" s="256">
        <v>302.47196000000002</v>
      </c>
      <c r="T2312" s="256">
        <v>296.42252080000003</v>
      </c>
      <c r="U2312" s="256">
        <v>297.93488059999999</v>
      </c>
      <c r="V2312" s="256">
        <v>282.81128260000003</v>
      </c>
      <c r="W2312" s="256">
        <v>279.03038309999999</v>
      </c>
      <c r="X2312" s="256">
        <v>257.10116599999998</v>
      </c>
      <c r="Y2312" s="256">
        <v>226.0977901</v>
      </c>
      <c r="Z2312" s="256">
        <v>201.90003330000002</v>
      </c>
      <c r="AA2312" s="256">
        <v>195.8505941</v>
      </c>
      <c r="AB2312" s="256">
        <v>185.26407549999999</v>
      </c>
      <c r="AC2312" s="256">
        <v>165.60339809999999</v>
      </c>
      <c r="AD2312" s="256">
        <v>153.5045197</v>
      </c>
      <c r="AE2312" s="256">
        <v>136.112382</v>
      </c>
      <c r="AF2312" s="256">
        <v>115.69552470000001</v>
      </c>
      <c r="AG2312" s="256">
        <v>90.741588000000007</v>
      </c>
      <c r="AH2312" s="256">
        <v>74.8618101</v>
      </c>
      <c r="AI2312" s="256">
        <v>57.4696724</v>
      </c>
      <c r="AJ2312" s="256">
        <v>35.540455299999998</v>
      </c>
      <c r="AK2312" s="256">
        <v>15.123598000000001</v>
      </c>
      <c r="AL2312" s="256">
        <v>0</v>
      </c>
      <c r="AM2312" s="256">
        <v>0</v>
      </c>
      <c r="AN2312" s="256">
        <v>0</v>
      </c>
      <c r="AO2312" s="256">
        <v>0</v>
      </c>
      <c r="AP2312" s="256">
        <v>0</v>
      </c>
      <c r="AQ2312" s="256">
        <v>0</v>
      </c>
      <c r="AR2312" s="256">
        <v>0</v>
      </c>
      <c r="AS2312" s="256">
        <v>0</v>
      </c>
      <c r="AT2312" s="256">
        <v>0</v>
      </c>
      <c r="AU2312" s="256">
        <v>0</v>
      </c>
      <c r="AV2312" s="256">
        <v>0</v>
      </c>
      <c r="AW2312" s="256">
        <v>0</v>
      </c>
      <c r="AX2312" s="256">
        <v>0</v>
      </c>
      <c r="AY2312" s="256">
        <v>0</v>
      </c>
      <c r="AZ2312" s="256">
        <v>0</v>
      </c>
      <c r="BA2312" s="256">
        <v>0</v>
      </c>
      <c r="BB2312" s="256">
        <v>0</v>
      </c>
      <c r="BC2312" s="256">
        <v>0</v>
      </c>
      <c r="BD2312" s="256">
        <v>0</v>
      </c>
      <c r="BE2312" s="256">
        <v>0</v>
      </c>
      <c r="BF2312" s="256">
        <v>0</v>
      </c>
      <c r="BG2312" s="256">
        <v>0</v>
      </c>
      <c r="BH2312" s="256">
        <v>0</v>
      </c>
      <c r="BI2312" s="256">
        <v>0</v>
      </c>
      <c r="BJ2312" s="256">
        <v>0</v>
      </c>
      <c r="BK2312" s="256">
        <v>0</v>
      </c>
      <c r="BL2312" s="256">
        <v>0</v>
      </c>
      <c r="BM2312" s="256">
        <v>0</v>
      </c>
      <c r="BN2312" s="256">
        <v>0</v>
      </c>
      <c r="BO2312" s="256">
        <v>0</v>
      </c>
      <c r="BP2312" s="256">
        <v>0</v>
      </c>
      <c r="BQ2312" s="256">
        <v>0</v>
      </c>
      <c r="BR2312" s="256">
        <v>0</v>
      </c>
      <c r="BS2312" s="256">
        <v>0</v>
      </c>
      <c r="BT2312" s="256">
        <v>0</v>
      </c>
      <c r="BU2312" s="256">
        <v>0</v>
      </c>
      <c r="BV2312" s="256">
        <v>0</v>
      </c>
    </row>
    <row r="2313" spans="1:74">
      <c r="A2313" s="256">
        <v>175</v>
      </c>
      <c r="B2313" s="256">
        <v>983.79004989999999</v>
      </c>
      <c r="C2313" s="256">
        <v>1002.6945474</v>
      </c>
      <c r="D2313" s="256">
        <v>1020.0866851000001</v>
      </c>
      <c r="E2313" s="256">
        <v>1011.7687062</v>
      </c>
      <c r="F2313" s="256">
        <v>992.86420870000006</v>
      </c>
      <c r="G2313" s="256">
        <v>950.51813430000004</v>
      </c>
      <c r="H2313" s="256">
        <v>830.28553020000004</v>
      </c>
      <c r="I2313" s="256">
        <v>662.41359239999997</v>
      </c>
      <c r="J2313" s="256">
        <v>487.73603550000001</v>
      </c>
      <c r="K2313" s="256">
        <v>339.5247751</v>
      </c>
      <c r="L2313" s="256">
        <v>263.15060520000003</v>
      </c>
      <c r="M2313" s="256">
        <v>235.17194890000002</v>
      </c>
      <c r="N2313" s="256">
        <v>224.58543030000001</v>
      </c>
      <c r="O2313" s="256">
        <v>225.34161019999999</v>
      </c>
      <c r="P2313" s="256">
        <v>254.07644640000001</v>
      </c>
      <c r="Q2313" s="256">
        <v>288.10454190000002</v>
      </c>
      <c r="R2313" s="256">
        <v>293.3978012</v>
      </c>
      <c r="S2313" s="256">
        <v>286.5921821</v>
      </c>
      <c r="T2313" s="256">
        <v>279.786563</v>
      </c>
      <c r="U2313" s="256">
        <v>272.22476399999999</v>
      </c>
      <c r="V2313" s="256">
        <v>251.05172680000001</v>
      </c>
      <c r="W2313" s="256">
        <v>246.5146474</v>
      </c>
      <c r="X2313" s="256">
        <v>221.56071070000002</v>
      </c>
      <c r="Y2313" s="256">
        <v>191.31351470000001</v>
      </c>
      <c r="Z2313" s="256">
        <v>176.9460966</v>
      </c>
      <c r="AA2313" s="256">
        <v>181.48317600000001</v>
      </c>
      <c r="AB2313" s="256">
        <v>174.67755690000001</v>
      </c>
      <c r="AC2313" s="256">
        <v>164.09103830000001</v>
      </c>
      <c r="AD2313" s="256">
        <v>155.01687950000002</v>
      </c>
      <c r="AE2313" s="256">
        <v>133.84384230000001</v>
      </c>
      <c r="AF2313" s="256">
        <v>110.4022654</v>
      </c>
      <c r="AG2313" s="256">
        <v>85.448328700000005</v>
      </c>
      <c r="AH2313" s="256">
        <v>66.5438312</v>
      </c>
      <c r="AI2313" s="256">
        <v>46.883153800000002</v>
      </c>
      <c r="AJ2313" s="256">
        <v>29.4910161</v>
      </c>
      <c r="AK2313" s="256">
        <v>13.611238200000001</v>
      </c>
      <c r="AL2313" s="256">
        <v>0</v>
      </c>
      <c r="AM2313" s="256">
        <v>0</v>
      </c>
      <c r="AN2313" s="256">
        <v>0</v>
      </c>
      <c r="AO2313" s="256">
        <v>0</v>
      </c>
      <c r="AP2313" s="256">
        <v>0</v>
      </c>
      <c r="AQ2313" s="256">
        <v>0</v>
      </c>
      <c r="AR2313" s="256">
        <v>0</v>
      </c>
      <c r="AS2313" s="256">
        <v>0</v>
      </c>
      <c r="AT2313" s="256">
        <v>0</v>
      </c>
      <c r="AU2313" s="256">
        <v>0</v>
      </c>
      <c r="AV2313" s="256">
        <v>0</v>
      </c>
      <c r="AW2313" s="256">
        <v>0</v>
      </c>
      <c r="AX2313" s="256">
        <v>0</v>
      </c>
      <c r="AY2313" s="256">
        <v>0</v>
      </c>
      <c r="AZ2313" s="256">
        <v>0</v>
      </c>
      <c r="BA2313" s="256">
        <v>0</v>
      </c>
      <c r="BB2313" s="256">
        <v>0</v>
      </c>
      <c r="BC2313" s="256">
        <v>0</v>
      </c>
      <c r="BD2313" s="256">
        <v>0</v>
      </c>
      <c r="BE2313" s="256">
        <v>0</v>
      </c>
      <c r="BF2313" s="256">
        <v>0</v>
      </c>
      <c r="BG2313" s="256">
        <v>0</v>
      </c>
      <c r="BH2313" s="256">
        <v>0</v>
      </c>
      <c r="BI2313" s="256">
        <v>0</v>
      </c>
      <c r="BJ2313" s="256">
        <v>0</v>
      </c>
      <c r="BK2313" s="256">
        <v>0</v>
      </c>
      <c r="BL2313" s="256">
        <v>0</v>
      </c>
      <c r="BM2313" s="256">
        <v>0</v>
      </c>
      <c r="BN2313" s="256">
        <v>0</v>
      </c>
      <c r="BO2313" s="256">
        <v>0</v>
      </c>
      <c r="BP2313" s="256">
        <v>0</v>
      </c>
      <c r="BQ2313" s="256">
        <v>0</v>
      </c>
      <c r="BR2313" s="256">
        <v>0</v>
      </c>
      <c r="BS2313" s="256">
        <v>0</v>
      </c>
      <c r="BT2313" s="256">
        <v>0</v>
      </c>
      <c r="BU2313" s="256">
        <v>0</v>
      </c>
      <c r="BV2313" s="256">
        <v>0</v>
      </c>
    </row>
    <row r="2314" spans="1:74">
      <c r="A2314" s="256">
        <v>180</v>
      </c>
      <c r="B2314" s="256">
        <v>983.79004989999999</v>
      </c>
      <c r="C2314" s="256">
        <v>1001.9383675</v>
      </c>
      <c r="D2314" s="256">
        <v>1017.8181454</v>
      </c>
      <c r="E2314" s="256">
        <v>1008.7439866</v>
      </c>
      <c r="F2314" s="256">
        <v>989.08330920000003</v>
      </c>
      <c r="G2314" s="256">
        <v>944.46869509999999</v>
      </c>
      <c r="H2314" s="256">
        <v>826.50463070000001</v>
      </c>
      <c r="I2314" s="256">
        <v>657.87651300000005</v>
      </c>
      <c r="J2314" s="256">
        <v>480.17423650000001</v>
      </c>
      <c r="K2314" s="256">
        <v>333.4753359</v>
      </c>
      <c r="L2314" s="256">
        <v>258.61352579999999</v>
      </c>
      <c r="M2314" s="256">
        <v>232.14722929999999</v>
      </c>
      <c r="N2314" s="256">
        <v>220.80453080000001</v>
      </c>
      <c r="O2314" s="256">
        <v>222.31689059999999</v>
      </c>
      <c r="P2314" s="256">
        <v>252.5640866</v>
      </c>
      <c r="Q2314" s="256">
        <v>283.56746250000003</v>
      </c>
      <c r="R2314" s="256">
        <v>286.5921821</v>
      </c>
      <c r="S2314" s="256">
        <v>276.76184340000003</v>
      </c>
      <c r="T2314" s="256">
        <v>269.95622430000003</v>
      </c>
      <c r="U2314" s="256">
        <v>257.85734589999998</v>
      </c>
      <c r="V2314" s="256">
        <v>235.17194890000002</v>
      </c>
      <c r="W2314" s="256">
        <v>229.12250969999999</v>
      </c>
      <c r="X2314" s="256">
        <v>201.14385340000001</v>
      </c>
      <c r="Y2314" s="256">
        <v>173.92137700000001</v>
      </c>
      <c r="Z2314" s="256">
        <v>164.09103830000001</v>
      </c>
      <c r="AA2314" s="256">
        <v>173.1651971</v>
      </c>
      <c r="AB2314" s="256">
        <v>168.62811769999999</v>
      </c>
      <c r="AC2314" s="256">
        <v>159.5539589</v>
      </c>
      <c r="AD2314" s="256">
        <v>151.23598000000001</v>
      </c>
      <c r="AE2314" s="256">
        <v>128.55058299999999</v>
      </c>
      <c r="AF2314" s="256">
        <v>101.3281066</v>
      </c>
      <c r="AG2314" s="256">
        <v>78.642709600000003</v>
      </c>
      <c r="AH2314" s="256">
        <v>57.4696724</v>
      </c>
      <c r="AI2314" s="256">
        <v>38.565174900000002</v>
      </c>
      <c r="AJ2314" s="256">
        <v>24.197756800000001</v>
      </c>
      <c r="AK2314" s="256">
        <v>10.5865186</v>
      </c>
      <c r="AL2314" s="256">
        <v>0</v>
      </c>
      <c r="AM2314" s="256">
        <v>0</v>
      </c>
      <c r="AN2314" s="256">
        <v>0</v>
      </c>
      <c r="AO2314" s="256">
        <v>0</v>
      </c>
      <c r="AP2314" s="256">
        <v>0</v>
      </c>
      <c r="AQ2314" s="256">
        <v>0</v>
      </c>
      <c r="AR2314" s="256">
        <v>0</v>
      </c>
      <c r="AS2314" s="256">
        <v>0</v>
      </c>
      <c r="AT2314" s="256">
        <v>0</v>
      </c>
      <c r="AU2314" s="256">
        <v>0</v>
      </c>
      <c r="AV2314" s="256">
        <v>0</v>
      </c>
      <c r="AW2314" s="256">
        <v>0</v>
      </c>
      <c r="AX2314" s="256">
        <v>0</v>
      </c>
      <c r="AY2314" s="256">
        <v>0</v>
      </c>
      <c r="AZ2314" s="256">
        <v>0</v>
      </c>
      <c r="BA2314" s="256">
        <v>0</v>
      </c>
      <c r="BB2314" s="256">
        <v>0</v>
      </c>
      <c r="BC2314" s="256">
        <v>0</v>
      </c>
      <c r="BD2314" s="256">
        <v>0</v>
      </c>
      <c r="BE2314" s="256">
        <v>0</v>
      </c>
      <c r="BF2314" s="256">
        <v>0</v>
      </c>
      <c r="BG2314" s="256">
        <v>0</v>
      </c>
      <c r="BH2314" s="256">
        <v>0</v>
      </c>
      <c r="BI2314" s="256">
        <v>0</v>
      </c>
      <c r="BJ2314" s="256">
        <v>0</v>
      </c>
      <c r="BK2314" s="256">
        <v>0</v>
      </c>
      <c r="BL2314" s="256">
        <v>0</v>
      </c>
      <c r="BM2314" s="256">
        <v>0</v>
      </c>
      <c r="BN2314" s="256">
        <v>0</v>
      </c>
      <c r="BO2314" s="256">
        <v>0</v>
      </c>
      <c r="BP2314" s="256">
        <v>0</v>
      </c>
      <c r="BQ2314" s="256">
        <v>0</v>
      </c>
      <c r="BR2314" s="256">
        <v>0</v>
      </c>
      <c r="BS2314" s="256">
        <v>0</v>
      </c>
      <c r="BT2314" s="256">
        <v>0</v>
      </c>
      <c r="BU2314" s="256">
        <v>0</v>
      </c>
      <c r="BV2314" s="256">
        <v>0</v>
      </c>
    </row>
    <row r="2315" spans="1:74">
      <c r="B2315" s="256" t="s">
        <v>3364</v>
      </c>
    </row>
    <row r="2316" spans="1:74">
      <c r="B2316" s="256" t="s">
        <v>3348</v>
      </c>
    </row>
    <row r="2317" spans="1:74">
      <c r="B2317" s="256" t="s">
        <v>66</v>
      </c>
    </row>
    <row r="2318" spans="1:74">
      <c r="B2318" s="256" t="s">
        <v>3353</v>
      </c>
    </row>
    <row r="2319" spans="1:74">
      <c r="B2319" s="256">
        <v>91</v>
      </c>
    </row>
    <row r="2320" spans="1:74">
      <c r="B2320" s="256" t="s">
        <v>3354</v>
      </c>
    </row>
    <row r="2322" spans="1:74">
      <c r="B2322" s="256">
        <v>73</v>
      </c>
    </row>
    <row r="2323" spans="1:74">
      <c r="B2323" s="256">
        <v>37</v>
      </c>
    </row>
    <row r="2324" spans="1:74">
      <c r="B2324" s="256">
        <v>0</v>
      </c>
      <c r="C2324" s="256">
        <v>2.5</v>
      </c>
      <c r="D2324" s="256">
        <v>5</v>
      </c>
      <c r="E2324" s="256">
        <v>7.5</v>
      </c>
      <c r="F2324" s="256">
        <v>10</v>
      </c>
      <c r="G2324" s="256">
        <v>12.5</v>
      </c>
      <c r="H2324" s="256">
        <v>15</v>
      </c>
      <c r="I2324" s="256">
        <v>17.5</v>
      </c>
      <c r="J2324" s="256">
        <v>20</v>
      </c>
      <c r="K2324" s="256">
        <v>22.5</v>
      </c>
      <c r="L2324" s="256">
        <v>25</v>
      </c>
      <c r="M2324" s="256">
        <v>27.5</v>
      </c>
      <c r="N2324" s="256">
        <v>30</v>
      </c>
      <c r="O2324" s="256">
        <v>32.5</v>
      </c>
      <c r="P2324" s="256">
        <v>35</v>
      </c>
      <c r="Q2324" s="256">
        <v>37.5</v>
      </c>
      <c r="R2324" s="256">
        <v>40</v>
      </c>
      <c r="S2324" s="256">
        <v>42.5</v>
      </c>
      <c r="T2324" s="256">
        <v>45</v>
      </c>
      <c r="U2324" s="256">
        <v>47.5</v>
      </c>
      <c r="V2324" s="256">
        <v>50</v>
      </c>
      <c r="W2324" s="256">
        <v>52.5</v>
      </c>
      <c r="X2324" s="256">
        <v>55</v>
      </c>
      <c r="Y2324" s="256">
        <v>57.5</v>
      </c>
      <c r="Z2324" s="256">
        <v>60</v>
      </c>
      <c r="AA2324" s="256">
        <v>62.5</v>
      </c>
      <c r="AB2324" s="256">
        <v>65</v>
      </c>
      <c r="AC2324" s="256">
        <v>67.5</v>
      </c>
      <c r="AD2324" s="256">
        <v>70</v>
      </c>
      <c r="AE2324" s="256">
        <v>72.5</v>
      </c>
      <c r="AF2324" s="256">
        <v>75</v>
      </c>
      <c r="AG2324" s="256">
        <v>77.5</v>
      </c>
      <c r="AH2324" s="256">
        <v>80</v>
      </c>
      <c r="AI2324" s="256">
        <v>82.5</v>
      </c>
      <c r="AJ2324" s="256">
        <v>85</v>
      </c>
      <c r="AK2324" s="256">
        <v>87.5</v>
      </c>
      <c r="AL2324" s="256">
        <v>90</v>
      </c>
      <c r="AM2324" s="256">
        <v>92.5</v>
      </c>
      <c r="AN2324" s="256">
        <v>95</v>
      </c>
      <c r="AO2324" s="256">
        <v>97.5</v>
      </c>
      <c r="AP2324" s="256">
        <v>100</v>
      </c>
      <c r="AQ2324" s="256">
        <v>102.5</v>
      </c>
      <c r="AR2324" s="256">
        <v>105</v>
      </c>
      <c r="AS2324" s="256">
        <v>107.5</v>
      </c>
      <c r="AT2324" s="256">
        <v>110</v>
      </c>
      <c r="AU2324" s="256">
        <v>112.5</v>
      </c>
      <c r="AV2324" s="256">
        <v>115</v>
      </c>
      <c r="AW2324" s="256">
        <v>117.5</v>
      </c>
      <c r="AX2324" s="256">
        <v>120</v>
      </c>
      <c r="AY2324" s="256">
        <v>122.5</v>
      </c>
      <c r="AZ2324" s="256">
        <v>125</v>
      </c>
      <c r="BA2324" s="256">
        <v>127.5</v>
      </c>
      <c r="BB2324" s="256">
        <v>130</v>
      </c>
      <c r="BC2324" s="256">
        <v>132.5</v>
      </c>
      <c r="BD2324" s="256">
        <v>135</v>
      </c>
      <c r="BE2324" s="256">
        <v>137.5</v>
      </c>
      <c r="BF2324" s="256">
        <v>140</v>
      </c>
      <c r="BG2324" s="256">
        <v>142.5</v>
      </c>
      <c r="BH2324" s="256">
        <v>145</v>
      </c>
      <c r="BI2324" s="256">
        <v>147.5</v>
      </c>
      <c r="BJ2324" s="256">
        <v>150</v>
      </c>
      <c r="BK2324" s="256">
        <v>152.5</v>
      </c>
      <c r="BL2324" s="256">
        <v>155</v>
      </c>
      <c r="BM2324" s="256">
        <v>157.5</v>
      </c>
      <c r="BN2324" s="256">
        <v>160</v>
      </c>
      <c r="BO2324" s="256">
        <v>162.5</v>
      </c>
      <c r="BP2324" s="256">
        <v>165</v>
      </c>
      <c r="BQ2324" s="256">
        <v>167.5</v>
      </c>
      <c r="BR2324" s="256">
        <v>170</v>
      </c>
      <c r="BS2324" s="256">
        <v>172.5</v>
      </c>
      <c r="BT2324" s="256">
        <v>175</v>
      </c>
      <c r="BU2324" s="256">
        <v>177.5</v>
      </c>
      <c r="BV2324" s="256">
        <v>180</v>
      </c>
    </row>
    <row r="2325" spans="1:74">
      <c r="A2325" s="256">
        <v>0</v>
      </c>
      <c r="B2325" s="256">
        <v>1829</v>
      </c>
      <c r="C2325" s="256">
        <v>1813</v>
      </c>
      <c r="D2325" s="256">
        <v>1794</v>
      </c>
      <c r="E2325" s="256">
        <v>1827</v>
      </c>
      <c r="F2325" s="256">
        <v>1863</v>
      </c>
      <c r="G2325" s="256">
        <v>1854</v>
      </c>
      <c r="H2325" s="256">
        <v>1812</v>
      </c>
      <c r="I2325" s="256">
        <v>1787</v>
      </c>
      <c r="J2325" s="256">
        <v>1807</v>
      </c>
      <c r="K2325" s="256">
        <v>1883</v>
      </c>
      <c r="L2325" s="256">
        <v>1980</v>
      </c>
      <c r="M2325" s="256">
        <v>2085</v>
      </c>
      <c r="N2325" s="256">
        <v>2183</v>
      </c>
      <c r="O2325" s="256">
        <v>2227</v>
      </c>
      <c r="P2325" s="256">
        <v>2253</v>
      </c>
      <c r="Q2325" s="256">
        <v>2295</v>
      </c>
      <c r="R2325" s="256">
        <v>2325</v>
      </c>
      <c r="S2325" s="256">
        <v>2326</v>
      </c>
      <c r="T2325" s="256">
        <v>2275</v>
      </c>
      <c r="U2325" s="256">
        <v>2148</v>
      </c>
      <c r="V2325" s="256">
        <v>2148</v>
      </c>
      <c r="W2325" s="256">
        <v>2225</v>
      </c>
      <c r="X2325" s="256">
        <v>2283</v>
      </c>
      <c r="Y2325" s="256">
        <v>2315</v>
      </c>
      <c r="Z2325" s="256">
        <v>2210</v>
      </c>
      <c r="AA2325" s="256">
        <v>1895</v>
      </c>
      <c r="AB2325" s="256">
        <v>1305</v>
      </c>
      <c r="AC2325" s="256">
        <v>686</v>
      </c>
      <c r="AD2325" s="256">
        <v>425</v>
      </c>
      <c r="AE2325" s="256">
        <v>349</v>
      </c>
      <c r="AF2325" s="256">
        <v>286</v>
      </c>
      <c r="AG2325" s="256">
        <v>211</v>
      </c>
      <c r="AH2325" s="256">
        <v>170</v>
      </c>
      <c r="AI2325" s="256">
        <v>138</v>
      </c>
      <c r="AJ2325" s="256">
        <v>124</v>
      </c>
      <c r="AK2325" s="256">
        <v>65</v>
      </c>
      <c r="AL2325" s="256">
        <v>0</v>
      </c>
      <c r="AM2325" s="256">
        <v>0</v>
      </c>
      <c r="AN2325" s="256">
        <v>0</v>
      </c>
      <c r="AO2325" s="256">
        <v>0</v>
      </c>
      <c r="AP2325" s="256">
        <v>0</v>
      </c>
      <c r="AQ2325" s="256">
        <v>0</v>
      </c>
      <c r="AR2325" s="256">
        <v>0</v>
      </c>
      <c r="AS2325" s="256">
        <v>0</v>
      </c>
      <c r="AT2325" s="256">
        <v>0</v>
      </c>
      <c r="AU2325" s="256">
        <v>0</v>
      </c>
      <c r="AV2325" s="256">
        <v>0</v>
      </c>
      <c r="AW2325" s="256">
        <v>0</v>
      </c>
      <c r="AX2325" s="256">
        <v>0</v>
      </c>
      <c r="AY2325" s="256">
        <v>0</v>
      </c>
      <c r="AZ2325" s="256">
        <v>0</v>
      </c>
      <c r="BA2325" s="256">
        <v>0</v>
      </c>
      <c r="BB2325" s="256">
        <v>0</v>
      </c>
      <c r="BC2325" s="256">
        <v>0</v>
      </c>
      <c r="BD2325" s="256">
        <v>0</v>
      </c>
      <c r="BE2325" s="256">
        <v>0</v>
      </c>
      <c r="BF2325" s="256">
        <v>0</v>
      </c>
      <c r="BG2325" s="256">
        <v>0</v>
      </c>
      <c r="BH2325" s="256">
        <v>0</v>
      </c>
      <c r="BI2325" s="256">
        <v>0</v>
      </c>
      <c r="BJ2325" s="256">
        <v>0</v>
      </c>
      <c r="BK2325" s="256">
        <v>0</v>
      </c>
      <c r="BL2325" s="256">
        <v>0</v>
      </c>
      <c r="BM2325" s="256">
        <v>0</v>
      </c>
      <c r="BN2325" s="256">
        <v>0</v>
      </c>
      <c r="BO2325" s="256">
        <v>0</v>
      </c>
      <c r="BP2325" s="256">
        <v>0</v>
      </c>
      <c r="BQ2325" s="256">
        <v>0</v>
      </c>
      <c r="BR2325" s="256">
        <v>0</v>
      </c>
      <c r="BS2325" s="256">
        <v>0</v>
      </c>
      <c r="BT2325" s="256">
        <v>0</v>
      </c>
      <c r="BU2325" s="256">
        <v>0</v>
      </c>
      <c r="BV2325" s="256">
        <v>0</v>
      </c>
    </row>
    <row r="2326" spans="1:74">
      <c r="A2326" s="256">
        <v>5</v>
      </c>
      <c r="B2326" s="256">
        <v>1829</v>
      </c>
      <c r="C2326" s="256">
        <v>1798</v>
      </c>
      <c r="D2326" s="256">
        <v>1801</v>
      </c>
      <c r="E2326" s="256">
        <v>1842</v>
      </c>
      <c r="F2326" s="256">
        <v>1856</v>
      </c>
      <c r="G2326" s="256">
        <v>1842</v>
      </c>
      <c r="H2326" s="256">
        <v>1804</v>
      </c>
      <c r="I2326" s="256">
        <v>1790</v>
      </c>
      <c r="J2326" s="256">
        <v>1827</v>
      </c>
      <c r="K2326" s="256">
        <v>1908</v>
      </c>
      <c r="L2326" s="256">
        <v>2006</v>
      </c>
      <c r="M2326" s="256">
        <v>2114</v>
      </c>
      <c r="N2326" s="256">
        <v>2192</v>
      </c>
      <c r="O2326" s="256">
        <v>2240</v>
      </c>
      <c r="P2326" s="256">
        <v>2273</v>
      </c>
      <c r="Q2326" s="256">
        <v>2312</v>
      </c>
      <c r="R2326" s="256">
        <v>2335</v>
      </c>
      <c r="S2326" s="256">
        <v>2323</v>
      </c>
      <c r="T2326" s="256">
        <v>2247</v>
      </c>
      <c r="U2326" s="256">
        <v>2156</v>
      </c>
      <c r="V2326" s="256">
        <v>2171</v>
      </c>
      <c r="W2326" s="256">
        <v>2221</v>
      </c>
      <c r="X2326" s="256">
        <v>2270</v>
      </c>
      <c r="Y2326" s="256">
        <v>2270</v>
      </c>
      <c r="Z2326" s="256">
        <v>2124</v>
      </c>
      <c r="AA2326" s="256">
        <v>1742</v>
      </c>
      <c r="AB2326" s="256">
        <v>1122</v>
      </c>
      <c r="AC2326" s="256">
        <v>589</v>
      </c>
      <c r="AD2326" s="256">
        <v>393</v>
      </c>
      <c r="AE2326" s="256">
        <v>330</v>
      </c>
      <c r="AF2326" s="256">
        <v>270</v>
      </c>
      <c r="AG2326" s="256">
        <v>203</v>
      </c>
      <c r="AH2326" s="256">
        <v>172</v>
      </c>
      <c r="AI2326" s="256">
        <v>146</v>
      </c>
      <c r="AJ2326" s="256">
        <v>114</v>
      </c>
      <c r="AK2326" s="256">
        <v>58</v>
      </c>
      <c r="AL2326" s="256">
        <v>0</v>
      </c>
      <c r="AM2326" s="256">
        <v>0</v>
      </c>
      <c r="AN2326" s="256">
        <v>0</v>
      </c>
      <c r="AO2326" s="256">
        <v>0</v>
      </c>
      <c r="AP2326" s="256">
        <v>0</v>
      </c>
      <c r="AQ2326" s="256">
        <v>0</v>
      </c>
      <c r="AR2326" s="256">
        <v>0</v>
      </c>
      <c r="AS2326" s="256">
        <v>0</v>
      </c>
      <c r="AT2326" s="256">
        <v>0</v>
      </c>
      <c r="AU2326" s="256">
        <v>0</v>
      </c>
      <c r="AV2326" s="256">
        <v>0</v>
      </c>
      <c r="AW2326" s="256">
        <v>0</v>
      </c>
      <c r="AX2326" s="256">
        <v>0</v>
      </c>
      <c r="AY2326" s="256">
        <v>0</v>
      </c>
      <c r="AZ2326" s="256">
        <v>0</v>
      </c>
      <c r="BA2326" s="256">
        <v>0</v>
      </c>
      <c r="BB2326" s="256">
        <v>0</v>
      </c>
      <c r="BC2326" s="256">
        <v>0</v>
      </c>
      <c r="BD2326" s="256">
        <v>0</v>
      </c>
      <c r="BE2326" s="256">
        <v>0</v>
      </c>
      <c r="BF2326" s="256">
        <v>0</v>
      </c>
      <c r="BG2326" s="256">
        <v>0</v>
      </c>
      <c r="BH2326" s="256">
        <v>0</v>
      </c>
      <c r="BI2326" s="256">
        <v>0</v>
      </c>
      <c r="BJ2326" s="256">
        <v>0</v>
      </c>
      <c r="BK2326" s="256">
        <v>0</v>
      </c>
      <c r="BL2326" s="256">
        <v>0</v>
      </c>
      <c r="BM2326" s="256">
        <v>0</v>
      </c>
      <c r="BN2326" s="256">
        <v>0</v>
      </c>
      <c r="BO2326" s="256">
        <v>0</v>
      </c>
      <c r="BP2326" s="256">
        <v>0</v>
      </c>
      <c r="BQ2326" s="256">
        <v>0</v>
      </c>
      <c r="BR2326" s="256">
        <v>0</v>
      </c>
      <c r="BS2326" s="256">
        <v>0</v>
      </c>
      <c r="BT2326" s="256">
        <v>0</v>
      </c>
      <c r="BU2326" s="256">
        <v>0</v>
      </c>
      <c r="BV2326" s="256">
        <v>0</v>
      </c>
    </row>
    <row r="2327" spans="1:74">
      <c r="A2327" s="256">
        <v>10</v>
      </c>
      <c r="B2327" s="256">
        <v>1829</v>
      </c>
      <c r="C2327" s="256">
        <v>1804</v>
      </c>
      <c r="D2327" s="256">
        <v>1803</v>
      </c>
      <c r="E2327" s="256">
        <v>1846</v>
      </c>
      <c r="F2327" s="256">
        <v>1864</v>
      </c>
      <c r="G2327" s="256">
        <v>1854</v>
      </c>
      <c r="H2327" s="256">
        <v>1820</v>
      </c>
      <c r="I2327" s="256">
        <v>1796</v>
      </c>
      <c r="J2327" s="256">
        <v>1826</v>
      </c>
      <c r="K2327" s="256">
        <v>1898</v>
      </c>
      <c r="L2327" s="256">
        <v>1990</v>
      </c>
      <c r="M2327" s="256">
        <v>2086</v>
      </c>
      <c r="N2327" s="256">
        <v>2172</v>
      </c>
      <c r="O2327" s="256">
        <v>2221</v>
      </c>
      <c r="P2327" s="256">
        <v>2246</v>
      </c>
      <c r="Q2327" s="256">
        <v>2281</v>
      </c>
      <c r="R2327" s="256">
        <v>2304</v>
      </c>
      <c r="S2327" s="256">
        <v>2296</v>
      </c>
      <c r="T2327" s="256">
        <v>2242</v>
      </c>
      <c r="U2327" s="256">
        <v>2147</v>
      </c>
      <c r="V2327" s="256">
        <v>2136</v>
      </c>
      <c r="W2327" s="256">
        <v>2181</v>
      </c>
      <c r="X2327" s="256">
        <v>2224</v>
      </c>
      <c r="Y2327" s="256">
        <v>2227</v>
      </c>
      <c r="Z2327" s="256">
        <v>2104</v>
      </c>
      <c r="AA2327" s="256">
        <v>1766</v>
      </c>
      <c r="AB2327" s="256">
        <v>1160</v>
      </c>
      <c r="AC2327" s="256">
        <v>612</v>
      </c>
      <c r="AD2327" s="256">
        <v>409</v>
      </c>
      <c r="AE2327" s="256">
        <v>344</v>
      </c>
      <c r="AF2327" s="256">
        <v>289</v>
      </c>
      <c r="AG2327" s="256">
        <v>224</v>
      </c>
      <c r="AH2327" s="256">
        <v>188</v>
      </c>
      <c r="AI2327" s="256">
        <v>158</v>
      </c>
      <c r="AJ2327" s="256">
        <v>118</v>
      </c>
      <c r="AK2327" s="256">
        <v>72</v>
      </c>
      <c r="AL2327" s="256">
        <v>0</v>
      </c>
      <c r="AM2327" s="256">
        <v>0</v>
      </c>
      <c r="AN2327" s="256">
        <v>0</v>
      </c>
      <c r="AO2327" s="256">
        <v>0</v>
      </c>
      <c r="AP2327" s="256">
        <v>0</v>
      </c>
      <c r="AQ2327" s="256">
        <v>0</v>
      </c>
      <c r="AR2327" s="256">
        <v>0</v>
      </c>
      <c r="AS2327" s="256">
        <v>0</v>
      </c>
      <c r="AT2327" s="256">
        <v>0</v>
      </c>
      <c r="AU2327" s="256">
        <v>0</v>
      </c>
      <c r="AV2327" s="256">
        <v>0</v>
      </c>
      <c r="AW2327" s="256">
        <v>0</v>
      </c>
      <c r="AX2327" s="256">
        <v>0</v>
      </c>
      <c r="AY2327" s="256">
        <v>0</v>
      </c>
      <c r="AZ2327" s="256">
        <v>0</v>
      </c>
      <c r="BA2327" s="256">
        <v>0</v>
      </c>
      <c r="BB2327" s="256">
        <v>0</v>
      </c>
      <c r="BC2327" s="256">
        <v>0</v>
      </c>
      <c r="BD2327" s="256">
        <v>0</v>
      </c>
      <c r="BE2327" s="256">
        <v>0</v>
      </c>
      <c r="BF2327" s="256">
        <v>0</v>
      </c>
      <c r="BG2327" s="256">
        <v>0</v>
      </c>
      <c r="BH2327" s="256">
        <v>0</v>
      </c>
      <c r="BI2327" s="256">
        <v>0</v>
      </c>
      <c r="BJ2327" s="256">
        <v>0</v>
      </c>
      <c r="BK2327" s="256">
        <v>0</v>
      </c>
      <c r="BL2327" s="256">
        <v>0</v>
      </c>
      <c r="BM2327" s="256">
        <v>0</v>
      </c>
      <c r="BN2327" s="256">
        <v>0</v>
      </c>
      <c r="BO2327" s="256">
        <v>0</v>
      </c>
      <c r="BP2327" s="256">
        <v>0</v>
      </c>
      <c r="BQ2327" s="256">
        <v>0</v>
      </c>
      <c r="BR2327" s="256">
        <v>0</v>
      </c>
      <c r="BS2327" s="256">
        <v>0</v>
      </c>
      <c r="BT2327" s="256">
        <v>0</v>
      </c>
      <c r="BU2327" s="256">
        <v>0</v>
      </c>
      <c r="BV2327" s="256">
        <v>0</v>
      </c>
    </row>
    <row r="2328" spans="1:74">
      <c r="A2328" s="256">
        <v>15</v>
      </c>
      <c r="B2328" s="256">
        <v>1829</v>
      </c>
      <c r="C2328" s="256">
        <v>1800</v>
      </c>
      <c r="D2328" s="256">
        <v>1800</v>
      </c>
      <c r="E2328" s="256">
        <v>1846</v>
      </c>
      <c r="F2328" s="256">
        <v>1862</v>
      </c>
      <c r="G2328" s="256">
        <v>1858</v>
      </c>
      <c r="H2328" s="256">
        <v>1830</v>
      </c>
      <c r="I2328" s="256">
        <v>1805</v>
      </c>
      <c r="J2328" s="256">
        <v>1819</v>
      </c>
      <c r="K2328" s="256">
        <v>1880</v>
      </c>
      <c r="L2328" s="256">
        <v>1968</v>
      </c>
      <c r="M2328" s="256">
        <v>2056</v>
      </c>
      <c r="N2328" s="256">
        <v>2142</v>
      </c>
      <c r="O2328" s="256">
        <v>2194</v>
      </c>
      <c r="P2328" s="256">
        <v>2212</v>
      </c>
      <c r="Q2328" s="256">
        <v>2246</v>
      </c>
      <c r="R2328" s="256">
        <v>2269</v>
      </c>
      <c r="S2328" s="256">
        <v>2280</v>
      </c>
      <c r="T2328" s="256">
        <v>2246</v>
      </c>
      <c r="U2328" s="256">
        <v>2166</v>
      </c>
      <c r="V2328" s="256">
        <v>2112</v>
      </c>
      <c r="W2328" s="256">
        <v>2130</v>
      </c>
      <c r="X2328" s="256">
        <v>2166</v>
      </c>
      <c r="Y2328" s="256">
        <v>2174</v>
      </c>
      <c r="Z2328" s="256">
        <v>2070</v>
      </c>
      <c r="AA2328" s="256">
        <v>1779</v>
      </c>
      <c r="AB2328" s="256">
        <v>1227</v>
      </c>
      <c r="AC2328" s="256">
        <v>666</v>
      </c>
      <c r="AD2328" s="256">
        <v>438</v>
      </c>
      <c r="AE2328" s="256">
        <v>372</v>
      </c>
      <c r="AF2328" s="256">
        <v>336</v>
      </c>
      <c r="AG2328" s="256">
        <v>257</v>
      </c>
      <c r="AH2328" s="256">
        <v>221</v>
      </c>
      <c r="AI2328" s="256">
        <v>188</v>
      </c>
      <c r="AJ2328" s="256">
        <v>156</v>
      </c>
      <c r="AK2328" s="256">
        <v>118</v>
      </c>
      <c r="AL2328" s="256">
        <v>0</v>
      </c>
      <c r="AM2328" s="256">
        <v>0</v>
      </c>
      <c r="AN2328" s="256">
        <v>0</v>
      </c>
      <c r="AO2328" s="256">
        <v>0</v>
      </c>
      <c r="AP2328" s="256">
        <v>0</v>
      </c>
      <c r="AQ2328" s="256">
        <v>0</v>
      </c>
      <c r="AR2328" s="256">
        <v>0</v>
      </c>
      <c r="AS2328" s="256">
        <v>0</v>
      </c>
      <c r="AT2328" s="256">
        <v>0</v>
      </c>
      <c r="AU2328" s="256">
        <v>0</v>
      </c>
      <c r="AV2328" s="256">
        <v>0</v>
      </c>
      <c r="AW2328" s="256">
        <v>0</v>
      </c>
      <c r="AX2328" s="256">
        <v>0</v>
      </c>
      <c r="AY2328" s="256">
        <v>0</v>
      </c>
      <c r="AZ2328" s="256">
        <v>0</v>
      </c>
      <c r="BA2328" s="256">
        <v>0</v>
      </c>
      <c r="BB2328" s="256">
        <v>0</v>
      </c>
      <c r="BC2328" s="256">
        <v>0</v>
      </c>
      <c r="BD2328" s="256">
        <v>0</v>
      </c>
      <c r="BE2328" s="256">
        <v>0</v>
      </c>
      <c r="BF2328" s="256">
        <v>0</v>
      </c>
      <c r="BG2328" s="256">
        <v>0</v>
      </c>
      <c r="BH2328" s="256">
        <v>0</v>
      </c>
      <c r="BI2328" s="256">
        <v>0</v>
      </c>
      <c r="BJ2328" s="256">
        <v>0</v>
      </c>
      <c r="BK2328" s="256">
        <v>0</v>
      </c>
      <c r="BL2328" s="256">
        <v>0</v>
      </c>
      <c r="BM2328" s="256">
        <v>0</v>
      </c>
      <c r="BN2328" s="256">
        <v>0</v>
      </c>
      <c r="BO2328" s="256">
        <v>0</v>
      </c>
      <c r="BP2328" s="256">
        <v>0</v>
      </c>
      <c r="BQ2328" s="256">
        <v>0</v>
      </c>
      <c r="BR2328" s="256">
        <v>0</v>
      </c>
      <c r="BS2328" s="256">
        <v>0</v>
      </c>
      <c r="BT2328" s="256">
        <v>0</v>
      </c>
      <c r="BU2328" s="256">
        <v>0</v>
      </c>
      <c r="BV2328" s="256">
        <v>0</v>
      </c>
    </row>
    <row r="2329" spans="1:74">
      <c r="A2329" s="256">
        <v>20</v>
      </c>
      <c r="B2329" s="256">
        <v>1829</v>
      </c>
      <c r="C2329" s="256">
        <v>1800</v>
      </c>
      <c r="D2329" s="256">
        <v>1798</v>
      </c>
      <c r="E2329" s="256">
        <v>1836</v>
      </c>
      <c r="F2329" s="256">
        <v>1858</v>
      </c>
      <c r="G2329" s="256">
        <v>1863</v>
      </c>
      <c r="H2329" s="256">
        <v>1842</v>
      </c>
      <c r="I2329" s="256">
        <v>1814</v>
      </c>
      <c r="J2329" s="256">
        <v>1816</v>
      </c>
      <c r="K2329" s="256">
        <v>1864</v>
      </c>
      <c r="L2329" s="256">
        <v>1945</v>
      </c>
      <c r="M2329" s="256">
        <v>2026</v>
      </c>
      <c r="N2329" s="256">
        <v>2106</v>
      </c>
      <c r="O2329" s="256">
        <v>2176</v>
      </c>
      <c r="P2329" s="256">
        <v>2189</v>
      </c>
      <c r="Q2329" s="256">
        <v>2212</v>
      </c>
      <c r="R2329" s="256">
        <v>2245</v>
      </c>
      <c r="S2329" s="256">
        <v>2259</v>
      </c>
      <c r="T2329" s="256">
        <v>2240</v>
      </c>
      <c r="U2329" s="256">
        <v>2191</v>
      </c>
      <c r="V2329" s="256">
        <v>2103</v>
      </c>
      <c r="W2329" s="256">
        <v>2078</v>
      </c>
      <c r="X2329" s="256">
        <v>2085</v>
      </c>
      <c r="Y2329" s="256">
        <v>2090</v>
      </c>
      <c r="Z2329" s="256">
        <v>2016</v>
      </c>
      <c r="AA2329" s="256">
        <v>1794</v>
      </c>
      <c r="AB2329" s="256">
        <v>1312</v>
      </c>
      <c r="AC2329" s="256">
        <v>746</v>
      </c>
      <c r="AD2329" s="256">
        <v>487</v>
      </c>
      <c r="AE2329" s="256">
        <v>428</v>
      </c>
      <c r="AF2329" s="256">
        <v>398</v>
      </c>
      <c r="AG2329" s="256">
        <v>328</v>
      </c>
      <c r="AH2329" s="256">
        <v>271</v>
      </c>
      <c r="AI2329" s="256">
        <v>248</v>
      </c>
      <c r="AJ2329" s="256">
        <v>192</v>
      </c>
      <c r="AK2329" s="256">
        <v>106</v>
      </c>
      <c r="AL2329" s="256">
        <v>0</v>
      </c>
      <c r="AM2329" s="256">
        <v>0</v>
      </c>
      <c r="AN2329" s="256">
        <v>0</v>
      </c>
      <c r="AO2329" s="256">
        <v>0</v>
      </c>
      <c r="AP2329" s="256">
        <v>0</v>
      </c>
      <c r="AQ2329" s="256">
        <v>0</v>
      </c>
      <c r="AR2329" s="256">
        <v>0</v>
      </c>
      <c r="AS2329" s="256">
        <v>0</v>
      </c>
      <c r="AT2329" s="256">
        <v>0</v>
      </c>
      <c r="AU2329" s="256">
        <v>0</v>
      </c>
      <c r="AV2329" s="256">
        <v>0</v>
      </c>
      <c r="AW2329" s="256">
        <v>0</v>
      </c>
      <c r="AX2329" s="256">
        <v>0</v>
      </c>
      <c r="AY2329" s="256">
        <v>0</v>
      </c>
      <c r="AZ2329" s="256">
        <v>0</v>
      </c>
      <c r="BA2329" s="256">
        <v>0</v>
      </c>
      <c r="BB2329" s="256">
        <v>0</v>
      </c>
      <c r="BC2329" s="256">
        <v>0</v>
      </c>
      <c r="BD2329" s="256">
        <v>0</v>
      </c>
      <c r="BE2329" s="256">
        <v>0</v>
      </c>
      <c r="BF2329" s="256">
        <v>0</v>
      </c>
      <c r="BG2329" s="256">
        <v>0</v>
      </c>
      <c r="BH2329" s="256">
        <v>0</v>
      </c>
      <c r="BI2329" s="256">
        <v>0</v>
      </c>
      <c r="BJ2329" s="256">
        <v>0</v>
      </c>
      <c r="BK2329" s="256">
        <v>0</v>
      </c>
      <c r="BL2329" s="256">
        <v>0</v>
      </c>
      <c r="BM2329" s="256">
        <v>0</v>
      </c>
      <c r="BN2329" s="256">
        <v>0</v>
      </c>
      <c r="BO2329" s="256">
        <v>0</v>
      </c>
      <c r="BP2329" s="256">
        <v>0</v>
      </c>
      <c r="BQ2329" s="256">
        <v>0</v>
      </c>
      <c r="BR2329" s="256">
        <v>0</v>
      </c>
      <c r="BS2329" s="256">
        <v>0</v>
      </c>
      <c r="BT2329" s="256">
        <v>0</v>
      </c>
      <c r="BU2329" s="256">
        <v>0</v>
      </c>
      <c r="BV2329" s="256">
        <v>0</v>
      </c>
    </row>
    <row r="2330" spans="1:74">
      <c r="A2330" s="256">
        <v>25</v>
      </c>
      <c r="B2330" s="256">
        <v>1829</v>
      </c>
      <c r="C2330" s="256">
        <v>1806</v>
      </c>
      <c r="D2330" s="256">
        <v>1796</v>
      </c>
      <c r="E2330" s="256">
        <v>1837</v>
      </c>
      <c r="F2330" s="256">
        <v>1865</v>
      </c>
      <c r="G2330" s="256">
        <v>1878</v>
      </c>
      <c r="H2330" s="256">
        <v>1862</v>
      </c>
      <c r="I2330" s="256">
        <v>1832</v>
      </c>
      <c r="J2330" s="256">
        <v>1817</v>
      </c>
      <c r="K2330" s="256">
        <v>1860</v>
      </c>
      <c r="L2330" s="256">
        <v>1921</v>
      </c>
      <c r="M2330" s="256">
        <v>1995</v>
      </c>
      <c r="N2330" s="256">
        <v>2074</v>
      </c>
      <c r="O2330" s="256">
        <v>2141</v>
      </c>
      <c r="P2330" s="256">
        <v>2150</v>
      </c>
      <c r="Q2330" s="256">
        <v>2175</v>
      </c>
      <c r="R2330" s="256">
        <v>2202</v>
      </c>
      <c r="S2330" s="256">
        <v>2229</v>
      </c>
      <c r="T2330" s="256">
        <v>2222</v>
      </c>
      <c r="U2330" s="256">
        <v>2202</v>
      </c>
      <c r="V2330" s="256">
        <v>2134</v>
      </c>
      <c r="W2330" s="256">
        <v>2067</v>
      </c>
      <c r="X2330" s="256">
        <v>2054</v>
      </c>
      <c r="Y2330" s="256">
        <v>2068</v>
      </c>
      <c r="Z2330" s="256">
        <v>2014</v>
      </c>
      <c r="AA2330" s="256">
        <v>1848</v>
      </c>
      <c r="AB2330" s="256">
        <v>1460</v>
      </c>
      <c r="AC2330" s="256">
        <v>888</v>
      </c>
      <c r="AD2330" s="256">
        <v>580</v>
      </c>
      <c r="AE2330" s="256">
        <v>519</v>
      </c>
      <c r="AF2330" s="256">
        <v>492</v>
      </c>
      <c r="AG2330" s="256">
        <v>419</v>
      </c>
      <c r="AH2330" s="256">
        <v>351</v>
      </c>
      <c r="AI2330" s="256">
        <v>322</v>
      </c>
      <c r="AJ2330" s="256">
        <v>266</v>
      </c>
      <c r="AK2330" s="256">
        <v>144</v>
      </c>
      <c r="AL2330" s="256">
        <v>0</v>
      </c>
      <c r="AM2330" s="256">
        <v>0</v>
      </c>
      <c r="AN2330" s="256">
        <v>0</v>
      </c>
      <c r="AO2330" s="256">
        <v>0</v>
      </c>
      <c r="AP2330" s="256">
        <v>0</v>
      </c>
      <c r="AQ2330" s="256">
        <v>0</v>
      </c>
      <c r="AR2330" s="256">
        <v>0</v>
      </c>
      <c r="AS2330" s="256">
        <v>0</v>
      </c>
      <c r="AT2330" s="256">
        <v>0</v>
      </c>
      <c r="AU2330" s="256">
        <v>0</v>
      </c>
      <c r="AV2330" s="256">
        <v>0</v>
      </c>
      <c r="AW2330" s="256">
        <v>0</v>
      </c>
      <c r="AX2330" s="256">
        <v>0</v>
      </c>
      <c r="AY2330" s="256">
        <v>0</v>
      </c>
      <c r="AZ2330" s="256">
        <v>0</v>
      </c>
      <c r="BA2330" s="256">
        <v>0</v>
      </c>
      <c r="BB2330" s="256">
        <v>0</v>
      </c>
      <c r="BC2330" s="256">
        <v>0</v>
      </c>
      <c r="BD2330" s="256">
        <v>0</v>
      </c>
      <c r="BE2330" s="256">
        <v>0</v>
      </c>
      <c r="BF2330" s="256">
        <v>0</v>
      </c>
      <c r="BG2330" s="256">
        <v>0</v>
      </c>
      <c r="BH2330" s="256">
        <v>0</v>
      </c>
      <c r="BI2330" s="256">
        <v>0</v>
      </c>
      <c r="BJ2330" s="256">
        <v>0</v>
      </c>
      <c r="BK2330" s="256">
        <v>0</v>
      </c>
      <c r="BL2330" s="256">
        <v>0</v>
      </c>
      <c r="BM2330" s="256">
        <v>0</v>
      </c>
      <c r="BN2330" s="256">
        <v>0</v>
      </c>
      <c r="BO2330" s="256">
        <v>0</v>
      </c>
      <c r="BP2330" s="256">
        <v>0</v>
      </c>
      <c r="BQ2330" s="256">
        <v>0</v>
      </c>
      <c r="BR2330" s="256">
        <v>0</v>
      </c>
      <c r="BS2330" s="256">
        <v>0</v>
      </c>
      <c r="BT2330" s="256">
        <v>0</v>
      </c>
      <c r="BU2330" s="256">
        <v>0</v>
      </c>
      <c r="BV2330" s="256">
        <v>0</v>
      </c>
    </row>
    <row r="2331" spans="1:74">
      <c r="A2331" s="256">
        <v>30</v>
      </c>
      <c r="B2331" s="256">
        <v>1829</v>
      </c>
      <c r="C2331" s="256">
        <v>1806</v>
      </c>
      <c r="D2331" s="256">
        <v>1794</v>
      </c>
      <c r="E2331" s="256">
        <v>1829</v>
      </c>
      <c r="F2331" s="256">
        <v>1864</v>
      </c>
      <c r="G2331" s="256">
        <v>1882</v>
      </c>
      <c r="H2331" s="256">
        <v>1884</v>
      </c>
      <c r="I2331" s="256">
        <v>1857</v>
      </c>
      <c r="J2331" s="256">
        <v>1840</v>
      </c>
      <c r="K2331" s="256">
        <v>1848</v>
      </c>
      <c r="L2331" s="256">
        <v>1900</v>
      </c>
      <c r="M2331" s="256">
        <v>1972</v>
      </c>
      <c r="N2331" s="256">
        <v>2031</v>
      </c>
      <c r="O2331" s="256">
        <v>2102</v>
      </c>
      <c r="P2331" s="256">
        <v>2120</v>
      </c>
      <c r="Q2331" s="256">
        <v>2134</v>
      </c>
      <c r="R2331" s="256">
        <v>2162</v>
      </c>
      <c r="S2331" s="256">
        <v>2190</v>
      </c>
      <c r="T2331" s="256">
        <v>2200</v>
      </c>
      <c r="U2331" s="256">
        <v>2210</v>
      </c>
      <c r="V2331" s="256">
        <v>2191</v>
      </c>
      <c r="W2331" s="256">
        <v>2144</v>
      </c>
      <c r="X2331" s="256">
        <v>2082</v>
      </c>
      <c r="Y2331" s="256">
        <v>2070</v>
      </c>
      <c r="Z2331" s="256">
        <v>2043</v>
      </c>
      <c r="AA2331" s="256">
        <v>1911</v>
      </c>
      <c r="AB2331" s="256">
        <v>1617</v>
      </c>
      <c r="AC2331" s="256">
        <v>1106</v>
      </c>
      <c r="AD2331" s="256">
        <v>702</v>
      </c>
      <c r="AE2331" s="256">
        <v>613</v>
      </c>
      <c r="AF2331" s="256">
        <v>614</v>
      </c>
      <c r="AG2331" s="256">
        <v>578</v>
      </c>
      <c r="AH2331" s="256">
        <v>505</v>
      </c>
      <c r="AI2331" s="256">
        <v>449</v>
      </c>
      <c r="AJ2331" s="256">
        <v>375</v>
      </c>
      <c r="AK2331" s="256">
        <v>190</v>
      </c>
      <c r="AL2331" s="256">
        <v>0</v>
      </c>
      <c r="AM2331" s="256">
        <v>0</v>
      </c>
      <c r="AN2331" s="256">
        <v>0</v>
      </c>
      <c r="AO2331" s="256">
        <v>0</v>
      </c>
      <c r="AP2331" s="256">
        <v>0</v>
      </c>
      <c r="AQ2331" s="256">
        <v>0</v>
      </c>
      <c r="AR2331" s="256">
        <v>0</v>
      </c>
      <c r="AS2331" s="256">
        <v>0</v>
      </c>
      <c r="AT2331" s="256">
        <v>0</v>
      </c>
      <c r="AU2331" s="256">
        <v>0</v>
      </c>
      <c r="AV2331" s="256">
        <v>0</v>
      </c>
      <c r="AW2331" s="256">
        <v>0</v>
      </c>
      <c r="AX2331" s="256">
        <v>0</v>
      </c>
      <c r="AY2331" s="256">
        <v>0</v>
      </c>
      <c r="AZ2331" s="256">
        <v>0</v>
      </c>
      <c r="BA2331" s="256">
        <v>0</v>
      </c>
      <c r="BB2331" s="256">
        <v>0</v>
      </c>
      <c r="BC2331" s="256">
        <v>0</v>
      </c>
      <c r="BD2331" s="256">
        <v>0</v>
      </c>
      <c r="BE2331" s="256">
        <v>0</v>
      </c>
      <c r="BF2331" s="256">
        <v>0</v>
      </c>
      <c r="BG2331" s="256">
        <v>0</v>
      </c>
      <c r="BH2331" s="256">
        <v>0</v>
      </c>
      <c r="BI2331" s="256">
        <v>0</v>
      </c>
      <c r="BJ2331" s="256">
        <v>0</v>
      </c>
      <c r="BK2331" s="256">
        <v>0</v>
      </c>
      <c r="BL2331" s="256">
        <v>0</v>
      </c>
      <c r="BM2331" s="256">
        <v>0</v>
      </c>
      <c r="BN2331" s="256">
        <v>0</v>
      </c>
      <c r="BO2331" s="256">
        <v>0</v>
      </c>
      <c r="BP2331" s="256">
        <v>0</v>
      </c>
      <c r="BQ2331" s="256">
        <v>0</v>
      </c>
      <c r="BR2331" s="256">
        <v>0</v>
      </c>
      <c r="BS2331" s="256">
        <v>0</v>
      </c>
      <c r="BT2331" s="256">
        <v>0</v>
      </c>
      <c r="BU2331" s="256">
        <v>0</v>
      </c>
      <c r="BV2331" s="256">
        <v>0</v>
      </c>
    </row>
    <row r="2332" spans="1:74">
      <c r="A2332" s="256">
        <v>35</v>
      </c>
      <c r="B2332" s="256">
        <v>1829</v>
      </c>
      <c r="C2332" s="256">
        <v>1805</v>
      </c>
      <c r="D2332" s="256">
        <v>1798</v>
      </c>
      <c r="E2332" s="256">
        <v>1824</v>
      </c>
      <c r="F2332" s="256">
        <v>1864</v>
      </c>
      <c r="G2332" s="256">
        <v>1894</v>
      </c>
      <c r="H2332" s="256">
        <v>1912</v>
      </c>
      <c r="I2332" s="256">
        <v>1892</v>
      </c>
      <c r="J2332" s="256">
        <v>1872</v>
      </c>
      <c r="K2332" s="256">
        <v>1864</v>
      </c>
      <c r="L2332" s="256">
        <v>1885</v>
      </c>
      <c r="M2332" s="256">
        <v>1946</v>
      </c>
      <c r="N2332" s="256">
        <v>2002</v>
      </c>
      <c r="O2332" s="256">
        <v>2056</v>
      </c>
      <c r="P2332" s="256">
        <v>2092</v>
      </c>
      <c r="Q2332" s="256">
        <v>2107</v>
      </c>
      <c r="R2332" s="256">
        <v>2120</v>
      </c>
      <c r="S2332" s="256">
        <v>2146</v>
      </c>
      <c r="T2332" s="256">
        <v>2165</v>
      </c>
      <c r="U2332" s="256">
        <v>2199</v>
      </c>
      <c r="V2332" s="256">
        <v>2217</v>
      </c>
      <c r="W2332" s="256">
        <v>2217</v>
      </c>
      <c r="X2332" s="256">
        <v>2166</v>
      </c>
      <c r="Y2332" s="256">
        <v>2109</v>
      </c>
      <c r="Z2332" s="256">
        <v>2052</v>
      </c>
      <c r="AA2332" s="256">
        <v>1942</v>
      </c>
      <c r="AB2332" s="256">
        <v>1702</v>
      </c>
      <c r="AC2332" s="256">
        <v>1264</v>
      </c>
      <c r="AD2332" s="256">
        <v>788</v>
      </c>
      <c r="AE2332" s="256">
        <v>642</v>
      </c>
      <c r="AF2332" s="256">
        <v>664</v>
      </c>
      <c r="AG2332" s="256">
        <v>706</v>
      </c>
      <c r="AH2332" s="256">
        <v>692</v>
      </c>
      <c r="AI2332" s="256">
        <v>652</v>
      </c>
      <c r="AJ2332" s="256">
        <v>574</v>
      </c>
      <c r="AK2332" s="256">
        <v>292</v>
      </c>
      <c r="AL2332" s="256">
        <v>0</v>
      </c>
      <c r="AM2332" s="256">
        <v>0</v>
      </c>
      <c r="AN2332" s="256">
        <v>0</v>
      </c>
      <c r="AO2332" s="256">
        <v>0</v>
      </c>
      <c r="AP2332" s="256">
        <v>0</v>
      </c>
      <c r="AQ2332" s="256">
        <v>0</v>
      </c>
      <c r="AR2332" s="256">
        <v>0</v>
      </c>
      <c r="AS2332" s="256">
        <v>0</v>
      </c>
      <c r="AT2332" s="256">
        <v>0</v>
      </c>
      <c r="AU2332" s="256">
        <v>0</v>
      </c>
      <c r="AV2332" s="256">
        <v>0</v>
      </c>
      <c r="AW2332" s="256">
        <v>0</v>
      </c>
      <c r="AX2332" s="256">
        <v>0</v>
      </c>
      <c r="AY2332" s="256">
        <v>0</v>
      </c>
      <c r="AZ2332" s="256">
        <v>0</v>
      </c>
      <c r="BA2332" s="256">
        <v>0</v>
      </c>
      <c r="BB2332" s="256">
        <v>0</v>
      </c>
      <c r="BC2332" s="256">
        <v>0</v>
      </c>
      <c r="BD2332" s="256">
        <v>0</v>
      </c>
      <c r="BE2332" s="256">
        <v>0</v>
      </c>
      <c r="BF2332" s="256">
        <v>0</v>
      </c>
      <c r="BG2332" s="256">
        <v>0</v>
      </c>
      <c r="BH2332" s="256">
        <v>0</v>
      </c>
      <c r="BI2332" s="256">
        <v>0</v>
      </c>
      <c r="BJ2332" s="256">
        <v>0</v>
      </c>
      <c r="BK2332" s="256">
        <v>0</v>
      </c>
      <c r="BL2332" s="256">
        <v>0</v>
      </c>
      <c r="BM2332" s="256">
        <v>0</v>
      </c>
      <c r="BN2332" s="256">
        <v>0</v>
      </c>
      <c r="BO2332" s="256">
        <v>0</v>
      </c>
      <c r="BP2332" s="256">
        <v>0</v>
      </c>
      <c r="BQ2332" s="256">
        <v>0</v>
      </c>
      <c r="BR2332" s="256">
        <v>0</v>
      </c>
      <c r="BS2332" s="256">
        <v>0</v>
      </c>
      <c r="BT2332" s="256">
        <v>0</v>
      </c>
      <c r="BU2332" s="256">
        <v>0</v>
      </c>
      <c r="BV2332" s="256">
        <v>0</v>
      </c>
    </row>
    <row r="2333" spans="1:74">
      <c r="A2333" s="256">
        <v>40</v>
      </c>
      <c r="B2333" s="256">
        <v>1829</v>
      </c>
      <c r="C2333" s="256">
        <v>1808</v>
      </c>
      <c r="D2333" s="256">
        <v>1794</v>
      </c>
      <c r="E2333" s="256">
        <v>1814</v>
      </c>
      <c r="F2333" s="256">
        <v>1852</v>
      </c>
      <c r="G2333" s="256">
        <v>1901</v>
      </c>
      <c r="H2333" s="256">
        <v>1938</v>
      </c>
      <c r="I2333" s="256">
        <v>1938</v>
      </c>
      <c r="J2333" s="256">
        <v>1910</v>
      </c>
      <c r="K2333" s="256">
        <v>1890</v>
      </c>
      <c r="L2333" s="256">
        <v>1882</v>
      </c>
      <c r="M2333" s="256">
        <v>1932</v>
      </c>
      <c r="N2333" s="256">
        <v>1978</v>
      </c>
      <c r="O2333" s="256">
        <v>2031</v>
      </c>
      <c r="P2333" s="256">
        <v>2057</v>
      </c>
      <c r="Q2333" s="256">
        <v>2086</v>
      </c>
      <c r="R2333" s="256">
        <v>2100</v>
      </c>
      <c r="S2333" s="256">
        <v>2116</v>
      </c>
      <c r="T2333" s="256">
        <v>2138</v>
      </c>
      <c r="U2333" s="256">
        <v>2182</v>
      </c>
      <c r="V2333" s="256">
        <v>2215</v>
      </c>
      <c r="W2333" s="256">
        <v>2250</v>
      </c>
      <c r="X2333" s="256">
        <v>2254</v>
      </c>
      <c r="Y2333" s="256">
        <v>2228</v>
      </c>
      <c r="Z2333" s="256">
        <v>2168</v>
      </c>
      <c r="AA2333" s="256">
        <v>2060</v>
      </c>
      <c r="AB2333" s="256">
        <v>1854</v>
      </c>
      <c r="AC2333" s="256">
        <v>1473</v>
      </c>
      <c r="AD2333" s="256">
        <v>968</v>
      </c>
      <c r="AE2333" s="256">
        <v>714</v>
      </c>
      <c r="AF2333" s="256">
        <v>750</v>
      </c>
      <c r="AG2333" s="256">
        <v>838</v>
      </c>
      <c r="AH2333" s="256">
        <v>865</v>
      </c>
      <c r="AI2333" s="256">
        <v>850</v>
      </c>
      <c r="AJ2333" s="256">
        <v>691</v>
      </c>
      <c r="AK2333" s="256">
        <v>310</v>
      </c>
      <c r="AL2333" s="256">
        <v>0</v>
      </c>
      <c r="AM2333" s="256">
        <v>0</v>
      </c>
      <c r="AN2333" s="256">
        <v>0</v>
      </c>
      <c r="AO2333" s="256">
        <v>0</v>
      </c>
      <c r="AP2333" s="256">
        <v>0</v>
      </c>
      <c r="AQ2333" s="256">
        <v>0</v>
      </c>
      <c r="AR2333" s="256">
        <v>0</v>
      </c>
      <c r="AS2333" s="256">
        <v>0</v>
      </c>
      <c r="AT2333" s="256">
        <v>0</v>
      </c>
      <c r="AU2333" s="256">
        <v>0</v>
      </c>
      <c r="AV2333" s="256">
        <v>0</v>
      </c>
      <c r="AW2333" s="256">
        <v>0</v>
      </c>
      <c r="AX2333" s="256">
        <v>0</v>
      </c>
      <c r="AY2333" s="256">
        <v>0</v>
      </c>
      <c r="AZ2333" s="256">
        <v>0</v>
      </c>
      <c r="BA2333" s="256">
        <v>0</v>
      </c>
      <c r="BB2333" s="256">
        <v>0</v>
      </c>
      <c r="BC2333" s="256">
        <v>0</v>
      </c>
      <c r="BD2333" s="256">
        <v>0</v>
      </c>
      <c r="BE2333" s="256">
        <v>0</v>
      </c>
      <c r="BF2333" s="256">
        <v>0</v>
      </c>
      <c r="BG2333" s="256">
        <v>0</v>
      </c>
      <c r="BH2333" s="256">
        <v>0</v>
      </c>
      <c r="BI2333" s="256">
        <v>0</v>
      </c>
      <c r="BJ2333" s="256">
        <v>0</v>
      </c>
      <c r="BK2333" s="256">
        <v>0</v>
      </c>
      <c r="BL2333" s="256">
        <v>0</v>
      </c>
      <c r="BM2333" s="256">
        <v>0</v>
      </c>
      <c r="BN2333" s="256">
        <v>0</v>
      </c>
      <c r="BO2333" s="256">
        <v>0</v>
      </c>
      <c r="BP2333" s="256">
        <v>0</v>
      </c>
      <c r="BQ2333" s="256">
        <v>0</v>
      </c>
      <c r="BR2333" s="256">
        <v>0</v>
      </c>
      <c r="BS2333" s="256">
        <v>0</v>
      </c>
      <c r="BT2333" s="256">
        <v>0</v>
      </c>
      <c r="BU2333" s="256">
        <v>0</v>
      </c>
      <c r="BV2333" s="256">
        <v>0</v>
      </c>
    </row>
    <row r="2334" spans="1:74">
      <c r="A2334" s="256">
        <v>45</v>
      </c>
      <c r="B2334" s="256">
        <v>1829</v>
      </c>
      <c r="C2334" s="256">
        <v>1818</v>
      </c>
      <c r="D2334" s="256">
        <v>1802</v>
      </c>
      <c r="E2334" s="256">
        <v>1808</v>
      </c>
      <c r="F2334" s="256">
        <v>1850</v>
      </c>
      <c r="G2334" s="256">
        <v>1898</v>
      </c>
      <c r="H2334" s="256">
        <v>1950</v>
      </c>
      <c r="I2334" s="256">
        <v>1978</v>
      </c>
      <c r="J2334" s="256">
        <v>1964</v>
      </c>
      <c r="K2334" s="256">
        <v>1932</v>
      </c>
      <c r="L2334" s="256">
        <v>1902</v>
      </c>
      <c r="M2334" s="256">
        <v>1923</v>
      </c>
      <c r="N2334" s="256">
        <v>1972</v>
      </c>
      <c r="O2334" s="256">
        <v>2025</v>
      </c>
      <c r="P2334" s="256">
        <v>2048</v>
      </c>
      <c r="Q2334" s="256">
        <v>2074</v>
      </c>
      <c r="R2334" s="256">
        <v>2112</v>
      </c>
      <c r="S2334" s="256">
        <v>2133</v>
      </c>
      <c r="T2334" s="256">
        <v>2148</v>
      </c>
      <c r="U2334" s="256">
        <v>2190</v>
      </c>
      <c r="V2334" s="256">
        <v>2228</v>
      </c>
      <c r="W2334" s="256">
        <v>2276</v>
      </c>
      <c r="X2334" s="256">
        <v>2314</v>
      </c>
      <c r="Y2334" s="256">
        <v>2342</v>
      </c>
      <c r="Z2334" s="256">
        <v>2358</v>
      </c>
      <c r="AA2334" s="256">
        <v>2318</v>
      </c>
      <c r="AB2334" s="256">
        <v>2168</v>
      </c>
      <c r="AC2334" s="256">
        <v>1842</v>
      </c>
      <c r="AD2334" s="256">
        <v>1290</v>
      </c>
      <c r="AE2334" s="256">
        <v>872</v>
      </c>
      <c r="AF2334" s="256">
        <v>852</v>
      </c>
      <c r="AG2334" s="256">
        <v>928</v>
      </c>
      <c r="AH2334" s="256">
        <v>974</v>
      </c>
      <c r="AI2334" s="256">
        <v>970</v>
      </c>
      <c r="AJ2334" s="256">
        <v>856</v>
      </c>
      <c r="AK2334" s="256">
        <v>411</v>
      </c>
      <c r="AL2334" s="256">
        <v>0</v>
      </c>
      <c r="AM2334" s="256">
        <v>0</v>
      </c>
      <c r="AN2334" s="256">
        <v>0</v>
      </c>
      <c r="AO2334" s="256">
        <v>0</v>
      </c>
      <c r="AP2334" s="256">
        <v>0</v>
      </c>
      <c r="AQ2334" s="256">
        <v>0</v>
      </c>
      <c r="AR2334" s="256">
        <v>0</v>
      </c>
      <c r="AS2334" s="256">
        <v>0</v>
      </c>
      <c r="AT2334" s="256">
        <v>0</v>
      </c>
      <c r="AU2334" s="256">
        <v>0</v>
      </c>
      <c r="AV2334" s="256">
        <v>0</v>
      </c>
      <c r="AW2334" s="256">
        <v>0</v>
      </c>
      <c r="AX2334" s="256">
        <v>0</v>
      </c>
      <c r="AY2334" s="256">
        <v>0</v>
      </c>
      <c r="AZ2334" s="256">
        <v>0</v>
      </c>
      <c r="BA2334" s="256">
        <v>0</v>
      </c>
      <c r="BB2334" s="256">
        <v>0</v>
      </c>
      <c r="BC2334" s="256">
        <v>0</v>
      </c>
      <c r="BD2334" s="256">
        <v>0</v>
      </c>
      <c r="BE2334" s="256">
        <v>0</v>
      </c>
      <c r="BF2334" s="256">
        <v>0</v>
      </c>
      <c r="BG2334" s="256">
        <v>0</v>
      </c>
      <c r="BH2334" s="256">
        <v>0</v>
      </c>
      <c r="BI2334" s="256">
        <v>0</v>
      </c>
      <c r="BJ2334" s="256">
        <v>0</v>
      </c>
      <c r="BK2334" s="256">
        <v>0</v>
      </c>
      <c r="BL2334" s="256">
        <v>0</v>
      </c>
      <c r="BM2334" s="256">
        <v>0</v>
      </c>
      <c r="BN2334" s="256">
        <v>0</v>
      </c>
      <c r="BO2334" s="256">
        <v>0</v>
      </c>
      <c r="BP2334" s="256">
        <v>0</v>
      </c>
      <c r="BQ2334" s="256">
        <v>0</v>
      </c>
      <c r="BR2334" s="256">
        <v>0</v>
      </c>
      <c r="BS2334" s="256">
        <v>0</v>
      </c>
      <c r="BT2334" s="256">
        <v>0</v>
      </c>
      <c r="BU2334" s="256">
        <v>0</v>
      </c>
      <c r="BV2334" s="256">
        <v>0</v>
      </c>
    </row>
    <row r="2335" spans="1:74">
      <c r="A2335" s="256">
        <v>50</v>
      </c>
      <c r="B2335" s="256">
        <v>1829</v>
      </c>
      <c r="C2335" s="256">
        <v>1812</v>
      </c>
      <c r="D2335" s="256">
        <v>1796</v>
      </c>
      <c r="E2335" s="256">
        <v>1804</v>
      </c>
      <c r="F2335" s="256">
        <v>1839</v>
      </c>
      <c r="G2335" s="256">
        <v>1900</v>
      </c>
      <c r="H2335" s="256">
        <v>1961</v>
      </c>
      <c r="I2335" s="256">
        <v>2006</v>
      </c>
      <c r="J2335" s="256">
        <v>2023</v>
      </c>
      <c r="K2335" s="256">
        <v>1997</v>
      </c>
      <c r="L2335" s="256">
        <v>1958</v>
      </c>
      <c r="M2335" s="256">
        <v>1947</v>
      </c>
      <c r="N2335" s="256">
        <v>1968</v>
      </c>
      <c r="O2335" s="256">
        <v>2038</v>
      </c>
      <c r="P2335" s="256">
        <v>2066</v>
      </c>
      <c r="Q2335" s="256">
        <v>2106</v>
      </c>
      <c r="R2335" s="256">
        <v>2144</v>
      </c>
      <c r="S2335" s="256">
        <v>2186</v>
      </c>
      <c r="T2335" s="256">
        <v>2216</v>
      </c>
      <c r="U2335" s="256">
        <v>2252</v>
      </c>
      <c r="V2335" s="256">
        <v>2294</v>
      </c>
      <c r="W2335" s="256">
        <v>2350</v>
      </c>
      <c r="X2335" s="256">
        <v>2418</v>
      </c>
      <c r="Y2335" s="256">
        <v>2494</v>
      </c>
      <c r="Z2335" s="256">
        <v>2562</v>
      </c>
      <c r="AA2335" s="256">
        <v>2604</v>
      </c>
      <c r="AB2335" s="256">
        <v>2560</v>
      </c>
      <c r="AC2335" s="256">
        <v>2378</v>
      </c>
      <c r="AD2335" s="256">
        <v>1919</v>
      </c>
      <c r="AE2335" s="256">
        <v>1244</v>
      </c>
      <c r="AF2335" s="256">
        <v>1002</v>
      </c>
      <c r="AG2335" s="256">
        <v>1002</v>
      </c>
      <c r="AH2335" s="256">
        <v>1015</v>
      </c>
      <c r="AI2335" s="256">
        <v>993</v>
      </c>
      <c r="AJ2335" s="256">
        <v>962</v>
      </c>
      <c r="AK2335" s="256">
        <v>488</v>
      </c>
      <c r="AL2335" s="256">
        <v>0</v>
      </c>
      <c r="AM2335" s="256">
        <v>0</v>
      </c>
      <c r="AN2335" s="256">
        <v>0</v>
      </c>
      <c r="AO2335" s="256">
        <v>0</v>
      </c>
      <c r="AP2335" s="256">
        <v>0</v>
      </c>
      <c r="AQ2335" s="256">
        <v>0</v>
      </c>
      <c r="AR2335" s="256">
        <v>0</v>
      </c>
      <c r="AS2335" s="256">
        <v>0</v>
      </c>
      <c r="AT2335" s="256">
        <v>0</v>
      </c>
      <c r="AU2335" s="256">
        <v>0</v>
      </c>
      <c r="AV2335" s="256">
        <v>0</v>
      </c>
      <c r="AW2335" s="256">
        <v>0</v>
      </c>
      <c r="AX2335" s="256">
        <v>0</v>
      </c>
      <c r="AY2335" s="256">
        <v>0</v>
      </c>
      <c r="AZ2335" s="256">
        <v>0</v>
      </c>
      <c r="BA2335" s="256">
        <v>0</v>
      </c>
      <c r="BB2335" s="256">
        <v>0</v>
      </c>
      <c r="BC2335" s="256">
        <v>0</v>
      </c>
      <c r="BD2335" s="256">
        <v>0</v>
      </c>
      <c r="BE2335" s="256">
        <v>0</v>
      </c>
      <c r="BF2335" s="256">
        <v>0</v>
      </c>
      <c r="BG2335" s="256">
        <v>0</v>
      </c>
      <c r="BH2335" s="256">
        <v>0</v>
      </c>
      <c r="BI2335" s="256">
        <v>0</v>
      </c>
      <c r="BJ2335" s="256">
        <v>0</v>
      </c>
      <c r="BK2335" s="256">
        <v>0</v>
      </c>
      <c r="BL2335" s="256">
        <v>0</v>
      </c>
      <c r="BM2335" s="256">
        <v>0</v>
      </c>
      <c r="BN2335" s="256">
        <v>0</v>
      </c>
      <c r="BO2335" s="256">
        <v>0</v>
      </c>
      <c r="BP2335" s="256">
        <v>0</v>
      </c>
      <c r="BQ2335" s="256">
        <v>0</v>
      </c>
      <c r="BR2335" s="256">
        <v>0</v>
      </c>
      <c r="BS2335" s="256">
        <v>0</v>
      </c>
      <c r="BT2335" s="256">
        <v>0</v>
      </c>
      <c r="BU2335" s="256">
        <v>0</v>
      </c>
      <c r="BV2335" s="256">
        <v>0</v>
      </c>
    </row>
    <row r="2336" spans="1:74">
      <c r="A2336" s="256">
        <v>55</v>
      </c>
      <c r="B2336" s="256">
        <v>1829</v>
      </c>
      <c r="C2336" s="256">
        <v>1813</v>
      </c>
      <c r="D2336" s="256">
        <v>1800</v>
      </c>
      <c r="E2336" s="256">
        <v>1796</v>
      </c>
      <c r="F2336" s="256">
        <v>1822</v>
      </c>
      <c r="G2336" s="256">
        <v>1886</v>
      </c>
      <c r="H2336" s="256">
        <v>1954</v>
      </c>
      <c r="I2336" s="256">
        <v>2023</v>
      </c>
      <c r="J2336" s="256">
        <v>2063</v>
      </c>
      <c r="K2336" s="256">
        <v>2066</v>
      </c>
      <c r="L2336" s="256">
        <v>2038</v>
      </c>
      <c r="M2336" s="256">
        <v>2005</v>
      </c>
      <c r="N2336" s="256">
        <v>2002</v>
      </c>
      <c r="O2336" s="256">
        <v>2047</v>
      </c>
      <c r="P2336" s="256">
        <v>2085</v>
      </c>
      <c r="Q2336" s="256">
        <v>2142</v>
      </c>
      <c r="R2336" s="256">
        <v>2194</v>
      </c>
      <c r="S2336" s="256">
        <v>2254</v>
      </c>
      <c r="T2336" s="256">
        <v>2318</v>
      </c>
      <c r="U2336" s="256">
        <v>2393</v>
      </c>
      <c r="V2336" s="256">
        <v>2466</v>
      </c>
      <c r="W2336" s="256">
        <v>2551</v>
      </c>
      <c r="X2336" s="256">
        <v>2654</v>
      </c>
      <c r="Y2336" s="256">
        <v>2790</v>
      </c>
      <c r="Z2336" s="256">
        <v>2937</v>
      </c>
      <c r="AA2336" s="256">
        <v>3082</v>
      </c>
      <c r="AB2336" s="256">
        <v>3144</v>
      </c>
      <c r="AC2336" s="256">
        <v>3045</v>
      </c>
      <c r="AD2336" s="256">
        <v>2664</v>
      </c>
      <c r="AE2336" s="256">
        <v>1958</v>
      </c>
      <c r="AF2336" s="256">
        <v>1325</v>
      </c>
      <c r="AG2336" s="256">
        <v>1155</v>
      </c>
      <c r="AH2336" s="256">
        <v>1087</v>
      </c>
      <c r="AI2336" s="256">
        <v>1015</v>
      </c>
      <c r="AJ2336" s="256">
        <v>929</v>
      </c>
      <c r="AK2336" s="256">
        <v>480</v>
      </c>
      <c r="AL2336" s="256">
        <v>0</v>
      </c>
      <c r="AM2336" s="256">
        <v>0</v>
      </c>
      <c r="AN2336" s="256">
        <v>0</v>
      </c>
      <c r="AO2336" s="256">
        <v>0</v>
      </c>
      <c r="AP2336" s="256">
        <v>0</v>
      </c>
      <c r="AQ2336" s="256">
        <v>0</v>
      </c>
      <c r="AR2336" s="256">
        <v>0</v>
      </c>
      <c r="AS2336" s="256">
        <v>0</v>
      </c>
      <c r="AT2336" s="256">
        <v>0</v>
      </c>
      <c r="AU2336" s="256">
        <v>0</v>
      </c>
      <c r="AV2336" s="256">
        <v>0</v>
      </c>
      <c r="AW2336" s="256">
        <v>0</v>
      </c>
      <c r="AX2336" s="256">
        <v>0</v>
      </c>
      <c r="AY2336" s="256">
        <v>0</v>
      </c>
      <c r="AZ2336" s="256">
        <v>0</v>
      </c>
      <c r="BA2336" s="256">
        <v>0</v>
      </c>
      <c r="BB2336" s="256">
        <v>0</v>
      </c>
      <c r="BC2336" s="256">
        <v>0</v>
      </c>
      <c r="BD2336" s="256">
        <v>0</v>
      </c>
      <c r="BE2336" s="256">
        <v>0</v>
      </c>
      <c r="BF2336" s="256">
        <v>0</v>
      </c>
      <c r="BG2336" s="256">
        <v>0</v>
      </c>
      <c r="BH2336" s="256">
        <v>0</v>
      </c>
      <c r="BI2336" s="256">
        <v>0</v>
      </c>
      <c r="BJ2336" s="256">
        <v>0</v>
      </c>
      <c r="BK2336" s="256">
        <v>0</v>
      </c>
      <c r="BL2336" s="256">
        <v>0</v>
      </c>
      <c r="BM2336" s="256">
        <v>0</v>
      </c>
      <c r="BN2336" s="256">
        <v>0</v>
      </c>
      <c r="BO2336" s="256">
        <v>0</v>
      </c>
      <c r="BP2336" s="256">
        <v>0</v>
      </c>
      <c r="BQ2336" s="256">
        <v>0</v>
      </c>
      <c r="BR2336" s="256">
        <v>0</v>
      </c>
      <c r="BS2336" s="256">
        <v>0</v>
      </c>
      <c r="BT2336" s="256">
        <v>0</v>
      </c>
      <c r="BU2336" s="256">
        <v>0</v>
      </c>
      <c r="BV2336" s="256">
        <v>0</v>
      </c>
    </row>
    <row r="2337" spans="1:74">
      <c r="A2337" s="256">
        <v>60</v>
      </c>
      <c r="B2337" s="256">
        <v>1829</v>
      </c>
      <c r="C2337" s="256">
        <v>1807</v>
      </c>
      <c r="D2337" s="256">
        <v>1798</v>
      </c>
      <c r="E2337" s="256">
        <v>1790</v>
      </c>
      <c r="F2337" s="256">
        <v>1814</v>
      </c>
      <c r="G2337" s="256">
        <v>1862</v>
      </c>
      <c r="H2337" s="256">
        <v>1940</v>
      </c>
      <c r="I2337" s="256">
        <v>2012</v>
      </c>
      <c r="J2337" s="256">
        <v>2076</v>
      </c>
      <c r="K2337" s="256">
        <v>2120</v>
      </c>
      <c r="L2337" s="256">
        <v>2122</v>
      </c>
      <c r="M2337" s="256">
        <v>2092</v>
      </c>
      <c r="N2337" s="256">
        <v>2068</v>
      </c>
      <c r="O2337" s="256">
        <v>2085</v>
      </c>
      <c r="P2337" s="256">
        <v>2115</v>
      </c>
      <c r="Q2337" s="256">
        <v>2177</v>
      </c>
      <c r="R2337" s="256">
        <v>2252</v>
      </c>
      <c r="S2337" s="256">
        <v>2330</v>
      </c>
      <c r="T2337" s="256">
        <v>2427</v>
      </c>
      <c r="U2337" s="256">
        <v>2544</v>
      </c>
      <c r="V2337" s="256">
        <v>2674</v>
      </c>
      <c r="W2337" s="256">
        <v>2834</v>
      </c>
      <c r="X2337" s="256">
        <v>3027</v>
      </c>
      <c r="Y2337" s="256">
        <v>3288</v>
      </c>
      <c r="Z2337" s="256">
        <v>3616</v>
      </c>
      <c r="AA2337" s="256">
        <v>3982</v>
      </c>
      <c r="AB2337" s="256">
        <v>4354</v>
      </c>
      <c r="AC2337" s="256">
        <v>4597</v>
      </c>
      <c r="AD2337" s="256">
        <v>4505</v>
      </c>
      <c r="AE2337" s="256">
        <v>3771</v>
      </c>
      <c r="AF2337" s="256">
        <v>2502</v>
      </c>
      <c r="AG2337" s="256">
        <v>1640</v>
      </c>
      <c r="AH2337" s="256">
        <v>1304</v>
      </c>
      <c r="AI2337" s="256">
        <v>1112</v>
      </c>
      <c r="AJ2337" s="256">
        <v>904</v>
      </c>
      <c r="AK2337" s="256">
        <v>474</v>
      </c>
      <c r="AL2337" s="256">
        <v>0</v>
      </c>
      <c r="AM2337" s="256">
        <v>0</v>
      </c>
      <c r="AN2337" s="256">
        <v>0</v>
      </c>
      <c r="AO2337" s="256">
        <v>0</v>
      </c>
      <c r="AP2337" s="256">
        <v>0</v>
      </c>
      <c r="AQ2337" s="256">
        <v>0</v>
      </c>
      <c r="AR2337" s="256">
        <v>0</v>
      </c>
      <c r="AS2337" s="256">
        <v>0</v>
      </c>
      <c r="AT2337" s="256">
        <v>0</v>
      </c>
      <c r="AU2337" s="256">
        <v>0</v>
      </c>
      <c r="AV2337" s="256">
        <v>0</v>
      </c>
      <c r="AW2337" s="256">
        <v>0</v>
      </c>
      <c r="AX2337" s="256">
        <v>0</v>
      </c>
      <c r="AY2337" s="256">
        <v>0</v>
      </c>
      <c r="AZ2337" s="256">
        <v>0</v>
      </c>
      <c r="BA2337" s="256">
        <v>0</v>
      </c>
      <c r="BB2337" s="256">
        <v>0</v>
      </c>
      <c r="BC2337" s="256">
        <v>0</v>
      </c>
      <c r="BD2337" s="256">
        <v>0</v>
      </c>
      <c r="BE2337" s="256">
        <v>0</v>
      </c>
      <c r="BF2337" s="256">
        <v>0</v>
      </c>
      <c r="BG2337" s="256">
        <v>0</v>
      </c>
      <c r="BH2337" s="256">
        <v>0</v>
      </c>
      <c r="BI2337" s="256">
        <v>0</v>
      </c>
      <c r="BJ2337" s="256">
        <v>0</v>
      </c>
      <c r="BK2337" s="256">
        <v>0</v>
      </c>
      <c r="BL2337" s="256">
        <v>0</v>
      </c>
      <c r="BM2337" s="256">
        <v>0</v>
      </c>
      <c r="BN2337" s="256">
        <v>0</v>
      </c>
      <c r="BO2337" s="256">
        <v>0</v>
      </c>
      <c r="BP2337" s="256">
        <v>0</v>
      </c>
      <c r="BQ2337" s="256">
        <v>0</v>
      </c>
      <c r="BR2337" s="256">
        <v>0</v>
      </c>
      <c r="BS2337" s="256">
        <v>0</v>
      </c>
      <c r="BT2337" s="256">
        <v>0</v>
      </c>
      <c r="BU2337" s="256">
        <v>0</v>
      </c>
      <c r="BV2337" s="256">
        <v>0</v>
      </c>
    </row>
    <row r="2338" spans="1:74">
      <c r="A2338" s="256">
        <v>65</v>
      </c>
      <c r="B2338" s="256">
        <v>1829</v>
      </c>
      <c r="C2338" s="256">
        <v>1812</v>
      </c>
      <c r="D2338" s="256">
        <v>1806</v>
      </c>
      <c r="E2338" s="256">
        <v>1800</v>
      </c>
      <c r="F2338" s="256">
        <v>1808</v>
      </c>
      <c r="G2338" s="256">
        <v>1848</v>
      </c>
      <c r="H2338" s="256">
        <v>1923</v>
      </c>
      <c r="I2338" s="256">
        <v>1989</v>
      </c>
      <c r="J2338" s="256">
        <v>2060</v>
      </c>
      <c r="K2338" s="256">
        <v>2128</v>
      </c>
      <c r="L2338" s="256">
        <v>2173</v>
      </c>
      <c r="M2338" s="256">
        <v>2185</v>
      </c>
      <c r="N2338" s="256">
        <v>2172</v>
      </c>
      <c r="O2338" s="256">
        <v>2170</v>
      </c>
      <c r="P2338" s="256">
        <v>2174</v>
      </c>
      <c r="Q2338" s="256">
        <v>2230</v>
      </c>
      <c r="R2338" s="256">
        <v>2294</v>
      </c>
      <c r="S2338" s="256">
        <v>2399</v>
      </c>
      <c r="T2338" s="256">
        <v>2516</v>
      </c>
      <c r="U2338" s="256">
        <v>2664</v>
      </c>
      <c r="V2338" s="256">
        <v>2845</v>
      </c>
      <c r="W2338" s="256">
        <v>3090</v>
      </c>
      <c r="X2338" s="256">
        <v>3376</v>
      </c>
      <c r="Y2338" s="256">
        <v>3744</v>
      </c>
      <c r="Z2338" s="256">
        <v>4166</v>
      </c>
      <c r="AA2338" s="256">
        <v>4638</v>
      </c>
      <c r="AB2338" s="256">
        <v>5180</v>
      </c>
      <c r="AC2338" s="256">
        <v>5763</v>
      </c>
      <c r="AD2338" s="256">
        <v>6158</v>
      </c>
      <c r="AE2338" s="256">
        <v>6079</v>
      </c>
      <c r="AF2338" s="256">
        <v>5248</v>
      </c>
      <c r="AG2338" s="256">
        <v>3487</v>
      </c>
      <c r="AH2338" s="256">
        <v>1928</v>
      </c>
      <c r="AI2338" s="256">
        <v>1296</v>
      </c>
      <c r="AJ2338" s="256">
        <v>908</v>
      </c>
      <c r="AK2338" s="256">
        <v>452</v>
      </c>
      <c r="AL2338" s="256">
        <v>0</v>
      </c>
      <c r="AM2338" s="256">
        <v>0</v>
      </c>
      <c r="AN2338" s="256">
        <v>0</v>
      </c>
      <c r="AO2338" s="256">
        <v>0</v>
      </c>
      <c r="AP2338" s="256">
        <v>0</v>
      </c>
      <c r="AQ2338" s="256">
        <v>0</v>
      </c>
      <c r="AR2338" s="256">
        <v>0</v>
      </c>
      <c r="AS2338" s="256">
        <v>0</v>
      </c>
      <c r="AT2338" s="256">
        <v>0</v>
      </c>
      <c r="AU2338" s="256">
        <v>0</v>
      </c>
      <c r="AV2338" s="256">
        <v>0</v>
      </c>
      <c r="AW2338" s="256">
        <v>0</v>
      </c>
      <c r="AX2338" s="256">
        <v>0</v>
      </c>
      <c r="AY2338" s="256">
        <v>0</v>
      </c>
      <c r="AZ2338" s="256">
        <v>0</v>
      </c>
      <c r="BA2338" s="256">
        <v>0</v>
      </c>
      <c r="BB2338" s="256">
        <v>0</v>
      </c>
      <c r="BC2338" s="256">
        <v>0</v>
      </c>
      <c r="BD2338" s="256">
        <v>0</v>
      </c>
      <c r="BE2338" s="256">
        <v>0</v>
      </c>
      <c r="BF2338" s="256">
        <v>0</v>
      </c>
      <c r="BG2338" s="256">
        <v>0</v>
      </c>
      <c r="BH2338" s="256">
        <v>0</v>
      </c>
      <c r="BI2338" s="256">
        <v>0</v>
      </c>
      <c r="BJ2338" s="256">
        <v>0</v>
      </c>
      <c r="BK2338" s="256">
        <v>0</v>
      </c>
      <c r="BL2338" s="256">
        <v>0</v>
      </c>
      <c r="BM2338" s="256">
        <v>0</v>
      </c>
      <c r="BN2338" s="256">
        <v>0</v>
      </c>
      <c r="BO2338" s="256">
        <v>0</v>
      </c>
      <c r="BP2338" s="256">
        <v>0</v>
      </c>
      <c r="BQ2338" s="256">
        <v>0</v>
      </c>
      <c r="BR2338" s="256">
        <v>0</v>
      </c>
      <c r="BS2338" s="256">
        <v>0</v>
      </c>
      <c r="BT2338" s="256">
        <v>0</v>
      </c>
      <c r="BU2338" s="256">
        <v>0</v>
      </c>
      <c r="BV2338" s="256">
        <v>0</v>
      </c>
    </row>
    <row r="2339" spans="1:74">
      <c r="A2339" s="256">
        <v>70</v>
      </c>
      <c r="B2339" s="256">
        <v>1829</v>
      </c>
      <c r="C2339" s="256">
        <v>1816</v>
      </c>
      <c r="D2339" s="256">
        <v>1806</v>
      </c>
      <c r="E2339" s="256">
        <v>1809</v>
      </c>
      <c r="F2339" s="256">
        <v>1814</v>
      </c>
      <c r="G2339" s="256">
        <v>1842</v>
      </c>
      <c r="H2339" s="256">
        <v>1897</v>
      </c>
      <c r="I2339" s="256">
        <v>1965</v>
      </c>
      <c r="J2339" s="256">
        <v>2033</v>
      </c>
      <c r="K2339" s="256">
        <v>2108</v>
      </c>
      <c r="L2339" s="256">
        <v>2175</v>
      </c>
      <c r="M2339" s="256">
        <v>2234</v>
      </c>
      <c r="N2339" s="256">
        <v>2258</v>
      </c>
      <c r="O2339" s="256">
        <v>2286</v>
      </c>
      <c r="P2339" s="256">
        <v>2284</v>
      </c>
      <c r="Q2339" s="256">
        <v>2316</v>
      </c>
      <c r="R2339" s="256">
        <v>2383</v>
      </c>
      <c r="S2339" s="256">
        <v>2480</v>
      </c>
      <c r="T2339" s="256">
        <v>2593</v>
      </c>
      <c r="U2339" s="256">
        <v>2750</v>
      </c>
      <c r="V2339" s="256">
        <v>2962</v>
      </c>
      <c r="W2339" s="256">
        <v>3245</v>
      </c>
      <c r="X2339" s="256">
        <v>3586</v>
      </c>
      <c r="Y2339" s="256">
        <v>3986</v>
      </c>
      <c r="Z2339" s="256">
        <v>4448</v>
      </c>
      <c r="AA2339" s="256">
        <v>4956</v>
      </c>
      <c r="AB2339" s="256">
        <v>5536</v>
      </c>
      <c r="AC2339" s="256">
        <v>6236</v>
      </c>
      <c r="AD2339" s="256">
        <v>6865</v>
      </c>
      <c r="AE2339" s="256">
        <v>7018</v>
      </c>
      <c r="AF2339" s="256">
        <v>6474</v>
      </c>
      <c r="AG2339" s="256">
        <v>4974</v>
      </c>
      <c r="AH2339" s="256">
        <v>2748</v>
      </c>
      <c r="AI2339" s="256">
        <v>1446</v>
      </c>
      <c r="AJ2339" s="256">
        <v>932</v>
      </c>
      <c r="AK2339" s="256">
        <v>430</v>
      </c>
      <c r="AL2339" s="256">
        <v>0</v>
      </c>
      <c r="AM2339" s="256">
        <v>0</v>
      </c>
      <c r="AN2339" s="256">
        <v>0</v>
      </c>
      <c r="AO2339" s="256">
        <v>0</v>
      </c>
      <c r="AP2339" s="256">
        <v>0</v>
      </c>
      <c r="AQ2339" s="256">
        <v>0</v>
      </c>
      <c r="AR2339" s="256">
        <v>0</v>
      </c>
      <c r="AS2339" s="256">
        <v>0</v>
      </c>
      <c r="AT2339" s="256">
        <v>0</v>
      </c>
      <c r="AU2339" s="256">
        <v>0</v>
      </c>
      <c r="AV2339" s="256">
        <v>0</v>
      </c>
      <c r="AW2339" s="256">
        <v>0</v>
      </c>
      <c r="AX2339" s="256">
        <v>0</v>
      </c>
      <c r="AY2339" s="256">
        <v>0</v>
      </c>
      <c r="AZ2339" s="256">
        <v>0</v>
      </c>
      <c r="BA2339" s="256">
        <v>0</v>
      </c>
      <c r="BB2339" s="256">
        <v>0</v>
      </c>
      <c r="BC2339" s="256">
        <v>0</v>
      </c>
      <c r="BD2339" s="256">
        <v>0</v>
      </c>
      <c r="BE2339" s="256">
        <v>0</v>
      </c>
      <c r="BF2339" s="256">
        <v>0</v>
      </c>
      <c r="BG2339" s="256">
        <v>0</v>
      </c>
      <c r="BH2339" s="256">
        <v>0</v>
      </c>
      <c r="BI2339" s="256">
        <v>0</v>
      </c>
      <c r="BJ2339" s="256">
        <v>0</v>
      </c>
      <c r="BK2339" s="256">
        <v>0</v>
      </c>
      <c r="BL2339" s="256">
        <v>0</v>
      </c>
      <c r="BM2339" s="256">
        <v>0</v>
      </c>
      <c r="BN2339" s="256">
        <v>0</v>
      </c>
      <c r="BO2339" s="256">
        <v>0</v>
      </c>
      <c r="BP2339" s="256">
        <v>0</v>
      </c>
      <c r="BQ2339" s="256">
        <v>0</v>
      </c>
      <c r="BR2339" s="256">
        <v>0</v>
      </c>
      <c r="BS2339" s="256">
        <v>0</v>
      </c>
      <c r="BT2339" s="256">
        <v>0</v>
      </c>
      <c r="BU2339" s="256">
        <v>0</v>
      </c>
      <c r="BV2339" s="256">
        <v>0</v>
      </c>
    </row>
    <row r="2340" spans="1:74">
      <c r="A2340" s="256">
        <v>75</v>
      </c>
      <c r="B2340" s="256">
        <v>1829</v>
      </c>
      <c r="C2340" s="256">
        <v>1821</v>
      </c>
      <c r="D2340" s="256">
        <v>1812</v>
      </c>
      <c r="E2340" s="256">
        <v>1814</v>
      </c>
      <c r="F2340" s="256">
        <v>1818</v>
      </c>
      <c r="G2340" s="256">
        <v>1843</v>
      </c>
      <c r="H2340" s="256">
        <v>1876</v>
      </c>
      <c r="I2340" s="256">
        <v>1932</v>
      </c>
      <c r="J2340" s="256">
        <v>1992</v>
      </c>
      <c r="K2340" s="256">
        <v>2064</v>
      </c>
      <c r="L2340" s="256">
        <v>2141</v>
      </c>
      <c r="M2340" s="256">
        <v>2216</v>
      </c>
      <c r="N2340" s="256">
        <v>2275</v>
      </c>
      <c r="O2340" s="256">
        <v>2344</v>
      </c>
      <c r="P2340" s="256">
        <v>2372</v>
      </c>
      <c r="Q2340" s="256">
        <v>2422</v>
      </c>
      <c r="R2340" s="256">
        <v>2482</v>
      </c>
      <c r="S2340" s="256">
        <v>2550</v>
      </c>
      <c r="T2340" s="256">
        <v>2657</v>
      </c>
      <c r="U2340" s="256">
        <v>2796</v>
      </c>
      <c r="V2340" s="256">
        <v>2986</v>
      </c>
      <c r="W2340" s="256">
        <v>3236</v>
      </c>
      <c r="X2340" s="256">
        <v>3536</v>
      </c>
      <c r="Y2340" s="256">
        <v>3888</v>
      </c>
      <c r="Z2340" s="256">
        <v>4302</v>
      </c>
      <c r="AA2340" s="256">
        <v>4788</v>
      </c>
      <c r="AB2340" s="256">
        <v>5412</v>
      </c>
      <c r="AC2340" s="256">
        <v>6227</v>
      </c>
      <c r="AD2340" s="256">
        <v>6988</v>
      </c>
      <c r="AE2340" s="256">
        <v>7264</v>
      </c>
      <c r="AF2340" s="256">
        <v>6771</v>
      </c>
      <c r="AG2340" s="256">
        <v>5055</v>
      </c>
      <c r="AH2340" s="256">
        <v>2590</v>
      </c>
      <c r="AI2340" s="256">
        <v>1276</v>
      </c>
      <c r="AJ2340" s="256">
        <v>818</v>
      </c>
      <c r="AK2340" s="256">
        <v>392</v>
      </c>
      <c r="AL2340" s="256">
        <v>0</v>
      </c>
      <c r="AM2340" s="256">
        <v>0</v>
      </c>
      <c r="AN2340" s="256">
        <v>0</v>
      </c>
      <c r="AO2340" s="256">
        <v>0</v>
      </c>
      <c r="AP2340" s="256">
        <v>0</v>
      </c>
      <c r="AQ2340" s="256">
        <v>0</v>
      </c>
      <c r="AR2340" s="256">
        <v>0</v>
      </c>
      <c r="AS2340" s="256">
        <v>0</v>
      </c>
      <c r="AT2340" s="256">
        <v>0</v>
      </c>
      <c r="AU2340" s="256">
        <v>0</v>
      </c>
      <c r="AV2340" s="256">
        <v>0</v>
      </c>
      <c r="AW2340" s="256">
        <v>0</v>
      </c>
      <c r="AX2340" s="256">
        <v>0</v>
      </c>
      <c r="AY2340" s="256">
        <v>0</v>
      </c>
      <c r="AZ2340" s="256">
        <v>0</v>
      </c>
      <c r="BA2340" s="256">
        <v>0</v>
      </c>
      <c r="BB2340" s="256">
        <v>0</v>
      </c>
      <c r="BC2340" s="256">
        <v>0</v>
      </c>
      <c r="BD2340" s="256">
        <v>0</v>
      </c>
      <c r="BE2340" s="256">
        <v>0</v>
      </c>
      <c r="BF2340" s="256">
        <v>0</v>
      </c>
      <c r="BG2340" s="256">
        <v>0</v>
      </c>
      <c r="BH2340" s="256">
        <v>0</v>
      </c>
      <c r="BI2340" s="256">
        <v>0</v>
      </c>
      <c r="BJ2340" s="256">
        <v>0</v>
      </c>
      <c r="BK2340" s="256">
        <v>0</v>
      </c>
      <c r="BL2340" s="256">
        <v>0</v>
      </c>
      <c r="BM2340" s="256">
        <v>0</v>
      </c>
      <c r="BN2340" s="256">
        <v>0</v>
      </c>
      <c r="BO2340" s="256">
        <v>0</v>
      </c>
      <c r="BP2340" s="256">
        <v>0</v>
      </c>
      <c r="BQ2340" s="256">
        <v>0</v>
      </c>
      <c r="BR2340" s="256">
        <v>0</v>
      </c>
      <c r="BS2340" s="256">
        <v>0</v>
      </c>
      <c r="BT2340" s="256">
        <v>0</v>
      </c>
      <c r="BU2340" s="256">
        <v>0</v>
      </c>
      <c r="BV2340" s="256">
        <v>0</v>
      </c>
    </row>
    <row r="2341" spans="1:74">
      <c r="A2341" s="256">
        <v>80</v>
      </c>
      <c r="B2341" s="256">
        <v>1829</v>
      </c>
      <c r="C2341" s="256">
        <v>1823</v>
      </c>
      <c r="D2341" s="256">
        <v>1816</v>
      </c>
      <c r="E2341" s="256">
        <v>1817</v>
      </c>
      <c r="F2341" s="256">
        <v>1824</v>
      </c>
      <c r="G2341" s="256">
        <v>1842</v>
      </c>
      <c r="H2341" s="256">
        <v>1876</v>
      </c>
      <c r="I2341" s="256">
        <v>1918</v>
      </c>
      <c r="J2341" s="256">
        <v>1965</v>
      </c>
      <c r="K2341" s="256">
        <v>2018</v>
      </c>
      <c r="L2341" s="256">
        <v>2083</v>
      </c>
      <c r="M2341" s="256">
        <v>2154</v>
      </c>
      <c r="N2341" s="256">
        <v>2229</v>
      </c>
      <c r="O2341" s="256">
        <v>2311</v>
      </c>
      <c r="P2341" s="256">
        <v>2365</v>
      </c>
      <c r="Q2341" s="256">
        <v>2430</v>
      </c>
      <c r="R2341" s="256">
        <v>2496</v>
      </c>
      <c r="S2341" s="256">
        <v>2562</v>
      </c>
      <c r="T2341" s="256">
        <v>2632</v>
      </c>
      <c r="U2341" s="256">
        <v>2742</v>
      </c>
      <c r="V2341" s="256">
        <v>2878</v>
      </c>
      <c r="W2341" s="256">
        <v>3070</v>
      </c>
      <c r="X2341" s="256">
        <v>3299</v>
      </c>
      <c r="Y2341" s="256">
        <v>3584</v>
      </c>
      <c r="Z2341" s="256">
        <v>3894</v>
      </c>
      <c r="AA2341" s="256">
        <v>4252</v>
      </c>
      <c r="AB2341" s="256">
        <v>4732</v>
      </c>
      <c r="AC2341" s="256">
        <v>5467</v>
      </c>
      <c r="AD2341" s="256">
        <v>6238</v>
      </c>
      <c r="AE2341" s="256">
        <v>6696</v>
      </c>
      <c r="AF2341" s="256">
        <v>6366</v>
      </c>
      <c r="AG2341" s="256">
        <v>4420</v>
      </c>
      <c r="AH2341" s="256">
        <v>1902</v>
      </c>
      <c r="AI2341" s="256">
        <v>886</v>
      </c>
      <c r="AJ2341" s="256">
        <v>571</v>
      </c>
      <c r="AK2341" s="256">
        <v>299</v>
      </c>
      <c r="AL2341" s="256">
        <v>0</v>
      </c>
      <c r="AM2341" s="256">
        <v>0</v>
      </c>
      <c r="AN2341" s="256">
        <v>0</v>
      </c>
      <c r="AO2341" s="256">
        <v>0</v>
      </c>
      <c r="AP2341" s="256">
        <v>0</v>
      </c>
      <c r="AQ2341" s="256">
        <v>0</v>
      </c>
      <c r="AR2341" s="256">
        <v>0</v>
      </c>
      <c r="AS2341" s="256">
        <v>0</v>
      </c>
      <c r="AT2341" s="256">
        <v>0</v>
      </c>
      <c r="AU2341" s="256">
        <v>0</v>
      </c>
      <c r="AV2341" s="256">
        <v>0</v>
      </c>
      <c r="AW2341" s="256">
        <v>0</v>
      </c>
      <c r="AX2341" s="256">
        <v>0</v>
      </c>
      <c r="AY2341" s="256">
        <v>0</v>
      </c>
      <c r="AZ2341" s="256">
        <v>0</v>
      </c>
      <c r="BA2341" s="256">
        <v>0</v>
      </c>
      <c r="BB2341" s="256">
        <v>0</v>
      </c>
      <c r="BC2341" s="256">
        <v>0</v>
      </c>
      <c r="BD2341" s="256">
        <v>0</v>
      </c>
      <c r="BE2341" s="256">
        <v>0</v>
      </c>
      <c r="BF2341" s="256">
        <v>0</v>
      </c>
      <c r="BG2341" s="256">
        <v>0</v>
      </c>
      <c r="BH2341" s="256">
        <v>0</v>
      </c>
      <c r="BI2341" s="256">
        <v>0</v>
      </c>
      <c r="BJ2341" s="256">
        <v>0</v>
      </c>
      <c r="BK2341" s="256">
        <v>0</v>
      </c>
      <c r="BL2341" s="256">
        <v>0</v>
      </c>
      <c r="BM2341" s="256">
        <v>0</v>
      </c>
      <c r="BN2341" s="256">
        <v>0</v>
      </c>
      <c r="BO2341" s="256">
        <v>0</v>
      </c>
      <c r="BP2341" s="256">
        <v>0</v>
      </c>
      <c r="BQ2341" s="256">
        <v>0</v>
      </c>
      <c r="BR2341" s="256">
        <v>0</v>
      </c>
      <c r="BS2341" s="256">
        <v>0</v>
      </c>
      <c r="BT2341" s="256">
        <v>0</v>
      </c>
      <c r="BU2341" s="256">
        <v>0</v>
      </c>
      <c r="BV2341" s="256">
        <v>0</v>
      </c>
    </row>
    <row r="2342" spans="1:74">
      <c r="A2342" s="256">
        <v>85</v>
      </c>
      <c r="B2342" s="256">
        <v>1829</v>
      </c>
      <c r="C2342" s="256">
        <v>1827</v>
      </c>
      <c r="D2342" s="256">
        <v>1818</v>
      </c>
      <c r="E2342" s="256">
        <v>1820</v>
      </c>
      <c r="F2342" s="256">
        <v>1828</v>
      </c>
      <c r="G2342" s="256">
        <v>1850</v>
      </c>
      <c r="H2342" s="256">
        <v>1878</v>
      </c>
      <c r="I2342" s="256">
        <v>1914</v>
      </c>
      <c r="J2342" s="256">
        <v>1959</v>
      </c>
      <c r="K2342" s="256">
        <v>2001</v>
      </c>
      <c r="L2342" s="256">
        <v>2048</v>
      </c>
      <c r="M2342" s="256">
        <v>2099</v>
      </c>
      <c r="N2342" s="256">
        <v>2153</v>
      </c>
      <c r="O2342" s="256">
        <v>2228</v>
      </c>
      <c r="P2342" s="256">
        <v>2275</v>
      </c>
      <c r="Q2342" s="256">
        <v>2344</v>
      </c>
      <c r="R2342" s="256">
        <v>2406</v>
      </c>
      <c r="S2342" s="256">
        <v>2467</v>
      </c>
      <c r="T2342" s="256">
        <v>2526</v>
      </c>
      <c r="U2342" s="256">
        <v>2618</v>
      </c>
      <c r="V2342" s="256">
        <v>2740</v>
      </c>
      <c r="W2342" s="256">
        <v>2900</v>
      </c>
      <c r="X2342" s="256">
        <v>3096</v>
      </c>
      <c r="Y2342" s="256">
        <v>3314</v>
      </c>
      <c r="Z2342" s="256">
        <v>3556</v>
      </c>
      <c r="AA2342" s="256">
        <v>3817</v>
      </c>
      <c r="AB2342" s="256">
        <v>4167</v>
      </c>
      <c r="AC2342" s="256">
        <v>4646</v>
      </c>
      <c r="AD2342" s="256">
        <v>5094</v>
      </c>
      <c r="AE2342" s="256">
        <v>5350</v>
      </c>
      <c r="AF2342" s="256">
        <v>5050</v>
      </c>
      <c r="AG2342" s="256">
        <v>3148</v>
      </c>
      <c r="AH2342" s="256">
        <v>1144</v>
      </c>
      <c r="AI2342" s="256">
        <v>509</v>
      </c>
      <c r="AJ2342" s="256">
        <v>328</v>
      </c>
      <c r="AK2342" s="256">
        <v>175</v>
      </c>
      <c r="AL2342" s="256">
        <v>0</v>
      </c>
      <c r="AM2342" s="256">
        <v>0</v>
      </c>
      <c r="AN2342" s="256">
        <v>0</v>
      </c>
      <c r="AO2342" s="256">
        <v>0</v>
      </c>
      <c r="AP2342" s="256">
        <v>0</v>
      </c>
      <c r="AQ2342" s="256">
        <v>0</v>
      </c>
      <c r="AR2342" s="256">
        <v>0</v>
      </c>
      <c r="AS2342" s="256">
        <v>0</v>
      </c>
      <c r="AT2342" s="256">
        <v>0</v>
      </c>
      <c r="AU2342" s="256">
        <v>0</v>
      </c>
      <c r="AV2342" s="256">
        <v>0</v>
      </c>
      <c r="AW2342" s="256">
        <v>0</v>
      </c>
      <c r="AX2342" s="256">
        <v>0</v>
      </c>
      <c r="AY2342" s="256">
        <v>0</v>
      </c>
      <c r="AZ2342" s="256">
        <v>0</v>
      </c>
      <c r="BA2342" s="256">
        <v>0</v>
      </c>
      <c r="BB2342" s="256">
        <v>0</v>
      </c>
      <c r="BC2342" s="256">
        <v>0</v>
      </c>
      <c r="BD2342" s="256">
        <v>0</v>
      </c>
      <c r="BE2342" s="256">
        <v>0</v>
      </c>
      <c r="BF2342" s="256">
        <v>0</v>
      </c>
      <c r="BG2342" s="256">
        <v>0</v>
      </c>
      <c r="BH2342" s="256">
        <v>0</v>
      </c>
      <c r="BI2342" s="256">
        <v>0</v>
      </c>
      <c r="BJ2342" s="256">
        <v>0</v>
      </c>
      <c r="BK2342" s="256">
        <v>0</v>
      </c>
      <c r="BL2342" s="256">
        <v>0</v>
      </c>
      <c r="BM2342" s="256">
        <v>0</v>
      </c>
      <c r="BN2342" s="256">
        <v>0</v>
      </c>
      <c r="BO2342" s="256">
        <v>0</v>
      </c>
      <c r="BP2342" s="256">
        <v>0</v>
      </c>
      <c r="BQ2342" s="256">
        <v>0</v>
      </c>
      <c r="BR2342" s="256">
        <v>0</v>
      </c>
      <c r="BS2342" s="256">
        <v>0</v>
      </c>
      <c r="BT2342" s="256">
        <v>0</v>
      </c>
      <c r="BU2342" s="256">
        <v>0</v>
      </c>
      <c r="BV2342" s="256">
        <v>0</v>
      </c>
    </row>
    <row r="2343" spans="1:74">
      <c r="A2343" s="256">
        <v>90</v>
      </c>
      <c r="B2343" s="256">
        <v>1829</v>
      </c>
      <c r="C2343" s="256">
        <v>1826</v>
      </c>
      <c r="D2343" s="256">
        <v>1818</v>
      </c>
      <c r="E2343" s="256">
        <v>1829</v>
      </c>
      <c r="F2343" s="256">
        <v>1836</v>
      </c>
      <c r="G2343" s="256">
        <v>1861</v>
      </c>
      <c r="H2343" s="256">
        <v>1892</v>
      </c>
      <c r="I2343" s="256">
        <v>1914</v>
      </c>
      <c r="J2343" s="256">
        <v>1948</v>
      </c>
      <c r="K2343" s="256">
        <v>1982</v>
      </c>
      <c r="L2343" s="256">
        <v>2018</v>
      </c>
      <c r="M2343" s="256">
        <v>2058</v>
      </c>
      <c r="N2343" s="256">
        <v>2090</v>
      </c>
      <c r="O2343" s="256">
        <v>2144</v>
      </c>
      <c r="P2343" s="256">
        <v>2172</v>
      </c>
      <c r="Q2343" s="256">
        <v>2208</v>
      </c>
      <c r="R2343" s="256">
        <v>2264</v>
      </c>
      <c r="S2343" s="256">
        <v>2322</v>
      </c>
      <c r="T2343" s="256">
        <v>2384</v>
      </c>
      <c r="U2343" s="256">
        <v>2478</v>
      </c>
      <c r="V2343" s="256">
        <v>2588</v>
      </c>
      <c r="W2343" s="256">
        <v>2724</v>
      </c>
      <c r="X2343" s="256">
        <v>2872</v>
      </c>
      <c r="Y2343" s="256">
        <v>3020</v>
      </c>
      <c r="Z2343" s="256">
        <v>3170</v>
      </c>
      <c r="AA2343" s="256">
        <v>3352</v>
      </c>
      <c r="AB2343" s="256">
        <v>3614</v>
      </c>
      <c r="AC2343" s="256">
        <v>3944</v>
      </c>
      <c r="AD2343" s="256">
        <v>4231</v>
      </c>
      <c r="AE2343" s="256">
        <v>4291</v>
      </c>
      <c r="AF2343" s="256">
        <v>3806</v>
      </c>
      <c r="AG2343" s="256">
        <v>2145</v>
      </c>
      <c r="AH2343" s="256">
        <v>726</v>
      </c>
      <c r="AI2343" s="256">
        <v>301</v>
      </c>
      <c r="AJ2343" s="256">
        <v>158</v>
      </c>
      <c r="AK2343" s="256">
        <v>72</v>
      </c>
      <c r="AL2343" s="256">
        <v>0</v>
      </c>
      <c r="AM2343" s="256">
        <v>0</v>
      </c>
      <c r="AN2343" s="256">
        <v>0</v>
      </c>
      <c r="AO2343" s="256">
        <v>0</v>
      </c>
      <c r="AP2343" s="256">
        <v>0</v>
      </c>
      <c r="AQ2343" s="256">
        <v>0</v>
      </c>
      <c r="AR2343" s="256">
        <v>0</v>
      </c>
      <c r="AS2343" s="256">
        <v>0</v>
      </c>
      <c r="AT2343" s="256">
        <v>0</v>
      </c>
      <c r="AU2343" s="256">
        <v>0</v>
      </c>
      <c r="AV2343" s="256">
        <v>0</v>
      </c>
      <c r="AW2343" s="256">
        <v>0</v>
      </c>
      <c r="AX2343" s="256">
        <v>0</v>
      </c>
      <c r="AY2343" s="256">
        <v>0</v>
      </c>
      <c r="AZ2343" s="256">
        <v>0</v>
      </c>
      <c r="BA2343" s="256">
        <v>0</v>
      </c>
      <c r="BB2343" s="256">
        <v>0</v>
      </c>
      <c r="BC2343" s="256">
        <v>0</v>
      </c>
      <c r="BD2343" s="256">
        <v>0</v>
      </c>
      <c r="BE2343" s="256">
        <v>0</v>
      </c>
      <c r="BF2343" s="256">
        <v>0</v>
      </c>
      <c r="BG2343" s="256">
        <v>0</v>
      </c>
      <c r="BH2343" s="256">
        <v>0</v>
      </c>
      <c r="BI2343" s="256">
        <v>0</v>
      </c>
      <c r="BJ2343" s="256">
        <v>0</v>
      </c>
      <c r="BK2343" s="256">
        <v>0</v>
      </c>
      <c r="BL2343" s="256">
        <v>0</v>
      </c>
      <c r="BM2343" s="256">
        <v>0</v>
      </c>
      <c r="BN2343" s="256">
        <v>0</v>
      </c>
      <c r="BO2343" s="256">
        <v>0</v>
      </c>
      <c r="BP2343" s="256">
        <v>0</v>
      </c>
      <c r="BQ2343" s="256">
        <v>0</v>
      </c>
      <c r="BR2343" s="256">
        <v>0</v>
      </c>
      <c r="BS2343" s="256">
        <v>0</v>
      </c>
      <c r="BT2343" s="256">
        <v>0</v>
      </c>
      <c r="BU2343" s="256">
        <v>0</v>
      </c>
      <c r="BV2343" s="256">
        <v>0</v>
      </c>
    </row>
    <row r="2344" spans="1:74">
      <c r="A2344" s="256">
        <v>95</v>
      </c>
      <c r="B2344" s="256">
        <v>1829</v>
      </c>
      <c r="C2344" s="256">
        <v>1832</v>
      </c>
      <c r="D2344" s="256">
        <v>1832</v>
      </c>
      <c r="E2344" s="256">
        <v>1840</v>
      </c>
      <c r="F2344" s="256">
        <v>1847</v>
      </c>
      <c r="G2344" s="256">
        <v>1873</v>
      </c>
      <c r="H2344" s="256">
        <v>1898</v>
      </c>
      <c r="I2344" s="256">
        <v>1933</v>
      </c>
      <c r="J2344" s="256">
        <v>1961</v>
      </c>
      <c r="K2344" s="256">
        <v>1986</v>
      </c>
      <c r="L2344" s="256">
        <v>2007</v>
      </c>
      <c r="M2344" s="256">
        <v>2020</v>
      </c>
      <c r="N2344" s="256">
        <v>2040</v>
      </c>
      <c r="O2344" s="256">
        <v>2065</v>
      </c>
      <c r="P2344" s="256">
        <v>2078</v>
      </c>
      <c r="Q2344" s="256">
        <v>2108</v>
      </c>
      <c r="R2344" s="256">
        <v>2138</v>
      </c>
      <c r="S2344" s="256">
        <v>2182</v>
      </c>
      <c r="T2344" s="256">
        <v>2232</v>
      </c>
      <c r="U2344" s="256">
        <v>2313</v>
      </c>
      <c r="V2344" s="256">
        <v>2411</v>
      </c>
      <c r="W2344" s="256">
        <v>2505</v>
      </c>
      <c r="X2344" s="256">
        <v>2596</v>
      </c>
      <c r="Y2344" s="256">
        <v>2668</v>
      </c>
      <c r="Z2344" s="256">
        <v>2706</v>
      </c>
      <c r="AA2344" s="256">
        <v>2741</v>
      </c>
      <c r="AB2344" s="256">
        <v>2776</v>
      </c>
      <c r="AC2344" s="256">
        <v>2786</v>
      </c>
      <c r="AD2344" s="256">
        <v>2684</v>
      </c>
      <c r="AE2344" s="256">
        <v>2376</v>
      </c>
      <c r="AF2344" s="256">
        <v>1868</v>
      </c>
      <c r="AG2344" s="256">
        <v>1034</v>
      </c>
      <c r="AH2344" s="256">
        <v>414</v>
      </c>
      <c r="AI2344" s="256">
        <v>196</v>
      </c>
      <c r="AJ2344" s="256">
        <v>101</v>
      </c>
      <c r="AK2344" s="256">
        <v>51</v>
      </c>
      <c r="AL2344" s="256">
        <v>0</v>
      </c>
      <c r="AM2344" s="256">
        <v>0</v>
      </c>
      <c r="AN2344" s="256">
        <v>0</v>
      </c>
      <c r="AO2344" s="256">
        <v>0</v>
      </c>
      <c r="AP2344" s="256">
        <v>0</v>
      </c>
      <c r="AQ2344" s="256">
        <v>0</v>
      </c>
      <c r="AR2344" s="256">
        <v>0</v>
      </c>
      <c r="AS2344" s="256">
        <v>0</v>
      </c>
      <c r="AT2344" s="256">
        <v>0</v>
      </c>
      <c r="AU2344" s="256">
        <v>0</v>
      </c>
      <c r="AV2344" s="256">
        <v>0</v>
      </c>
      <c r="AW2344" s="256">
        <v>0</v>
      </c>
      <c r="AX2344" s="256">
        <v>0</v>
      </c>
      <c r="AY2344" s="256">
        <v>0</v>
      </c>
      <c r="AZ2344" s="256">
        <v>0</v>
      </c>
      <c r="BA2344" s="256">
        <v>0</v>
      </c>
      <c r="BB2344" s="256">
        <v>0</v>
      </c>
      <c r="BC2344" s="256">
        <v>0</v>
      </c>
      <c r="BD2344" s="256">
        <v>0</v>
      </c>
      <c r="BE2344" s="256">
        <v>0</v>
      </c>
      <c r="BF2344" s="256">
        <v>0</v>
      </c>
      <c r="BG2344" s="256">
        <v>0</v>
      </c>
      <c r="BH2344" s="256">
        <v>0</v>
      </c>
      <c r="BI2344" s="256">
        <v>0</v>
      </c>
      <c r="BJ2344" s="256">
        <v>0</v>
      </c>
      <c r="BK2344" s="256">
        <v>0</v>
      </c>
      <c r="BL2344" s="256">
        <v>0</v>
      </c>
      <c r="BM2344" s="256">
        <v>0</v>
      </c>
      <c r="BN2344" s="256">
        <v>0</v>
      </c>
      <c r="BO2344" s="256">
        <v>0</v>
      </c>
      <c r="BP2344" s="256">
        <v>0</v>
      </c>
      <c r="BQ2344" s="256">
        <v>0</v>
      </c>
      <c r="BR2344" s="256">
        <v>0</v>
      </c>
      <c r="BS2344" s="256">
        <v>0</v>
      </c>
      <c r="BT2344" s="256">
        <v>0</v>
      </c>
      <c r="BU2344" s="256">
        <v>0</v>
      </c>
      <c r="BV2344" s="256">
        <v>0</v>
      </c>
    </row>
    <row r="2345" spans="1:74">
      <c r="A2345" s="256">
        <v>100</v>
      </c>
      <c r="B2345" s="256">
        <v>1829</v>
      </c>
      <c r="C2345" s="256">
        <v>1837</v>
      </c>
      <c r="D2345" s="256">
        <v>1842</v>
      </c>
      <c r="E2345" s="256">
        <v>1849</v>
      </c>
      <c r="F2345" s="256">
        <v>1858</v>
      </c>
      <c r="G2345" s="256">
        <v>1892</v>
      </c>
      <c r="H2345" s="256">
        <v>1914</v>
      </c>
      <c r="I2345" s="256">
        <v>1934</v>
      </c>
      <c r="J2345" s="256">
        <v>1957</v>
      </c>
      <c r="K2345" s="256">
        <v>1964</v>
      </c>
      <c r="L2345" s="256">
        <v>1970</v>
      </c>
      <c r="M2345" s="256">
        <v>1976</v>
      </c>
      <c r="N2345" s="256">
        <v>1972</v>
      </c>
      <c r="O2345" s="256">
        <v>1982</v>
      </c>
      <c r="P2345" s="256">
        <v>1958</v>
      </c>
      <c r="Q2345" s="256">
        <v>1956</v>
      </c>
      <c r="R2345" s="256">
        <v>1972</v>
      </c>
      <c r="S2345" s="256">
        <v>1994</v>
      </c>
      <c r="T2345" s="256">
        <v>2019</v>
      </c>
      <c r="U2345" s="256">
        <v>2054</v>
      </c>
      <c r="V2345" s="256">
        <v>2066</v>
      </c>
      <c r="W2345" s="256">
        <v>2088</v>
      </c>
      <c r="X2345" s="256">
        <v>2092</v>
      </c>
      <c r="Y2345" s="256">
        <v>2063</v>
      </c>
      <c r="Z2345" s="256">
        <v>1968</v>
      </c>
      <c r="AA2345" s="256">
        <v>1824</v>
      </c>
      <c r="AB2345" s="256">
        <v>1656</v>
      </c>
      <c r="AC2345" s="256">
        <v>1432</v>
      </c>
      <c r="AD2345" s="256">
        <v>1213</v>
      </c>
      <c r="AE2345" s="256">
        <v>944</v>
      </c>
      <c r="AF2345" s="256">
        <v>667</v>
      </c>
      <c r="AG2345" s="256">
        <v>456</v>
      </c>
      <c r="AH2345" s="256">
        <v>280</v>
      </c>
      <c r="AI2345" s="256">
        <v>178</v>
      </c>
      <c r="AJ2345" s="256">
        <v>122</v>
      </c>
      <c r="AK2345" s="256">
        <v>70</v>
      </c>
      <c r="AL2345" s="256">
        <v>0</v>
      </c>
      <c r="AM2345" s="256">
        <v>0</v>
      </c>
      <c r="AN2345" s="256">
        <v>0</v>
      </c>
      <c r="AO2345" s="256">
        <v>0</v>
      </c>
      <c r="AP2345" s="256">
        <v>0</v>
      </c>
      <c r="AQ2345" s="256">
        <v>0</v>
      </c>
      <c r="AR2345" s="256">
        <v>0</v>
      </c>
      <c r="AS2345" s="256">
        <v>0</v>
      </c>
      <c r="AT2345" s="256">
        <v>0</v>
      </c>
      <c r="AU2345" s="256">
        <v>0</v>
      </c>
      <c r="AV2345" s="256">
        <v>0</v>
      </c>
      <c r="AW2345" s="256">
        <v>0</v>
      </c>
      <c r="AX2345" s="256">
        <v>0</v>
      </c>
      <c r="AY2345" s="256">
        <v>0</v>
      </c>
      <c r="AZ2345" s="256">
        <v>0</v>
      </c>
      <c r="BA2345" s="256">
        <v>0</v>
      </c>
      <c r="BB2345" s="256">
        <v>0</v>
      </c>
      <c r="BC2345" s="256">
        <v>0</v>
      </c>
      <c r="BD2345" s="256">
        <v>0</v>
      </c>
      <c r="BE2345" s="256">
        <v>0</v>
      </c>
      <c r="BF2345" s="256">
        <v>0</v>
      </c>
      <c r="BG2345" s="256">
        <v>0</v>
      </c>
      <c r="BH2345" s="256">
        <v>0</v>
      </c>
      <c r="BI2345" s="256">
        <v>0</v>
      </c>
      <c r="BJ2345" s="256">
        <v>0</v>
      </c>
      <c r="BK2345" s="256">
        <v>0</v>
      </c>
      <c r="BL2345" s="256">
        <v>0</v>
      </c>
      <c r="BM2345" s="256">
        <v>0</v>
      </c>
      <c r="BN2345" s="256">
        <v>0</v>
      </c>
      <c r="BO2345" s="256">
        <v>0</v>
      </c>
      <c r="BP2345" s="256">
        <v>0</v>
      </c>
      <c r="BQ2345" s="256">
        <v>0</v>
      </c>
      <c r="BR2345" s="256">
        <v>0</v>
      </c>
      <c r="BS2345" s="256">
        <v>0</v>
      </c>
      <c r="BT2345" s="256">
        <v>0</v>
      </c>
      <c r="BU2345" s="256">
        <v>0</v>
      </c>
      <c r="BV2345" s="256">
        <v>0</v>
      </c>
    </row>
    <row r="2346" spans="1:74">
      <c r="A2346" s="256">
        <v>105</v>
      </c>
      <c r="B2346" s="256">
        <v>1829</v>
      </c>
      <c r="C2346" s="256">
        <v>1843</v>
      </c>
      <c r="D2346" s="256">
        <v>1848</v>
      </c>
      <c r="E2346" s="256">
        <v>1864</v>
      </c>
      <c r="F2346" s="256">
        <v>1879</v>
      </c>
      <c r="G2346" s="256">
        <v>1896</v>
      </c>
      <c r="H2346" s="256">
        <v>1911</v>
      </c>
      <c r="I2346" s="256">
        <v>1928</v>
      </c>
      <c r="J2346" s="256">
        <v>1937</v>
      </c>
      <c r="K2346" s="256">
        <v>1928</v>
      </c>
      <c r="L2346" s="256">
        <v>1918</v>
      </c>
      <c r="M2346" s="256">
        <v>1894</v>
      </c>
      <c r="N2346" s="256">
        <v>1872</v>
      </c>
      <c r="O2346" s="256">
        <v>1848</v>
      </c>
      <c r="P2346" s="256">
        <v>1797</v>
      </c>
      <c r="Q2346" s="256">
        <v>1742</v>
      </c>
      <c r="R2346" s="256">
        <v>1674</v>
      </c>
      <c r="S2346" s="256">
        <v>1614</v>
      </c>
      <c r="T2346" s="256">
        <v>1555</v>
      </c>
      <c r="U2346" s="256">
        <v>1542</v>
      </c>
      <c r="V2346" s="256">
        <v>1576</v>
      </c>
      <c r="W2346" s="256">
        <v>1618</v>
      </c>
      <c r="X2346" s="256">
        <v>1587</v>
      </c>
      <c r="Y2346" s="256">
        <v>1420</v>
      </c>
      <c r="Z2346" s="256">
        <v>1153</v>
      </c>
      <c r="AA2346" s="256">
        <v>879</v>
      </c>
      <c r="AB2346" s="256">
        <v>700</v>
      </c>
      <c r="AC2346" s="256">
        <v>589</v>
      </c>
      <c r="AD2346" s="256">
        <v>490</v>
      </c>
      <c r="AE2346" s="256">
        <v>402</v>
      </c>
      <c r="AF2346" s="256">
        <v>336</v>
      </c>
      <c r="AG2346" s="256">
        <v>281</v>
      </c>
      <c r="AH2346" s="256">
        <v>224</v>
      </c>
      <c r="AI2346" s="256">
        <v>191</v>
      </c>
      <c r="AJ2346" s="256">
        <v>139</v>
      </c>
      <c r="AK2346" s="256">
        <v>88</v>
      </c>
      <c r="AL2346" s="256">
        <v>0</v>
      </c>
      <c r="AM2346" s="256">
        <v>0</v>
      </c>
      <c r="AN2346" s="256">
        <v>0</v>
      </c>
      <c r="AO2346" s="256">
        <v>0</v>
      </c>
      <c r="AP2346" s="256">
        <v>0</v>
      </c>
      <c r="AQ2346" s="256">
        <v>0</v>
      </c>
      <c r="AR2346" s="256">
        <v>0</v>
      </c>
      <c r="AS2346" s="256">
        <v>0</v>
      </c>
      <c r="AT2346" s="256">
        <v>0</v>
      </c>
      <c r="AU2346" s="256">
        <v>0</v>
      </c>
      <c r="AV2346" s="256">
        <v>0</v>
      </c>
      <c r="AW2346" s="256">
        <v>0</v>
      </c>
      <c r="AX2346" s="256">
        <v>0</v>
      </c>
      <c r="AY2346" s="256">
        <v>0</v>
      </c>
      <c r="AZ2346" s="256">
        <v>0</v>
      </c>
      <c r="BA2346" s="256">
        <v>0</v>
      </c>
      <c r="BB2346" s="256">
        <v>0</v>
      </c>
      <c r="BC2346" s="256">
        <v>0</v>
      </c>
      <c r="BD2346" s="256">
        <v>0</v>
      </c>
      <c r="BE2346" s="256">
        <v>0</v>
      </c>
      <c r="BF2346" s="256">
        <v>0</v>
      </c>
      <c r="BG2346" s="256">
        <v>0</v>
      </c>
      <c r="BH2346" s="256">
        <v>0</v>
      </c>
      <c r="BI2346" s="256">
        <v>0</v>
      </c>
      <c r="BJ2346" s="256">
        <v>0</v>
      </c>
      <c r="BK2346" s="256">
        <v>0</v>
      </c>
      <c r="BL2346" s="256">
        <v>0</v>
      </c>
      <c r="BM2346" s="256">
        <v>0</v>
      </c>
      <c r="BN2346" s="256">
        <v>0</v>
      </c>
      <c r="BO2346" s="256">
        <v>0</v>
      </c>
      <c r="BP2346" s="256">
        <v>0</v>
      </c>
      <c r="BQ2346" s="256">
        <v>0</v>
      </c>
      <c r="BR2346" s="256">
        <v>0</v>
      </c>
      <c r="BS2346" s="256">
        <v>0</v>
      </c>
      <c r="BT2346" s="256">
        <v>0</v>
      </c>
      <c r="BU2346" s="256">
        <v>0</v>
      </c>
      <c r="BV2346" s="256">
        <v>0</v>
      </c>
    </row>
    <row r="2347" spans="1:74">
      <c r="A2347" s="256">
        <v>110</v>
      </c>
      <c r="B2347" s="256">
        <v>1829</v>
      </c>
      <c r="C2347" s="256">
        <v>1848</v>
      </c>
      <c r="D2347" s="256">
        <v>1854</v>
      </c>
      <c r="E2347" s="256">
        <v>1873</v>
      </c>
      <c r="F2347" s="256">
        <v>1883</v>
      </c>
      <c r="G2347" s="256">
        <v>1902</v>
      </c>
      <c r="H2347" s="256">
        <v>1914</v>
      </c>
      <c r="I2347" s="256">
        <v>1912</v>
      </c>
      <c r="J2347" s="256">
        <v>1896</v>
      </c>
      <c r="K2347" s="256">
        <v>1876</v>
      </c>
      <c r="L2347" s="256">
        <v>1843</v>
      </c>
      <c r="M2347" s="256">
        <v>1804</v>
      </c>
      <c r="N2347" s="256">
        <v>1742</v>
      </c>
      <c r="O2347" s="256">
        <v>1646</v>
      </c>
      <c r="P2347" s="256">
        <v>1493</v>
      </c>
      <c r="Q2347" s="256">
        <v>1354</v>
      </c>
      <c r="R2347" s="256">
        <v>1226</v>
      </c>
      <c r="S2347" s="256">
        <v>1138</v>
      </c>
      <c r="T2347" s="256">
        <v>1088</v>
      </c>
      <c r="U2347" s="256">
        <v>1080</v>
      </c>
      <c r="V2347" s="256">
        <v>1096</v>
      </c>
      <c r="W2347" s="256">
        <v>1074</v>
      </c>
      <c r="X2347" s="256">
        <v>938</v>
      </c>
      <c r="Y2347" s="256">
        <v>736</v>
      </c>
      <c r="Z2347" s="256">
        <v>598</v>
      </c>
      <c r="AA2347" s="256">
        <v>549</v>
      </c>
      <c r="AB2347" s="256">
        <v>530</v>
      </c>
      <c r="AC2347" s="256">
        <v>493</v>
      </c>
      <c r="AD2347" s="256">
        <v>435</v>
      </c>
      <c r="AE2347" s="256">
        <v>365</v>
      </c>
      <c r="AF2347" s="256">
        <v>306</v>
      </c>
      <c r="AG2347" s="256">
        <v>254</v>
      </c>
      <c r="AH2347" s="256">
        <v>234</v>
      </c>
      <c r="AI2347" s="256">
        <v>206</v>
      </c>
      <c r="AJ2347" s="256">
        <v>154</v>
      </c>
      <c r="AK2347" s="256">
        <v>98</v>
      </c>
      <c r="AL2347" s="256">
        <v>0</v>
      </c>
      <c r="AM2347" s="256">
        <v>0</v>
      </c>
      <c r="AN2347" s="256">
        <v>0</v>
      </c>
      <c r="AO2347" s="256">
        <v>0</v>
      </c>
      <c r="AP2347" s="256">
        <v>0</v>
      </c>
      <c r="AQ2347" s="256">
        <v>0</v>
      </c>
      <c r="AR2347" s="256">
        <v>0</v>
      </c>
      <c r="AS2347" s="256">
        <v>0</v>
      </c>
      <c r="AT2347" s="256">
        <v>0</v>
      </c>
      <c r="AU2347" s="256">
        <v>0</v>
      </c>
      <c r="AV2347" s="256">
        <v>0</v>
      </c>
      <c r="AW2347" s="256">
        <v>0</v>
      </c>
      <c r="AX2347" s="256">
        <v>0</v>
      </c>
      <c r="AY2347" s="256">
        <v>0</v>
      </c>
      <c r="AZ2347" s="256">
        <v>0</v>
      </c>
      <c r="BA2347" s="256">
        <v>0</v>
      </c>
      <c r="BB2347" s="256">
        <v>0</v>
      </c>
      <c r="BC2347" s="256">
        <v>0</v>
      </c>
      <c r="BD2347" s="256">
        <v>0</v>
      </c>
      <c r="BE2347" s="256">
        <v>0</v>
      </c>
      <c r="BF2347" s="256">
        <v>0</v>
      </c>
      <c r="BG2347" s="256">
        <v>0</v>
      </c>
      <c r="BH2347" s="256">
        <v>0</v>
      </c>
      <c r="BI2347" s="256">
        <v>0</v>
      </c>
      <c r="BJ2347" s="256">
        <v>0</v>
      </c>
      <c r="BK2347" s="256">
        <v>0</v>
      </c>
      <c r="BL2347" s="256">
        <v>0</v>
      </c>
      <c r="BM2347" s="256">
        <v>0</v>
      </c>
      <c r="BN2347" s="256">
        <v>0</v>
      </c>
      <c r="BO2347" s="256">
        <v>0</v>
      </c>
      <c r="BP2347" s="256">
        <v>0</v>
      </c>
      <c r="BQ2347" s="256">
        <v>0</v>
      </c>
      <c r="BR2347" s="256">
        <v>0</v>
      </c>
      <c r="BS2347" s="256">
        <v>0</v>
      </c>
      <c r="BT2347" s="256">
        <v>0</v>
      </c>
      <c r="BU2347" s="256">
        <v>0</v>
      </c>
      <c r="BV2347" s="256">
        <v>0</v>
      </c>
    </row>
    <row r="2348" spans="1:74">
      <c r="A2348" s="256">
        <v>115</v>
      </c>
      <c r="B2348" s="256">
        <v>1829</v>
      </c>
      <c r="C2348" s="256">
        <v>1847</v>
      </c>
      <c r="D2348" s="256">
        <v>1865</v>
      </c>
      <c r="E2348" s="256">
        <v>1882</v>
      </c>
      <c r="F2348" s="256">
        <v>1888</v>
      </c>
      <c r="G2348" s="256">
        <v>1904</v>
      </c>
      <c r="H2348" s="256">
        <v>1898</v>
      </c>
      <c r="I2348" s="256">
        <v>1884</v>
      </c>
      <c r="J2348" s="256">
        <v>1852</v>
      </c>
      <c r="K2348" s="256">
        <v>1821</v>
      </c>
      <c r="L2348" s="256">
        <v>1754</v>
      </c>
      <c r="M2348" s="256">
        <v>1652</v>
      </c>
      <c r="N2348" s="256">
        <v>1494</v>
      </c>
      <c r="O2348" s="256">
        <v>1334</v>
      </c>
      <c r="P2348" s="256">
        <v>1144</v>
      </c>
      <c r="Q2348" s="256">
        <v>982</v>
      </c>
      <c r="R2348" s="256">
        <v>858</v>
      </c>
      <c r="S2348" s="256">
        <v>784</v>
      </c>
      <c r="T2348" s="256">
        <v>734</v>
      </c>
      <c r="U2348" s="256">
        <v>708</v>
      </c>
      <c r="V2348" s="256">
        <v>702</v>
      </c>
      <c r="W2348" s="256">
        <v>674</v>
      </c>
      <c r="X2348" s="256">
        <v>576</v>
      </c>
      <c r="Y2348" s="256">
        <v>506</v>
      </c>
      <c r="Z2348" s="256">
        <v>488</v>
      </c>
      <c r="AA2348" s="256">
        <v>483</v>
      </c>
      <c r="AB2348" s="256">
        <v>486</v>
      </c>
      <c r="AC2348" s="256">
        <v>472</v>
      </c>
      <c r="AD2348" s="256">
        <v>423</v>
      </c>
      <c r="AE2348" s="256">
        <v>372</v>
      </c>
      <c r="AF2348" s="256">
        <v>318</v>
      </c>
      <c r="AG2348" s="256">
        <v>287</v>
      </c>
      <c r="AH2348" s="256">
        <v>282</v>
      </c>
      <c r="AI2348" s="256">
        <v>258</v>
      </c>
      <c r="AJ2348" s="256">
        <v>214</v>
      </c>
      <c r="AK2348" s="256">
        <v>130</v>
      </c>
      <c r="AL2348" s="256">
        <v>0</v>
      </c>
      <c r="AM2348" s="256">
        <v>0</v>
      </c>
      <c r="AN2348" s="256">
        <v>0</v>
      </c>
      <c r="AO2348" s="256">
        <v>0</v>
      </c>
      <c r="AP2348" s="256">
        <v>0</v>
      </c>
      <c r="AQ2348" s="256">
        <v>0</v>
      </c>
      <c r="AR2348" s="256">
        <v>0</v>
      </c>
      <c r="AS2348" s="256">
        <v>0</v>
      </c>
      <c r="AT2348" s="256">
        <v>0</v>
      </c>
      <c r="AU2348" s="256">
        <v>0</v>
      </c>
      <c r="AV2348" s="256">
        <v>0</v>
      </c>
      <c r="AW2348" s="256">
        <v>0</v>
      </c>
      <c r="AX2348" s="256">
        <v>0</v>
      </c>
      <c r="AY2348" s="256">
        <v>0</v>
      </c>
      <c r="AZ2348" s="256">
        <v>0</v>
      </c>
      <c r="BA2348" s="256">
        <v>0</v>
      </c>
      <c r="BB2348" s="256">
        <v>0</v>
      </c>
      <c r="BC2348" s="256">
        <v>0</v>
      </c>
      <c r="BD2348" s="256">
        <v>0</v>
      </c>
      <c r="BE2348" s="256">
        <v>0</v>
      </c>
      <c r="BF2348" s="256">
        <v>0</v>
      </c>
      <c r="BG2348" s="256">
        <v>0</v>
      </c>
      <c r="BH2348" s="256">
        <v>0</v>
      </c>
      <c r="BI2348" s="256">
        <v>0</v>
      </c>
      <c r="BJ2348" s="256">
        <v>0</v>
      </c>
      <c r="BK2348" s="256">
        <v>0</v>
      </c>
      <c r="BL2348" s="256">
        <v>0</v>
      </c>
      <c r="BM2348" s="256">
        <v>0</v>
      </c>
      <c r="BN2348" s="256">
        <v>0</v>
      </c>
      <c r="BO2348" s="256">
        <v>0</v>
      </c>
      <c r="BP2348" s="256">
        <v>0</v>
      </c>
      <c r="BQ2348" s="256">
        <v>0</v>
      </c>
      <c r="BR2348" s="256">
        <v>0</v>
      </c>
      <c r="BS2348" s="256">
        <v>0</v>
      </c>
      <c r="BT2348" s="256">
        <v>0</v>
      </c>
      <c r="BU2348" s="256">
        <v>0</v>
      </c>
      <c r="BV2348" s="256">
        <v>0</v>
      </c>
    </row>
    <row r="2349" spans="1:74">
      <c r="A2349" s="256">
        <v>120</v>
      </c>
      <c r="B2349" s="256">
        <v>1829</v>
      </c>
      <c r="C2349" s="256">
        <v>1850</v>
      </c>
      <c r="D2349" s="256">
        <v>1875</v>
      </c>
      <c r="E2349" s="256">
        <v>1888</v>
      </c>
      <c r="F2349" s="256">
        <v>1895</v>
      </c>
      <c r="G2349" s="256">
        <v>1894</v>
      </c>
      <c r="H2349" s="256">
        <v>1876</v>
      </c>
      <c r="I2349" s="256">
        <v>1850</v>
      </c>
      <c r="J2349" s="256">
        <v>1810</v>
      </c>
      <c r="K2349" s="256">
        <v>1736</v>
      </c>
      <c r="L2349" s="256">
        <v>1600</v>
      </c>
      <c r="M2349" s="256">
        <v>1418</v>
      </c>
      <c r="N2349" s="256">
        <v>1216</v>
      </c>
      <c r="O2349" s="256">
        <v>1030</v>
      </c>
      <c r="P2349" s="256">
        <v>838</v>
      </c>
      <c r="Q2349" s="256">
        <v>700</v>
      </c>
      <c r="R2349" s="256">
        <v>610</v>
      </c>
      <c r="S2349" s="256">
        <v>557</v>
      </c>
      <c r="T2349" s="256">
        <v>517</v>
      </c>
      <c r="U2349" s="256">
        <v>526</v>
      </c>
      <c r="V2349" s="256">
        <v>536</v>
      </c>
      <c r="W2349" s="256">
        <v>546</v>
      </c>
      <c r="X2349" s="256">
        <v>499</v>
      </c>
      <c r="Y2349" s="256">
        <v>453</v>
      </c>
      <c r="Z2349" s="256">
        <v>451</v>
      </c>
      <c r="AA2349" s="256">
        <v>456</v>
      </c>
      <c r="AB2349" s="256">
        <v>467</v>
      </c>
      <c r="AC2349" s="256">
        <v>460</v>
      </c>
      <c r="AD2349" s="256">
        <v>417</v>
      </c>
      <c r="AE2349" s="256">
        <v>384</v>
      </c>
      <c r="AF2349" s="256">
        <v>340</v>
      </c>
      <c r="AG2349" s="256">
        <v>306</v>
      </c>
      <c r="AH2349" s="256">
        <v>286</v>
      </c>
      <c r="AI2349" s="256">
        <v>302</v>
      </c>
      <c r="AJ2349" s="256">
        <v>276</v>
      </c>
      <c r="AK2349" s="256">
        <v>166</v>
      </c>
      <c r="AL2349" s="256">
        <v>0</v>
      </c>
      <c r="AM2349" s="256">
        <v>0</v>
      </c>
      <c r="AN2349" s="256">
        <v>0</v>
      </c>
      <c r="AO2349" s="256">
        <v>0</v>
      </c>
      <c r="AP2349" s="256">
        <v>0</v>
      </c>
      <c r="AQ2349" s="256">
        <v>0</v>
      </c>
      <c r="AR2349" s="256">
        <v>0</v>
      </c>
      <c r="AS2349" s="256">
        <v>0</v>
      </c>
      <c r="AT2349" s="256">
        <v>0</v>
      </c>
      <c r="AU2349" s="256">
        <v>0</v>
      </c>
      <c r="AV2349" s="256">
        <v>0</v>
      </c>
      <c r="AW2349" s="256">
        <v>0</v>
      </c>
      <c r="AX2349" s="256">
        <v>0</v>
      </c>
      <c r="AY2349" s="256">
        <v>0</v>
      </c>
      <c r="AZ2349" s="256">
        <v>0</v>
      </c>
      <c r="BA2349" s="256">
        <v>0</v>
      </c>
      <c r="BB2349" s="256">
        <v>0</v>
      </c>
      <c r="BC2349" s="256">
        <v>0</v>
      </c>
      <c r="BD2349" s="256">
        <v>0</v>
      </c>
      <c r="BE2349" s="256">
        <v>0</v>
      </c>
      <c r="BF2349" s="256">
        <v>0</v>
      </c>
      <c r="BG2349" s="256">
        <v>0</v>
      </c>
      <c r="BH2349" s="256">
        <v>0</v>
      </c>
      <c r="BI2349" s="256">
        <v>0</v>
      </c>
      <c r="BJ2349" s="256">
        <v>0</v>
      </c>
      <c r="BK2349" s="256">
        <v>0</v>
      </c>
      <c r="BL2349" s="256">
        <v>0</v>
      </c>
      <c r="BM2349" s="256">
        <v>0</v>
      </c>
      <c r="BN2349" s="256">
        <v>0</v>
      </c>
      <c r="BO2349" s="256">
        <v>0</v>
      </c>
      <c r="BP2349" s="256">
        <v>0</v>
      </c>
      <c r="BQ2349" s="256">
        <v>0</v>
      </c>
      <c r="BR2349" s="256">
        <v>0</v>
      </c>
      <c r="BS2349" s="256">
        <v>0</v>
      </c>
      <c r="BT2349" s="256">
        <v>0</v>
      </c>
      <c r="BU2349" s="256">
        <v>0</v>
      </c>
      <c r="BV2349" s="256">
        <v>0</v>
      </c>
    </row>
    <row r="2350" spans="1:74">
      <c r="A2350" s="256">
        <v>125</v>
      </c>
      <c r="B2350" s="256">
        <v>1829</v>
      </c>
      <c r="C2350" s="256">
        <v>1860</v>
      </c>
      <c r="D2350" s="256">
        <v>1885</v>
      </c>
      <c r="E2350" s="256">
        <v>1894</v>
      </c>
      <c r="F2350" s="256">
        <v>1893</v>
      </c>
      <c r="G2350" s="256">
        <v>1888</v>
      </c>
      <c r="H2350" s="256">
        <v>1865</v>
      </c>
      <c r="I2350" s="256">
        <v>1820</v>
      </c>
      <c r="J2350" s="256">
        <v>1743</v>
      </c>
      <c r="K2350" s="256">
        <v>1602</v>
      </c>
      <c r="L2350" s="256">
        <v>1406</v>
      </c>
      <c r="M2350" s="256">
        <v>1188</v>
      </c>
      <c r="N2350" s="256">
        <v>964</v>
      </c>
      <c r="O2350" s="256">
        <v>776</v>
      </c>
      <c r="P2350" s="256">
        <v>624</v>
      </c>
      <c r="Q2350" s="256">
        <v>538</v>
      </c>
      <c r="R2350" s="256">
        <v>485</v>
      </c>
      <c r="S2350" s="256">
        <v>460</v>
      </c>
      <c r="T2350" s="256">
        <v>468</v>
      </c>
      <c r="U2350" s="256">
        <v>498</v>
      </c>
      <c r="V2350" s="256">
        <v>542</v>
      </c>
      <c r="W2350" s="256">
        <v>582</v>
      </c>
      <c r="X2350" s="256">
        <v>578</v>
      </c>
      <c r="Y2350" s="256">
        <v>520</v>
      </c>
      <c r="Z2350" s="256">
        <v>492</v>
      </c>
      <c r="AA2350" s="256">
        <v>480</v>
      </c>
      <c r="AB2350" s="256">
        <v>461</v>
      </c>
      <c r="AC2350" s="256">
        <v>433</v>
      </c>
      <c r="AD2350" s="256">
        <v>407</v>
      </c>
      <c r="AE2350" s="256">
        <v>371</v>
      </c>
      <c r="AF2350" s="256">
        <v>340</v>
      </c>
      <c r="AG2350" s="256">
        <v>296</v>
      </c>
      <c r="AH2350" s="256">
        <v>279</v>
      </c>
      <c r="AI2350" s="256">
        <v>272</v>
      </c>
      <c r="AJ2350" s="256">
        <v>250</v>
      </c>
      <c r="AK2350" s="256">
        <v>170</v>
      </c>
      <c r="AL2350" s="256">
        <v>0</v>
      </c>
      <c r="AM2350" s="256">
        <v>0</v>
      </c>
      <c r="AN2350" s="256">
        <v>0</v>
      </c>
      <c r="AO2350" s="256">
        <v>0</v>
      </c>
      <c r="AP2350" s="256">
        <v>0</v>
      </c>
      <c r="AQ2350" s="256">
        <v>0</v>
      </c>
      <c r="AR2350" s="256">
        <v>0</v>
      </c>
      <c r="AS2350" s="256">
        <v>0</v>
      </c>
      <c r="AT2350" s="256">
        <v>0</v>
      </c>
      <c r="AU2350" s="256">
        <v>0</v>
      </c>
      <c r="AV2350" s="256">
        <v>0</v>
      </c>
      <c r="AW2350" s="256">
        <v>0</v>
      </c>
      <c r="AX2350" s="256">
        <v>0</v>
      </c>
      <c r="AY2350" s="256">
        <v>0</v>
      </c>
      <c r="AZ2350" s="256">
        <v>0</v>
      </c>
      <c r="BA2350" s="256">
        <v>0</v>
      </c>
      <c r="BB2350" s="256">
        <v>0</v>
      </c>
      <c r="BC2350" s="256">
        <v>0</v>
      </c>
      <c r="BD2350" s="256">
        <v>0</v>
      </c>
      <c r="BE2350" s="256">
        <v>0</v>
      </c>
      <c r="BF2350" s="256">
        <v>0</v>
      </c>
      <c r="BG2350" s="256">
        <v>0</v>
      </c>
      <c r="BH2350" s="256">
        <v>0</v>
      </c>
      <c r="BI2350" s="256">
        <v>0</v>
      </c>
      <c r="BJ2350" s="256">
        <v>0</v>
      </c>
      <c r="BK2350" s="256">
        <v>0</v>
      </c>
      <c r="BL2350" s="256">
        <v>0</v>
      </c>
      <c r="BM2350" s="256">
        <v>0</v>
      </c>
      <c r="BN2350" s="256">
        <v>0</v>
      </c>
      <c r="BO2350" s="256">
        <v>0</v>
      </c>
      <c r="BP2350" s="256">
        <v>0</v>
      </c>
      <c r="BQ2350" s="256">
        <v>0</v>
      </c>
      <c r="BR2350" s="256">
        <v>0</v>
      </c>
      <c r="BS2350" s="256">
        <v>0</v>
      </c>
      <c r="BT2350" s="256">
        <v>0</v>
      </c>
      <c r="BU2350" s="256">
        <v>0</v>
      </c>
      <c r="BV2350" s="256">
        <v>0</v>
      </c>
    </row>
    <row r="2351" spans="1:74">
      <c r="A2351" s="256">
        <v>130</v>
      </c>
      <c r="B2351" s="256">
        <v>1829</v>
      </c>
      <c r="C2351" s="256">
        <v>1865</v>
      </c>
      <c r="D2351" s="256">
        <v>1885</v>
      </c>
      <c r="E2351" s="256">
        <v>1901</v>
      </c>
      <c r="F2351" s="256">
        <v>1894</v>
      </c>
      <c r="G2351" s="256">
        <v>1876</v>
      </c>
      <c r="H2351" s="256">
        <v>1842</v>
      </c>
      <c r="I2351" s="256">
        <v>1782</v>
      </c>
      <c r="J2351" s="256">
        <v>1644</v>
      </c>
      <c r="K2351" s="256">
        <v>1449</v>
      </c>
      <c r="L2351" s="256">
        <v>1204</v>
      </c>
      <c r="M2351" s="256">
        <v>974</v>
      </c>
      <c r="N2351" s="256">
        <v>748</v>
      </c>
      <c r="O2351" s="256">
        <v>608</v>
      </c>
      <c r="P2351" s="256">
        <v>511</v>
      </c>
      <c r="Q2351" s="256">
        <v>460</v>
      </c>
      <c r="R2351" s="256">
        <v>444</v>
      </c>
      <c r="S2351" s="256">
        <v>449</v>
      </c>
      <c r="T2351" s="256">
        <v>487</v>
      </c>
      <c r="U2351" s="256">
        <v>552</v>
      </c>
      <c r="V2351" s="256">
        <v>626</v>
      </c>
      <c r="W2351" s="256">
        <v>695</v>
      </c>
      <c r="X2351" s="256">
        <v>770</v>
      </c>
      <c r="Y2351" s="256">
        <v>782</v>
      </c>
      <c r="Z2351" s="256">
        <v>754</v>
      </c>
      <c r="AA2351" s="256">
        <v>690</v>
      </c>
      <c r="AB2351" s="256">
        <v>594</v>
      </c>
      <c r="AC2351" s="256">
        <v>518</v>
      </c>
      <c r="AD2351" s="256">
        <v>456</v>
      </c>
      <c r="AE2351" s="256">
        <v>408</v>
      </c>
      <c r="AF2351" s="256">
        <v>349</v>
      </c>
      <c r="AG2351" s="256">
        <v>284</v>
      </c>
      <c r="AH2351" s="256">
        <v>243</v>
      </c>
      <c r="AI2351" s="256">
        <v>235</v>
      </c>
      <c r="AJ2351" s="256">
        <v>218</v>
      </c>
      <c r="AK2351" s="256">
        <v>168</v>
      </c>
      <c r="AL2351" s="256">
        <v>0</v>
      </c>
      <c r="AM2351" s="256">
        <v>0</v>
      </c>
      <c r="AN2351" s="256">
        <v>0</v>
      </c>
      <c r="AO2351" s="256">
        <v>0</v>
      </c>
      <c r="AP2351" s="256">
        <v>0</v>
      </c>
      <c r="AQ2351" s="256">
        <v>0</v>
      </c>
      <c r="AR2351" s="256">
        <v>0</v>
      </c>
      <c r="AS2351" s="256">
        <v>0</v>
      </c>
      <c r="AT2351" s="256">
        <v>0</v>
      </c>
      <c r="AU2351" s="256">
        <v>0</v>
      </c>
      <c r="AV2351" s="256">
        <v>0</v>
      </c>
      <c r="AW2351" s="256">
        <v>0</v>
      </c>
      <c r="AX2351" s="256">
        <v>0</v>
      </c>
      <c r="AY2351" s="256">
        <v>0</v>
      </c>
      <c r="AZ2351" s="256">
        <v>0</v>
      </c>
      <c r="BA2351" s="256">
        <v>0</v>
      </c>
      <c r="BB2351" s="256">
        <v>0</v>
      </c>
      <c r="BC2351" s="256">
        <v>0</v>
      </c>
      <c r="BD2351" s="256">
        <v>0</v>
      </c>
      <c r="BE2351" s="256">
        <v>0</v>
      </c>
      <c r="BF2351" s="256">
        <v>0</v>
      </c>
      <c r="BG2351" s="256">
        <v>0</v>
      </c>
      <c r="BH2351" s="256">
        <v>0</v>
      </c>
      <c r="BI2351" s="256">
        <v>0</v>
      </c>
      <c r="BJ2351" s="256">
        <v>0</v>
      </c>
      <c r="BK2351" s="256">
        <v>0</v>
      </c>
      <c r="BL2351" s="256">
        <v>0</v>
      </c>
      <c r="BM2351" s="256">
        <v>0</v>
      </c>
      <c r="BN2351" s="256">
        <v>0</v>
      </c>
      <c r="BO2351" s="256">
        <v>0</v>
      </c>
      <c r="BP2351" s="256">
        <v>0</v>
      </c>
      <c r="BQ2351" s="256">
        <v>0</v>
      </c>
      <c r="BR2351" s="256">
        <v>0</v>
      </c>
      <c r="BS2351" s="256">
        <v>0</v>
      </c>
      <c r="BT2351" s="256">
        <v>0</v>
      </c>
      <c r="BU2351" s="256">
        <v>0</v>
      </c>
      <c r="BV2351" s="256">
        <v>0</v>
      </c>
    </row>
    <row r="2352" spans="1:74">
      <c r="A2352" s="256">
        <v>135</v>
      </c>
      <c r="B2352" s="256">
        <v>1829</v>
      </c>
      <c r="C2352" s="256">
        <v>1868</v>
      </c>
      <c r="D2352" s="256">
        <v>1898</v>
      </c>
      <c r="E2352" s="256">
        <v>1910</v>
      </c>
      <c r="F2352" s="256">
        <v>1890</v>
      </c>
      <c r="G2352" s="256">
        <v>1852</v>
      </c>
      <c r="H2352" s="256">
        <v>1818</v>
      </c>
      <c r="I2352" s="256">
        <v>1711</v>
      </c>
      <c r="J2352" s="256">
        <v>1526</v>
      </c>
      <c r="K2352" s="256">
        <v>1280</v>
      </c>
      <c r="L2352" s="256">
        <v>1032</v>
      </c>
      <c r="M2352" s="256">
        <v>794</v>
      </c>
      <c r="N2352" s="256">
        <v>606</v>
      </c>
      <c r="O2352" s="256">
        <v>524</v>
      </c>
      <c r="P2352" s="256">
        <v>459</v>
      </c>
      <c r="Q2352" s="256">
        <v>440</v>
      </c>
      <c r="R2352" s="256">
        <v>438</v>
      </c>
      <c r="S2352" s="256">
        <v>482</v>
      </c>
      <c r="T2352" s="256">
        <v>552</v>
      </c>
      <c r="U2352" s="256">
        <v>634</v>
      </c>
      <c r="V2352" s="256">
        <v>714</v>
      </c>
      <c r="W2352" s="256">
        <v>797</v>
      </c>
      <c r="X2352" s="256">
        <v>868</v>
      </c>
      <c r="Y2352" s="256">
        <v>944</v>
      </c>
      <c r="Z2352" s="256">
        <v>950</v>
      </c>
      <c r="AA2352" s="256">
        <v>852</v>
      </c>
      <c r="AB2352" s="256">
        <v>739</v>
      </c>
      <c r="AC2352" s="256">
        <v>646</v>
      </c>
      <c r="AD2352" s="256">
        <v>568</v>
      </c>
      <c r="AE2352" s="256">
        <v>478</v>
      </c>
      <c r="AF2352" s="256">
        <v>392</v>
      </c>
      <c r="AG2352" s="256">
        <v>312</v>
      </c>
      <c r="AH2352" s="256">
        <v>276</v>
      </c>
      <c r="AI2352" s="256">
        <v>292</v>
      </c>
      <c r="AJ2352" s="256">
        <v>263</v>
      </c>
      <c r="AK2352" s="256">
        <v>166</v>
      </c>
      <c r="AL2352" s="256">
        <v>0</v>
      </c>
      <c r="AM2352" s="256">
        <v>0</v>
      </c>
      <c r="AN2352" s="256">
        <v>0</v>
      </c>
      <c r="AO2352" s="256">
        <v>0</v>
      </c>
      <c r="AP2352" s="256">
        <v>0</v>
      </c>
      <c r="AQ2352" s="256">
        <v>0</v>
      </c>
      <c r="AR2352" s="256">
        <v>0</v>
      </c>
      <c r="AS2352" s="256">
        <v>0</v>
      </c>
      <c r="AT2352" s="256">
        <v>0</v>
      </c>
      <c r="AU2352" s="256">
        <v>0</v>
      </c>
      <c r="AV2352" s="256">
        <v>0</v>
      </c>
      <c r="AW2352" s="256">
        <v>0</v>
      </c>
      <c r="AX2352" s="256">
        <v>0</v>
      </c>
      <c r="AY2352" s="256">
        <v>0</v>
      </c>
      <c r="AZ2352" s="256">
        <v>0</v>
      </c>
      <c r="BA2352" s="256">
        <v>0</v>
      </c>
      <c r="BB2352" s="256">
        <v>0</v>
      </c>
      <c r="BC2352" s="256">
        <v>0</v>
      </c>
      <c r="BD2352" s="256">
        <v>0</v>
      </c>
      <c r="BE2352" s="256">
        <v>0</v>
      </c>
      <c r="BF2352" s="256">
        <v>0</v>
      </c>
      <c r="BG2352" s="256">
        <v>0</v>
      </c>
      <c r="BH2352" s="256">
        <v>0</v>
      </c>
      <c r="BI2352" s="256">
        <v>0</v>
      </c>
      <c r="BJ2352" s="256">
        <v>0</v>
      </c>
      <c r="BK2352" s="256">
        <v>0</v>
      </c>
      <c r="BL2352" s="256">
        <v>0</v>
      </c>
      <c r="BM2352" s="256">
        <v>0</v>
      </c>
      <c r="BN2352" s="256">
        <v>0</v>
      </c>
      <c r="BO2352" s="256">
        <v>0</v>
      </c>
      <c r="BP2352" s="256">
        <v>0</v>
      </c>
      <c r="BQ2352" s="256">
        <v>0</v>
      </c>
      <c r="BR2352" s="256">
        <v>0</v>
      </c>
      <c r="BS2352" s="256">
        <v>0</v>
      </c>
      <c r="BT2352" s="256">
        <v>0</v>
      </c>
      <c r="BU2352" s="256">
        <v>0</v>
      </c>
      <c r="BV2352" s="256">
        <v>0</v>
      </c>
    </row>
    <row r="2353" spans="1:74">
      <c r="A2353" s="256">
        <v>140</v>
      </c>
      <c r="B2353" s="256">
        <v>1829</v>
      </c>
      <c r="C2353" s="256">
        <v>1867</v>
      </c>
      <c r="D2353" s="256">
        <v>1900</v>
      </c>
      <c r="E2353" s="256">
        <v>1908</v>
      </c>
      <c r="F2353" s="256">
        <v>1882</v>
      </c>
      <c r="G2353" s="256">
        <v>1848</v>
      </c>
      <c r="H2353" s="256">
        <v>1782</v>
      </c>
      <c r="I2353" s="256">
        <v>1638</v>
      </c>
      <c r="J2353" s="256">
        <v>1397</v>
      </c>
      <c r="K2353" s="256">
        <v>1138</v>
      </c>
      <c r="L2353" s="256">
        <v>868</v>
      </c>
      <c r="M2353" s="256">
        <v>662</v>
      </c>
      <c r="N2353" s="256">
        <v>532</v>
      </c>
      <c r="O2353" s="256">
        <v>490</v>
      </c>
      <c r="P2353" s="256">
        <v>447</v>
      </c>
      <c r="Q2353" s="256">
        <v>439</v>
      </c>
      <c r="R2353" s="256">
        <v>469</v>
      </c>
      <c r="S2353" s="256">
        <v>538</v>
      </c>
      <c r="T2353" s="256">
        <v>618</v>
      </c>
      <c r="U2353" s="256">
        <v>689</v>
      </c>
      <c r="V2353" s="256">
        <v>756</v>
      </c>
      <c r="W2353" s="256">
        <v>829</v>
      </c>
      <c r="X2353" s="256">
        <v>884</v>
      </c>
      <c r="Y2353" s="256">
        <v>897</v>
      </c>
      <c r="Z2353" s="256">
        <v>824</v>
      </c>
      <c r="AA2353" s="256">
        <v>750</v>
      </c>
      <c r="AB2353" s="256">
        <v>680</v>
      </c>
      <c r="AC2353" s="256">
        <v>611</v>
      </c>
      <c r="AD2353" s="256">
        <v>538</v>
      </c>
      <c r="AE2353" s="256">
        <v>462</v>
      </c>
      <c r="AF2353" s="256">
        <v>388</v>
      </c>
      <c r="AG2353" s="256">
        <v>321</v>
      </c>
      <c r="AH2353" s="256">
        <v>275</v>
      </c>
      <c r="AI2353" s="256">
        <v>266</v>
      </c>
      <c r="AJ2353" s="256">
        <v>220</v>
      </c>
      <c r="AK2353" s="256">
        <v>127</v>
      </c>
      <c r="AL2353" s="256">
        <v>0</v>
      </c>
      <c r="AM2353" s="256">
        <v>0</v>
      </c>
      <c r="AN2353" s="256">
        <v>0</v>
      </c>
      <c r="AO2353" s="256">
        <v>0</v>
      </c>
      <c r="AP2353" s="256">
        <v>0</v>
      </c>
      <c r="AQ2353" s="256">
        <v>0</v>
      </c>
      <c r="AR2353" s="256">
        <v>0</v>
      </c>
      <c r="AS2353" s="256">
        <v>0</v>
      </c>
      <c r="AT2353" s="256">
        <v>0</v>
      </c>
      <c r="AU2353" s="256">
        <v>0</v>
      </c>
      <c r="AV2353" s="256">
        <v>0</v>
      </c>
      <c r="AW2353" s="256">
        <v>0</v>
      </c>
      <c r="AX2353" s="256">
        <v>0</v>
      </c>
      <c r="AY2353" s="256">
        <v>0</v>
      </c>
      <c r="AZ2353" s="256">
        <v>0</v>
      </c>
      <c r="BA2353" s="256">
        <v>0</v>
      </c>
      <c r="BB2353" s="256">
        <v>0</v>
      </c>
      <c r="BC2353" s="256">
        <v>0</v>
      </c>
      <c r="BD2353" s="256">
        <v>0</v>
      </c>
      <c r="BE2353" s="256">
        <v>0</v>
      </c>
      <c r="BF2353" s="256">
        <v>0</v>
      </c>
      <c r="BG2353" s="256">
        <v>0</v>
      </c>
      <c r="BH2353" s="256">
        <v>0</v>
      </c>
      <c r="BI2353" s="256">
        <v>0</v>
      </c>
      <c r="BJ2353" s="256">
        <v>0</v>
      </c>
      <c r="BK2353" s="256">
        <v>0</v>
      </c>
      <c r="BL2353" s="256">
        <v>0</v>
      </c>
      <c r="BM2353" s="256">
        <v>0</v>
      </c>
      <c r="BN2353" s="256">
        <v>0</v>
      </c>
      <c r="BO2353" s="256">
        <v>0</v>
      </c>
      <c r="BP2353" s="256">
        <v>0</v>
      </c>
      <c r="BQ2353" s="256">
        <v>0</v>
      </c>
      <c r="BR2353" s="256">
        <v>0</v>
      </c>
      <c r="BS2353" s="256">
        <v>0</v>
      </c>
      <c r="BT2353" s="256">
        <v>0</v>
      </c>
      <c r="BU2353" s="256">
        <v>0</v>
      </c>
      <c r="BV2353" s="256">
        <v>0</v>
      </c>
    </row>
    <row r="2354" spans="1:74">
      <c r="A2354" s="256">
        <v>145</v>
      </c>
      <c r="B2354" s="256">
        <v>1829</v>
      </c>
      <c r="C2354" s="256">
        <v>1874</v>
      </c>
      <c r="D2354" s="256">
        <v>1905</v>
      </c>
      <c r="E2354" s="256">
        <v>1910</v>
      </c>
      <c r="F2354" s="256">
        <v>1875</v>
      </c>
      <c r="G2354" s="256">
        <v>1830</v>
      </c>
      <c r="H2354" s="256">
        <v>1742</v>
      </c>
      <c r="I2354" s="256">
        <v>1544</v>
      </c>
      <c r="J2354" s="256">
        <v>1284</v>
      </c>
      <c r="K2354" s="256">
        <v>1012</v>
      </c>
      <c r="L2354" s="256">
        <v>748</v>
      </c>
      <c r="M2354" s="256">
        <v>584</v>
      </c>
      <c r="N2354" s="256">
        <v>503</v>
      </c>
      <c r="O2354" s="256">
        <v>470</v>
      </c>
      <c r="P2354" s="256">
        <v>442</v>
      </c>
      <c r="Q2354" s="256">
        <v>456</v>
      </c>
      <c r="R2354" s="256">
        <v>512</v>
      </c>
      <c r="S2354" s="256">
        <v>594</v>
      </c>
      <c r="T2354" s="256">
        <v>649</v>
      </c>
      <c r="U2354" s="256">
        <v>698</v>
      </c>
      <c r="V2354" s="256">
        <v>746</v>
      </c>
      <c r="W2354" s="256">
        <v>792</v>
      </c>
      <c r="X2354" s="256">
        <v>808</v>
      </c>
      <c r="Y2354" s="256">
        <v>763</v>
      </c>
      <c r="Z2354" s="256">
        <v>704</v>
      </c>
      <c r="AA2354" s="256">
        <v>649</v>
      </c>
      <c r="AB2354" s="256">
        <v>584</v>
      </c>
      <c r="AC2354" s="256">
        <v>540</v>
      </c>
      <c r="AD2354" s="256">
        <v>484</v>
      </c>
      <c r="AE2354" s="256">
        <v>423</v>
      </c>
      <c r="AF2354" s="256">
        <v>365</v>
      </c>
      <c r="AG2354" s="256">
        <v>314</v>
      </c>
      <c r="AH2354" s="256">
        <v>294</v>
      </c>
      <c r="AI2354" s="256">
        <v>291</v>
      </c>
      <c r="AJ2354" s="256">
        <v>248</v>
      </c>
      <c r="AK2354" s="256">
        <v>136</v>
      </c>
      <c r="AL2354" s="256">
        <v>0</v>
      </c>
      <c r="AM2354" s="256">
        <v>0</v>
      </c>
      <c r="AN2354" s="256">
        <v>0</v>
      </c>
      <c r="AO2354" s="256">
        <v>0</v>
      </c>
      <c r="AP2354" s="256">
        <v>0</v>
      </c>
      <c r="AQ2354" s="256">
        <v>0</v>
      </c>
      <c r="AR2354" s="256">
        <v>0</v>
      </c>
      <c r="AS2354" s="256">
        <v>0</v>
      </c>
      <c r="AT2354" s="256">
        <v>0</v>
      </c>
      <c r="AU2354" s="256">
        <v>0</v>
      </c>
      <c r="AV2354" s="256">
        <v>0</v>
      </c>
      <c r="AW2354" s="256">
        <v>0</v>
      </c>
      <c r="AX2354" s="256">
        <v>0</v>
      </c>
      <c r="AY2354" s="256">
        <v>0</v>
      </c>
      <c r="AZ2354" s="256">
        <v>0</v>
      </c>
      <c r="BA2354" s="256">
        <v>0</v>
      </c>
      <c r="BB2354" s="256">
        <v>0</v>
      </c>
      <c r="BC2354" s="256">
        <v>0</v>
      </c>
      <c r="BD2354" s="256">
        <v>0</v>
      </c>
      <c r="BE2354" s="256">
        <v>0</v>
      </c>
      <c r="BF2354" s="256">
        <v>0</v>
      </c>
      <c r="BG2354" s="256">
        <v>0</v>
      </c>
      <c r="BH2354" s="256">
        <v>0</v>
      </c>
      <c r="BI2354" s="256">
        <v>0</v>
      </c>
      <c r="BJ2354" s="256">
        <v>0</v>
      </c>
      <c r="BK2354" s="256">
        <v>0</v>
      </c>
      <c r="BL2354" s="256">
        <v>0</v>
      </c>
      <c r="BM2354" s="256">
        <v>0</v>
      </c>
      <c r="BN2354" s="256">
        <v>0</v>
      </c>
      <c r="BO2354" s="256">
        <v>0</v>
      </c>
      <c r="BP2354" s="256">
        <v>0</v>
      </c>
      <c r="BQ2354" s="256">
        <v>0</v>
      </c>
      <c r="BR2354" s="256">
        <v>0</v>
      </c>
      <c r="BS2354" s="256">
        <v>0</v>
      </c>
      <c r="BT2354" s="256">
        <v>0</v>
      </c>
      <c r="BU2354" s="256">
        <v>0</v>
      </c>
      <c r="BV2354" s="256">
        <v>0</v>
      </c>
    </row>
    <row r="2355" spans="1:74">
      <c r="A2355" s="256">
        <v>150</v>
      </c>
      <c r="B2355" s="256">
        <v>1829</v>
      </c>
      <c r="C2355" s="256">
        <v>1874</v>
      </c>
      <c r="D2355" s="256">
        <v>1910</v>
      </c>
      <c r="E2355" s="256">
        <v>1910</v>
      </c>
      <c r="F2355" s="256">
        <v>1876</v>
      </c>
      <c r="G2355" s="256">
        <v>1822</v>
      </c>
      <c r="H2355" s="256">
        <v>1698</v>
      </c>
      <c r="I2355" s="256">
        <v>1463</v>
      </c>
      <c r="J2355" s="256">
        <v>1188</v>
      </c>
      <c r="K2355" s="256">
        <v>898</v>
      </c>
      <c r="L2355" s="256">
        <v>668</v>
      </c>
      <c r="M2355" s="256">
        <v>532</v>
      </c>
      <c r="N2355" s="256">
        <v>480</v>
      </c>
      <c r="O2355" s="256">
        <v>468</v>
      </c>
      <c r="P2355" s="256">
        <v>447</v>
      </c>
      <c r="Q2355" s="256">
        <v>478</v>
      </c>
      <c r="R2355" s="256">
        <v>556</v>
      </c>
      <c r="S2355" s="256">
        <v>616</v>
      </c>
      <c r="T2355" s="256">
        <v>642</v>
      </c>
      <c r="U2355" s="256">
        <v>676</v>
      </c>
      <c r="V2355" s="256">
        <v>708</v>
      </c>
      <c r="W2355" s="256">
        <v>724</v>
      </c>
      <c r="X2355" s="256">
        <v>704</v>
      </c>
      <c r="Y2355" s="256">
        <v>648</v>
      </c>
      <c r="Z2355" s="256">
        <v>610</v>
      </c>
      <c r="AA2355" s="256">
        <v>560</v>
      </c>
      <c r="AB2355" s="256">
        <v>515</v>
      </c>
      <c r="AC2355" s="256">
        <v>472</v>
      </c>
      <c r="AD2355" s="256">
        <v>428</v>
      </c>
      <c r="AE2355" s="256">
        <v>368</v>
      </c>
      <c r="AF2355" s="256">
        <v>317</v>
      </c>
      <c r="AG2355" s="256">
        <v>294</v>
      </c>
      <c r="AH2355" s="256">
        <v>282</v>
      </c>
      <c r="AI2355" s="256">
        <v>281</v>
      </c>
      <c r="AJ2355" s="256">
        <v>259</v>
      </c>
      <c r="AK2355" s="256">
        <v>168</v>
      </c>
      <c r="AL2355" s="256">
        <v>0</v>
      </c>
      <c r="AM2355" s="256">
        <v>0</v>
      </c>
      <c r="AN2355" s="256">
        <v>0</v>
      </c>
      <c r="AO2355" s="256">
        <v>0</v>
      </c>
      <c r="AP2355" s="256">
        <v>0</v>
      </c>
      <c r="AQ2355" s="256">
        <v>0</v>
      </c>
      <c r="AR2355" s="256">
        <v>0</v>
      </c>
      <c r="AS2355" s="256">
        <v>0</v>
      </c>
      <c r="AT2355" s="256">
        <v>0</v>
      </c>
      <c r="AU2355" s="256">
        <v>0</v>
      </c>
      <c r="AV2355" s="256">
        <v>0</v>
      </c>
      <c r="AW2355" s="256">
        <v>0</v>
      </c>
      <c r="AX2355" s="256">
        <v>0</v>
      </c>
      <c r="AY2355" s="256">
        <v>0</v>
      </c>
      <c r="AZ2355" s="256">
        <v>0</v>
      </c>
      <c r="BA2355" s="256">
        <v>0</v>
      </c>
      <c r="BB2355" s="256">
        <v>0</v>
      </c>
      <c r="BC2355" s="256">
        <v>0</v>
      </c>
      <c r="BD2355" s="256">
        <v>0</v>
      </c>
      <c r="BE2355" s="256">
        <v>0</v>
      </c>
      <c r="BF2355" s="256">
        <v>0</v>
      </c>
      <c r="BG2355" s="256">
        <v>0</v>
      </c>
      <c r="BH2355" s="256">
        <v>0</v>
      </c>
      <c r="BI2355" s="256">
        <v>0</v>
      </c>
      <c r="BJ2355" s="256">
        <v>0</v>
      </c>
      <c r="BK2355" s="256">
        <v>0</v>
      </c>
      <c r="BL2355" s="256">
        <v>0</v>
      </c>
      <c r="BM2355" s="256">
        <v>0</v>
      </c>
      <c r="BN2355" s="256">
        <v>0</v>
      </c>
      <c r="BO2355" s="256">
        <v>0</v>
      </c>
      <c r="BP2355" s="256">
        <v>0</v>
      </c>
      <c r="BQ2355" s="256">
        <v>0</v>
      </c>
      <c r="BR2355" s="256">
        <v>0</v>
      </c>
      <c r="BS2355" s="256">
        <v>0</v>
      </c>
      <c r="BT2355" s="256">
        <v>0</v>
      </c>
      <c r="BU2355" s="256">
        <v>0</v>
      </c>
      <c r="BV2355" s="256">
        <v>0</v>
      </c>
    </row>
    <row r="2356" spans="1:74">
      <c r="A2356" s="256">
        <v>155</v>
      </c>
      <c r="B2356" s="256">
        <v>1829</v>
      </c>
      <c r="C2356" s="256">
        <v>1872</v>
      </c>
      <c r="D2356" s="256">
        <v>1910</v>
      </c>
      <c r="E2356" s="256">
        <v>1913</v>
      </c>
      <c r="F2356" s="256">
        <v>1872</v>
      </c>
      <c r="G2356" s="256">
        <v>1808</v>
      </c>
      <c r="H2356" s="256">
        <v>1596</v>
      </c>
      <c r="I2356" s="256">
        <v>1396</v>
      </c>
      <c r="J2356" s="256">
        <v>1103</v>
      </c>
      <c r="K2356" s="256">
        <v>820</v>
      </c>
      <c r="L2356" s="256">
        <v>605</v>
      </c>
      <c r="M2356" s="256">
        <v>508</v>
      </c>
      <c r="N2356" s="256">
        <v>476</v>
      </c>
      <c r="O2356" s="256">
        <v>460</v>
      </c>
      <c r="P2356" s="256">
        <v>456</v>
      </c>
      <c r="Q2356" s="256">
        <v>514</v>
      </c>
      <c r="R2356" s="256">
        <v>584</v>
      </c>
      <c r="S2356" s="256">
        <v>615</v>
      </c>
      <c r="T2356" s="256">
        <v>630</v>
      </c>
      <c r="U2356" s="256">
        <v>648</v>
      </c>
      <c r="V2356" s="256">
        <v>659</v>
      </c>
      <c r="W2356" s="256">
        <v>654</v>
      </c>
      <c r="X2356" s="256">
        <v>616</v>
      </c>
      <c r="Y2356" s="256">
        <v>570</v>
      </c>
      <c r="Z2356" s="256">
        <v>535</v>
      </c>
      <c r="AA2356" s="256">
        <v>494</v>
      </c>
      <c r="AB2356" s="256">
        <v>450</v>
      </c>
      <c r="AC2356" s="256">
        <v>414</v>
      </c>
      <c r="AD2356" s="256">
        <v>376</v>
      </c>
      <c r="AE2356" s="256">
        <v>325</v>
      </c>
      <c r="AF2356" s="256">
        <v>285</v>
      </c>
      <c r="AG2356" s="256">
        <v>270</v>
      </c>
      <c r="AH2356" s="256">
        <v>260</v>
      </c>
      <c r="AI2356" s="256">
        <v>246</v>
      </c>
      <c r="AJ2356" s="256">
        <v>205</v>
      </c>
      <c r="AK2356" s="256">
        <v>101</v>
      </c>
      <c r="AL2356" s="256">
        <v>0</v>
      </c>
      <c r="AM2356" s="256">
        <v>0</v>
      </c>
      <c r="AN2356" s="256">
        <v>0</v>
      </c>
      <c r="AO2356" s="256">
        <v>0</v>
      </c>
      <c r="AP2356" s="256">
        <v>0</v>
      </c>
      <c r="AQ2356" s="256">
        <v>0</v>
      </c>
      <c r="AR2356" s="256">
        <v>0</v>
      </c>
      <c r="AS2356" s="256">
        <v>0</v>
      </c>
      <c r="AT2356" s="256">
        <v>0</v>
      </c>
      <c r="AU2356" s="256">
        <v>0</v>
      </c>
      <c r="AV2356" s="256">
        <v>0</v>
      </c>
      <c r="AW2356" s="256">
        <v>0</v>
      </c>
      <c r="AX2356" s="256">
        <v>0</v>
      </c>
      <c r="AY2356" s="256">
        <v>0</v>
      </c>
      <c r="AZ2356" s="256">
        <v>0</v>
      </c>
      <c r="BA2356" s="256">
        <v>0</v>
      </c>
      <c r="BB2356" s="256">
        <v>0</v>
      </c>
      <c r="BC2356" s="256">
        <v>0</v>
      </c>
      <c r="BD2356" s="256">
        <v>0</v>
      </c>
      <c r="BE2356" s="256">
        <v>0</v>
      </c>
      <c r="BF2356" s="256">
        <v>0</v>
      </c>
      <c r="BG2356" s="256">
        <v>0</v>
      </c>
      <c r="BH2356" s="256">
        <v>0</v>
      </c>
      <c r="BI2356" s="256">
        <v>0</v>
      </c>
      <c r="BJ2356" s="256">
        <v>0</v>
      </c>
      <c r="BK2356" s="256">
        <v>0</v>
      </c>
      <c r="BL2356" s="256">
        <v>0</v>
      </c>
      <c r="BM2356" s="256">
        <v>0</v>
      </c>
      <c r="BN2356" s="256">
        <v>0</v>
      </c>
      <c r="BO2356" s="256">
        <v>0</v>
      </c>
      <c r="BP2356" s="256">
        <v>0</v>
      </c>
      <c r="BQ2356" s="256">
        <v>0</v>
      </c>
      <c r="BR2356" s="256">
        <v>0</v>
      </c>
      <c r="BS2356" s="256">
        <v>0</v>
      </c>
      <c r="BT2356" s="256">
        <v>0</v>
      </c>
      <c r="BU2356" s="256">
        <v>0</v>
      </c>
      <c r="BV2356" s="256">
        <v>0</v>
      </c>
    </row>
    <row r="2357" spans="1:74">
      <c r="A2357" s="256">
        <v>160</v>
      </c>
      <c r="B2357" s="256">
        <v>1829</v>
      </c>
      <c r="C2357" s="256">
        <v>1874</v>
      </c>
      <c r="D2357" s="256">
        <v>1908</v>
      </c>
      <c r="E2357" s="256">
        <v>1914</v>
      </c>
      <c r="F2357" s="256">
        <v>1870</v>
      </c>
      <c r="G2357" s="256">
        <v>1797</v>
      </c>
      <c r="H2357" s="256">
        <v>1610</v>
      </c>
      <c r="I2357" s="256">
        <v>1334</v>
      </c>
      <c r="J2357" s="256">
        <v>1032</v>
      </c>
      <c r="K2357" s="256">
        <v>754</v>
      </c>
      <c r="L2357" s="256">
        <v>566</v>
      </c>
      <c r="M2357" s="256">
        <v>500</v>
      </c>
      <c r="N2357" s="256">
        <v>466</v>
      </c>
      <c r="O2357" s="256">
        <v>460</v>
      </c>
      <c r="P2357" s="256">
        <v>473</v>
      </c>
      <c r="Q2357" s="256">
        <v>538</v>
      </c>
      <c r="R2357" s="256">
        <v>598</v>
      </c>
      <c r="S2357" s="256">
        <v>616</v>
      </c>
      <c r="T2357" s="256">
        <v>615</v>
      </c>
      <c r="U2357" s="256">
        <v>620</v>
      </c>
      <c r="V2357" s="256">
        <v>615</v>
      </c>
      <c r="W2357" s="256">
        <v>595</v>
      </c>
      <c r="X2357" s="256">
        <v>546</v>
      </c>
      <c r="Y2357" s="256">
        <v>500</v>
      </c>
      <c r="Z2357" s="256">
        <v>464</v>
      </c>
      <c r="AA2357" s="256">
        <v>426</v>
      </c>
      <c r="AB2357" s="256">
        <v>389</v>
      </c>
      <c r="AC2357" s="256">
        <v>374</v>
      </c>
      <c r="AD2357" s="256">
        <v>332</v>
      </c>
      <c r="AE2357" s="256">
        <v>294</v>
      </c>
      <c r="AF2357" s="256">
        <v>270</v>
      </c>
      <c r="AG2357" s="256">
        <v>240</v>
      </c>
      <c r="AH2357" s="256">
        <v>216</v>
      </c>
      <c r="AI2357" s="256">
        <v>202</v>
      </c>
      <c r="AJ2357" s="256">
        <v>162</v>
      </c>
      <c r="AK2357" s="256">
        <v>80</v>
      </c>
      <c r="AL2357" s="256">
        <v>0</v>
      </c>
      <c r="AM2357" s="256">
        <v>0</v>
      </c>
      <c r="AN2357" s="256">
        <v>0</v>
      </c>
      <c r="AO2357" s="256">
        <v>0</v>
      </c>
      <c r="AP2357" s="256">
        <v>0</v>
      </c>
      <c r="AQ2357" s="256">
        <v>0</v>
      </c>
      <c r="AR2357" s="256">
        <v>0</v>
      </c>
      <c r="AS2357" s="256">
        <v>0</v>
      </c>
      <c r="AT2357" s="256">
        <v>0</v>
      </c>
      <c r="AU2357" s="256">
        <v>0</v>
      </c>
      <c r="AV2357" s="256">
        <v>0</v>
      </c>
      <c r="AW2357" s="256">
        <v>0</v>
      </c>
      <c r="AX2357" s="256">
        <v>0</v>
      </c>
      <c r="AY2357" s="256">
        <v>0</v>
      </c>
      <c r="AZ2357" s="256">
        <v>0</v>
      </c>
      <c r="BA2357" s="256">
        <v>0</v>
      </c>
      <c r="BB2357" s="256">
        <v>0</v>
      </c>
      <c r="BC2357" s="256">
        <v>0</v>
      </c>
      <c r="BD2357" s="256">
        <v>0</v>
      </c>
      <c r="BE2357" s="256">
        <v>0</v>
      </c>
      <c r="BF2357" s="256">
        <v>0</v>
      </c>
      <c r="BG2357" s="256">
        <v>0</v>
      </c>
      <c r="BH2357" s="256">
        <v>0</v>
      </c>
      <c r="BI2357" s="256">
        <v>0</v>
      </c>
      <c r="BJ2357" s="256">
        <v>0</v>
      </c>
      <c r="BK2357" s="256">
        <v>0</v>
      </c>
      <c r="BL2357" s="256">
        <v>0</v>
      </c>
      <c r="BM2357" s="256">
        <v>0</v>
      </c>
      <c r="BN2357" s="256">
        <v>0</v>
      </c>
      <c r="BO2357" s="256">
        <v>0</v>
      </c>
      <c r="BP2357" s="256">
        <v>0</v>
      </c>
      <c r="BQ2357" s="256">
        <v>0</v>
      </c>
      <c r="BR2357" s="256">
        <v>0</v>
      </c>
      <c r="BS2357" s="256">
        <v>0</v>
      </c>
      <c r="BT2357" s="256">
        <v>0</v>
      </c>
      <c r="BU2357" s="256">
        <v>0</v>
      </c>
      <c r="BV2357" s="256">
        <v>0</v>
      </c>
    </row>
    <row r="2358" spans="1:74">
      <c r="A2358" s="256">
        <v>165</v>
      </c>
      <c r="B2358" s="256">
        <v>1829</v>
      </c>
      <c r="C2358" s="256">
        <v>1876</v>
      </c>
      <c r="D2358" s="256">
        <v>1909</v>
      </c>
      <c r="E2358" s="256">
        <v>1910</v>
      </c>
      <c r="F2358" s="256">
        <v>1868</v>
      </c>
      <c r="G2358" s="256">
        <v>1784</v>
      </c>
      <c r="H2358" s="256">
        <v>1579</v>
      </c>
      <c r="I2358" s="256">
        <v>1278</v>
      </c>
      <c r="J2358" s="256">
        <v>972</v>
      </c>
      <c r="K2358" s="256">
        <v>697</v>
      </c>
      <c r="L2358" s="256">
        <v>539</v>
      </c>
      <c r="M2358" s="256">
        <v>487</v>
      </c>
      <c r="N2358" s="256">
        <v>460</v>
      </c>
      <c r="O2358" s="256">
        <v>453</v>
      </c>
      <c r="P2358" s="256">
        <v>484</v>
      </c>
      <c r="Q2358" s="256">
        <v>563</v>
      </c>
      <c r="R2358" s="256">
        <v>607</v>
      </c>
      <c r="S2358" s="256">
        <v>606</v>
      </c>
      <c r="T2358" s="256">
        <v>596</v>
      </c>
      <c r="U2358" s="256">
        <v>588</v>
      </c>
      <c r="V2358" s="256">
        <v>576</v>
      </c>
      <c r="W2358" s="256">
        <v>532</v>
      </c>
      <c r="X2358" s="256">
        <v>490</v>
      </c>
      <c r="Y2358" s="256">
        <v>449</v>
      </c>
      <c r="Z2358" s="256">
        <v>404</v>
      </c>
      <c r="AA2358" s="256">
        <v>363</v>
      </c>
      <c r="AB2358" s="256">
        <v>350</v>
      </c>
      <c r="AC2358" s="256">
        <v>337</v>
      </c>
      <c r="AD2358" s="256">
        <v>315</v>
      </c>
      <c r="AE2358" s="256">
        <v>282</v>
      </c>
      <c r="AF2358" s="256">
        <v>246</v>
      </c>
      <c r="AG2358" s="256">
        <v>212</v>
      </c>
      <c r="AH2358" s="256">
        <v>192</v>
      </c>
      <c r="AI2358" s="256">
        <v>166</v>
      </c>
      <c r="AJ2358" s="256">
        <v>124</v>
      </c>
      <c r="AK2358" s="256">
        <v>73</v>
      </c>
      <c r="AL2358" s="256">
        <v>0</v>
      </c>
      <c r="AM2358" s="256">
        <v>0</v>
      </c>
      <c r="AN2358" s="256">
        <v>0</v>
      </c>
      <c r="AO2358" s="256">
        <v>0</v>
      </c>
      <c r="AP2358" s="256">
        <v>0</v>
      </c>
      <c r="AQ2358" s="256">
        <v>0</v>
      </c>
      <c r="AR2358" s="256">
        <v>0</v>
      </c>
      <c r="AS2358" s="256">
        <v>0</v>
      </c>
      <c r="AT2358" s="256">
        <v>0</v>
      </c>
      <c r="AU2358" s="256">
        <v>0</v>
      </c>
      <c r="AV2358" s="256">
        <v>0</v>
      </c>
      <c r="AW2358" s="256">
        <v>0</v>
      </c>
      <c r="AX2358" s="256">
        <v>0</v>
      </c>
      <c r="AY2358" s="256">
        <v>0</v>
      </c>
      <c r="AZ2358" s="256">
        <v>0</v>
      </c>
      <c r="BA2358" s="256">
        <v>0</v>
      </c>
      <c r="BB2358" s="256">
        <v>0</v>
      </c>
      <c r="BC2358" s="256">
        <v>0</v>
      </c>
      <c r="BD2358" s="256">
        <v>0</v>
      </c>
      <c r="BE2358" s="256">
        <v>0</v>
      </c>
      <c r="BF2358" s="256">
        <v>0</v>
      </c>
      <c r="BG2358" s="256">
        <v>0</v>
      </c>
      <c r="BH2358" s="256">
        <v>0</v>
      </c>
      <c r="BI2358" s="256">
        <v>0</v>
      </c>
      <c r="BJ2358" s="256">
        <v>0</v>
      </c>
      <c r="BK2358" s="256">
        <v>0</v>
      </c>
      <c r="BL2358" s="256">
        <v>0</v>
      </c>
      <c r="BM2358" s="256">
        <v>0</v>
      </c>
      <c r="BN2358" s="256">
        <v>0</v>
      </c>
      <c r="BO2358" s="256">
        <v>0</v>
      </c>
      <c r="BP2358" s="256">
        <v>0</v>
      </c>
      <c r="BQ2358" s="256">
        <v>0</v>
      </c>
      <c r="BR2358" s="256">
        <v>0</v>
      </c>
      <c r="BS2358" s="256">
        <v>0</v>
      </c>
      <c r="BT2358" s="256">
        <v>0</v>
      </c>
      <c r="BU2358" s="256">
        <v>0</v>
      </c>
      <c r="BV2358" s="256">
        <v>0</v>
      </c>
    </row>
    <row r="2359" spans="1:74">
      <c r="A2359" s="256">
        <v>170</v>
      </c>
      <c r="B2359" s="256">
        <v>1829</v>
      </c>
      <c r="C2359" s="256">
        <v>1872</v>
      </c>
      <c r="D2359" s="256">
        <v>1911</v>
      </c>
      <c r="E2359" s="256">
        <v>1914</v>
      </c>
      <c r="F2359" s="256">
        <v>1866</v>
      </c>
      <c r="G2359" s="256">
        <v>1776</v>
      </c>
      <c r="H2359" s="256">
        <v>1550</v>
      </c>
      <c r="I2359" s="256">
        <v>1248</v>
      </c>
      <c r="J2359" s="256">
        <v>924</v>
      </c>
      <c r="K2359" s="256">
        <v>660</v>
      </c>
      <c r="L2359" s="256">
        <v>522</v>
      </c>
      <c r="M2359" s="256">
        <v>473</v>
      </c>
      <c r="N2359" s="256">
        <v>448</v>
      </c>
      <c r="O2359" s="256">
        <v>454</v>
      </c>
      <c r="P2359" s="256">
        <v>492</v>
      </c>
      <c r="Q2359" s="256">
        <v>562</v>
      </c>
      <c r="R2359" s="256">
        <v>594</v>
      </c>
      <c r="S2359" s="256">
        <v>583</v>
      </c>
      <c r="T2359" s="256">
        <v>568</v>
      </c>
      <c r="U2359" s="256">
        <v>552</v>
      </c>
      <c r="V2359" s="256">
        <v>531</v>
      </c>
      <c r="W2359" s="256">
        <v>482</v>
      </c>
      <c r="X2359" s="256">
        <v>438</v>
      </c>
      <c r="Y2359" s="256">
        <v>394</v>
      </c>
      <c r="Z2359" s="256">
        <v>351</v>
      </c>
      <c r="AA2359" s="256">
        <v>318</v>
      </c>
      <c r="AB2359" s="256">
        <v>326</v>
      </c>
      <c r="AC2359" s="256">
        <v>321</v>
      </c>
      <c r="AD2359" s="256">
        <v>298</v>
      </c>
      <c r="AE2359" s="256">
        <v>258</v>
      </c>
      <c r="AF2359" s="256">
        <v>224</v>
      </c>
      <c r="AG2359" s="256">
        <v>186</v>
      </c>
      <c r="AH2359" s="256">
        <v>166</v>
      </c>
      <c r="AI2359" s="256">
        <v>136</v>
      </c>
      <c r="AJ2359" s="256">
        <v>96</v>
      </c>
      <c r="AK2359" s="256">
        <v>49</v>
      </c>
      <c r="AL2359" s="256">
        <v>0</v>
      </c>
      <c r="AM2359" s="256">
        <v>0</v>
      </c>
      <c r="AN2359" s="256">
        <v>0</v>
      </c>
      <c r="AO2359" s="256">
        <v>0</v>
      </c>
      <c r="AP2359" s="256">
        <v>0</v>
      </c>
      <c r="AQ2359" s="256">
        <v>0</v>
      </c>
      <c r="AR2359" s="256">
        <v>0</v>
      </c>
      <c r="AS2359" s="256">
        <v>0</v>
      </c>
      <c r="AT2359" s="256">
        <v>0</v>
      </c>
      <c r="AU2359" s="256">
        <v>0</v>
      </c>
      <c r="AV2359" s="256">
        <v>0</v>
      </c>
      <c r="AW2359" s="256">
        <v>0</v>
      </c>
      <c r="AX2359" s="256">
        <v>0</v>
      </c>
      <c r="AY2359" s="256">
        <v>0</v>
      </c>
      <c r="AZ2359" s="256">
        <v>0</v>
      </c>
      <c r="BA2359" s="256">
        <v>0</v>
      </c>
      <c r="BB2359" s="256">
        <v>0</v>
      </c>
      <c r="BC2359" s="256">
        <v>0</v>
      </c>
      <c r="BD2359" s="256">
        <v>0</v>
      </c>
      <c r="BE2359" s="256">
        <v>0</v>
      </c>
      <c r="BF2359" s="256">
        <v>0</v>
      </c>
      <c r="BG2359" s="256">
        <v>0</v>
      </c>
      <c r="BH2359" s="256">
        <v>0</v>
      </c>
      <c r="BI2359" s="256">
        <v>0</v>
      </c>
      <c r="BJ2359" s="256">
        <v>0</v>
      </c>
      <c r="BK2359" s="256">
        <v>0</v>
      </c>
      <c r="BL2359" s="256">
        <v>0</v>
      </c>
      <c r="BM2359" s="256">
        <v>0</v>
      </c>
      <c r="BN2359" s="256">
        <v>0</v>
      </c>
      <c r="BO2359" s="256">
        <v>0</v>
      </c>
      <c r="BP2359" s="256">
        <v>0</v>
      </c>
      <c r="BQ2359" s="256">
        <v>0</v>
      </c>
      <c r="BR2359" s="256">
        <v>0</v>
      </c>
      <c r="BS2359" s="256">
        <v>0</v>
      </c>
      <c r="BT2359" s="256">
        <v>0</v>
      </c>
      <c r="BU2359" s="256">
        <v>0</v>
      </c>
      <c r="BV2359" s="256">
        <v>0</v>
      </c>
    </row>
    <row r="2360" spans="1:74">
      <c r="A2360" s="256">
        <v>175</v>
      </c>
      <c r="B2360" s="256">
        <v>1829</v>
      </c>
      <c r="C2360" s="256">
        <v>1874</v>
      </c>
      <c r="D2360" s="256">
        <v>1910</v>
      </c>
      <c r="E2360" s="256">
        <v>1902</v>
      </c>
      <c r="F2360" s="256">
        <v>1866</v>
      </c>
      <c r="G2360" s="256">
        <v>1767</v>
      </c>
      <c r="H2360" s="256">
        <v>1530</v>
      </c>
      <c r="I2360" s="256">
        <v>1222</v>
      </c>
      <c r="J2360" s="256">
        <v>904</v>
      </c>
      <c r="K2360" s="256">
        <v>642</v>
      </c>
      <c r="L2360" s="256">
        <v>504</v>
      </c>
      <c r="M2360" s="256">
        <v>458</v>
      </c>
      <c r="N2360" s="256">
        <v>436</v>
      </c>
      <c r="O2360" s="256">
        <v>444</v>
      </c>
      <c r="P2360" s="256">
        <v>486</v>
      </c>
      <c r="Q2360" s="256">
        <v>565</v>
      </c>
      <c r="R2360" s="256">
        <v>578</v>
      </c>
      <c r="S2360" s="256">
        <v>558</v>
      </c>
      <c r="T2360" s="256">
        <v>540</v>
      </c>
      <c r="U2360" s="256">
        <v>525</v>
      </c>
      <c r="V2360" s="256">
        <v>490</v>
      </c>
      <c r="W2360" s="256">
        <v>436</v>
      </c>
      <c r="X2360" s="256">
        <v>386</v>
      </c>
      <c r="Y2360" s="256">
        <v>346</v>
      </c>
      <c r="Z2360" s="256">
        <v>310</v>
      </c>
      <c r="AA2360" s="256">
        <v>292</v>
      </c>
      <c r="AB2360" s="256">
        <v>310</v>
      </c>
      <c r="AC2360" s="256">
        <v>312</v>
      </c>
      <c r="AD2360" s="256">
        <v>288</v>
      </c>
      <c r="AE2360" s="256">
        <v>252</v>
      </c>
      <c r="AF2360" s="256">
        <v>202</v>
      </c>
      <c r="AG2360" s="256">
        <v>172</v>
      </c>
      <c r="AH2360" s="256">
        <v>134</v>
      </c>
      <c r="AI2360" s="256">
        <v>112</v>
      </c>
      <c r="AJ2360" s="256">
        <v>84</v>
      </c>
      <c r="AK2360" s="256">
        <v>50</v>
      </c>
      <c r="AL2360" s="256">
        <v>0</v>
      </c>
      <c r="AM2360" s="256">
        <v>0</v>
      </c>
      <c r="AN2360" s="256">
        <v>0</v>
      </c>
      <c r="AO2360" s="256">
        <v>0</v>
      </c>
      <c r="AP2360" s="256">
        <v>0</v>
      </c>
      <c r="AQ2360" s="256">
        <v>0</v>
      </c>
      <c r="AR2360" s="256">
        <v>0</v>
      </c>
      <c r="AS2360" s="256">
        <v>0</v>
      </c>
      <c r="AT2360" s="256">
        <v>0</v>
      </c>
      <c r="AU2360" s="256">
        <v>0</v>
      </c>
      <c r="AV2360" s="256">
        <v>0</v>
      </c>
      <c r="AW2360" s="256">
        <v>0</v>
      </c>
      <c r="AX2360" s="256">
        <v>0</v>
      </c>
      <c r="AY2360" s="256">
        <v>0</v>
      </c>
      <c r="AZ2360" s="256">
        <v>0</v>
      </c>
      <c r="BA2360" s="256">
        <v>0</v>
      </c>
      <c r="BB2360" s="256">
        <v>0</v>
      </c>
      <c r="BC2360" s="256">
        <v>0</v>
      </c>
      <c r="BD2360" s="256">
        <v>0</v>
      </c>
      <c r="BE2360" s="256">
        <v>0</v>
      </c>
      <c r="BF2360" s="256">
        <v>0</v>
      </c>
      <c r="BG2360" s="256">
        <v>0</v>
      </c>
      <c r="BH2360" s="256">
        <v>0</v>
      </c>
      <c r="BI2360" s="256">
        <v>0</v>
      </c>
      <c r="BJ2360" s="256">
        <v>0</v>
      </c>
      <c r="BK2360" s="256">
        <v>0</v>
      </c>
      <c r="BL2360" s="256">
        <v>0</v>
      </c>
      <c r="BM2360" s="256">
        <v>0</v>
      </c>
      <c r="BN2360" s="256">
        <v>0</v>
      </c>
      <c r="BO2360" s="256">
        <v>0</v>
      </c>
      <c r="BP2360" s="256">
        <v>0</v>
      </c>
      <c r="BQ2360" s="256">
        <v>0</v>
      </c>
      <c r="BR2360" s="256">
        <v>0</v>
      </c>
      <c r="BS2360" s="256">
        <v>0</v>
      </c>
      <c r="BT2360" s="256">
        <v>0</v>
      </c>
      <c r="BU2360" s="256">
        <v>0</v>
      </c>
      <c r="BV2360" s="256">
        <v>0</v>
      </c>
    </row>
    <row r="2361" spans="1:74">
      <c r="A2361" s="256">
        <v>180</v>
      </c>
      <c r="B2361" s="256">
        <v>1829</v>
      </c>
      <c r="C2361" s="256">
        <v>1898</v>
      </c>
      <c r="D2361" s="256">
        <v>1925</v>
      </c>
      <c r="E2361" s="256">
        <v>1917</v>
      </c>
      <c r="F2361" s="256">
        <v>1860</v>
      </c>
      <c r="G2361" s="256">
        <v>1733</v>
      </c>
      <c r="H2361" s="256">
        <v>1468</v>
      </c>
      <c r="I2361" s="256">
        <v>1127</v>
      </c>
      <c r="J2361" s="256">
        <v>823</v>
      </c>
      <c r="K2361" s="256">
        <v>587</v>
      </c>
      <c r="L2361" s="256">
        <v>494</v>
      </c>
      <c r="M2361" s="256">
        <v>444</v>
      </c>
      <c r="N2361" s="256">
        <v>429</v>
      </c>
      <c r="O2361" s="256">
        <v>445</v>
      </c>
      <c r="P2361" s="256">
        <v>506</v>
      </c>
      <c r="Q2361" s="256">
        <v>576</v>
      </c>
      <c r="R2361" s="256">
        <v>571</v>
      </c>
      <c r="S2361" s="256">
        <v>548</v>
      </c>
      <c r="T2361" s="256">
        <v>540</v>
      </c>
      <c r="U2361" s="256">
        <v>520</v>
      </c>
      <c r="V2361" s="256">
        <v>452</v>
      </c>
      <c r="W2361" s="256">
        <v>408</v>
      </c>
      <c r="X2361" s="256">
        <v>368</v>
      </c>
      <c r="Y2361" s="256">
        <v>317</v>
      </c>
      <c r="Z2361" s="256">
        <v>285</v>
      </c>
      <c r="AA2361" s="256">
        <v>291</v>
      </c>
      <c r="AB2361" s="256">
        <v>318</v>
      </c>
      <c r="AC2361" s="256">
        <v>313</v>
      </c>
      <c r="AD2361" s="256">
        <v>276</v>
      </c>
      <c r="AE2361" s="256">
        <v>242</v>
      </c>
      <c r="AF2361" s="256">
        <v>179</v>
      </c>
      <c r="AG2361" s="256">
        <v>148</v>
      </c>
      <c r="AH2361" s="256">
        <v>117</v>
      </c>
      <c r="AI2361" s="256">
        <v>95</v>
      </c>
      <c r="AJ2361" s="256">
        <v>65</v>
      </c>
      <c r="AK2361" s="256">
        <v>40</v>
      </c>
      <c r="AL2361" s="256">
        <v>0</v>
      </c>
      <c r="AM2361" s="256">
        <v>0</v>
      </c>
      <c r="AN2361" s="256">
        <v>0</v>
      </c>
      <c r="AO2361" s="256">
        <v>0</v>
      </c>
      <c r="AP2361" s="256">
        <v>0</v>
      </c>
      <c r="AQ2361" s="256">
        <v>0</v>
      </c>
      <c r="AR2361" s="256">
        <v>0</v>
      </c>
      <c r="AS2361" s="256">
        <v>0</v>
      </c>
      <c r="AT2361" s="256">
        <v>0</v>
      </c>
      <c r="AU2361" s="256">
        <v>0</v>
      </c>
      <c r="AV2361" s="256">
        <v>0</v>
      </c>
      <c r="AW2361" s="256">
        <v>0</v>
      </c>
      <c r="AX2361" s="256">
        <v>0</v>
      </c>
      <c r="AY2361" s="256">
        <v>0</v>
      </c>
      <c r="AZ2361" s="256">
        <v>0</v>
      </c>
      <c r="BA2361" s="256">
        <v>0</v>
      </c>
      <c r="BB2361" s="256">
        <v>0</v>
      </c>
      <c r="BC2361" s="256">
        <v>0</v>
      </c>
      <c r="BD2361" s="256">
        <v>0</v>
      </c>
      <c r="BE2361" s="256">
        <v>0</v>
      </c>
      <c r="BF2361" s="256">
        <v>0</v>
      </c>
      <c r="BG2361" s="256">
        <v>0</v>
      </c>
      <c r="BH2361" s="256">
        <v>0</v>
      </c>
      <c r="BI2361" s="256">
        <v>0</v>
      </c>
      <c r="BJ2361" s="256">
        <v>0</v>
      </c>
      <c r="BK2361" s="256">
        <v>0</v>
      </c>
      <c r="BL2361" s="256">
        <v>0</v>
      </c>
      <c r="BM2361" s="256">
        <v>0</v>
      </c>
      <c r="BN2361" s="256">
        <v>0</v>
      </c>
      <c r="BO2361" s="256">
        <v>0</v>
      </c>
      <c r="BP2361" s="256">
        <v>0</v>
      </c>
      <c r="BQ2361" s="256">
        <v>0</v>
      </c>
      <c r="BR2361" s="256">
        <v>0</v>
      </c>
      <c r="BS2361" s="256">
        <v>0</v>
      </c>
      <c r="BT2361" s="256">
        <v>0</v>
      </c>
      <c r="BU2361" s="256">
        <v>0</v>
      </c>
      <c r="BV2361" s="256">
        <v>0</v>
      </c>
    </row>
    <row r="2362" spans="1:74">
      <c r="B2362" s="256" t="s">
        <v>3365</v>
      </c>
    </row>
    <row r="2363" spans="1:74">
      <c r="B2363" s="256" t="s">
        <v>3348</v>
      </c>
    </row>
    <row r="2364" spans="1:74">
      <c r="B2364" s="256" t="s">
        <v>66</v>
      </c>
    </row>
    <row r="2365" spans="1:74">
      <c r="B2365" s="256" t="s">
        <v>3355</v>
      </c>
    </row>
    <row r="2366" spans="1:74">
      <c r="B2366" s="256">
        <v>134</v>
      </c>
    </row>
    <row r="2367" spans="1:74">
      <c r="B2367" s="256" t="s">
        <v>3356</v>
      </c>
    </row>
    <row r="2369" spans="1:74">
      <c r="B2369" s="256">
        <v>73</v>
      </c>
    </row>
    <row r="2370" spans="1:74">
      <c r="B2370" s="256">
        <v>73</v>
      </c>
    </row>
    <row r="2371" spans="1:74">
      <c r="B2371" s="256">
        <v>0</v>
      </c>
      <c r="C2371" s="256">
        <v>2.5</v>
      </c>
      <c r="D2371" s="256">
        <v>5</v>
      </c>
      <c r="E2371" s="256">
        <v>7.5</v>
      </c>
      <c r="F2371" s="256">
        <v>10</v>
      </c>
      <c r="G2371" s="256">
        <v>12.5</v>
      </c>
      <c r="H2371" s="256">
        <v>15</v>
      </c>
      <c r="I2371" s="256">
        <v>17.5</v>
      </c>
      <c r="J2371" s="256">
        <v>20</v>
      </c>
      <c r="K2371" s="256">
        <v>22.5</v>
      </c>
      <c r="L2371" s="256">
        <v>25</v>
      </c>
      <c r="M2371" s="256">
        <v>27.5</v>
      </c>
      <c r="N2371" s="256">
        <v>30</v>
      </c>
      <c r="O2371" s="256">
        <v>32.5</v>
      </c>
      <c r="P2371" s="256">
        <v>35</v>
      </c>
      <c r="Q2371" s="256">
        <v>37.5</v>
      </c>
      <c r="R2371" s="256">
        <v>40</v>
      </c>
      <c r="S2371" s="256">
        <v>42.5</v>
      </c>
      <c r="T2371" s="256">
        <v>45</v>
      </c>
      <c r="U2371" s="256">
        <v>47.5</v>
      </c>
      <c r="V2371" s="256">
        <v>50</v>
      </c>
      <c r="W2371" s="256">
        <v>52.5</v>
      </c>
      <c r="X2371" s="256">
        <v>55</v>
      </c>
      <c r="Y2371" s="256">
        <v>57.5</v>
      </c>
      <c r="Z2371" s="256">
        <v>60</v>
      </c>
      <c r="AA2371" s="256">
        <v>62.5</v>
      </c>
      <c r="AB2371" s="256">
        <v>65</v>
      </c>
      <c r="AC2371" s="256">
        <v>67.5</v>
      </c>
      <c r="AD2371" s="256">
        <v>70</v>
      </c>
      <c r="AE2371" s="256">
        <v>72.5</v>
      </c>
      <c r="AF2371" s="256">
        <v>75</v>
      </c>
      <c r="AG2371" s="256">
        <v>77.5</v>
      </c>
      <c r="AH2371" s="256">
        <v>80</v>
      </c>
      <c r="AI2371" s="256">
        <v>82.5</v>
      </c>
      <c r="AJ2371" s="256">
        <v>85</v>
      </c>
      <c r="AK2371" s="256">
        <v>87.5</v>
      </c>
      <c r="AL2371" s="256">
        <v>90</v>
      </c>
      <c r="AM2371" s="256">
        <v>92.5</v>
      </c>
      <c r="AN2371" s="256">
        <v>95</v>
      </c>
      <c r="AO2371" s="256">
        <v>97.5</v>
      </c>
      <c r="AP2371" s="256">
        <v>100</v>
      </c>
      <c r="AQ2371" s="256">
        <v>102.5</v>
      </c>
      <c r="AR2371" s="256">
        <v>105</v>
      </c>
      <c r="AS2371" s="256">
        <v>107.5</v>
      </c>
      <c r="AT2371" s="256">
        <v>110</v>
      </c>
      <c r="AU2371" s="256">
        <v>112.5</v>
      </c>
      <c r="AV2371" s="256">
        <v>115</v>
      </c>
      <c r="AW2371" s="256">
        <v>117.5</v>
      </c>
      <c r="AX2371" s="256">
        <v>120</v>
      </c>
      <c r="AY2371" s="256">
        <v>122.5</v>
      </c>
      <c r="AZ2371" s="256">
        <v>125</v>
      </c>
      <c r="BA2371" s="256">
        <v>127.5</v>
      </c>
      <c r="BB2371" s="256">
        <v>130</v>
      </c>
      <c r="BC2371" s="256">
        <v>132.5</v>
      </c>
      <c r="BD2371" s="256">
        <v>135</v>
      </c>
      <c r="BE2371" s="256">
        <v>137.5</v>
      </c>
      <c r="BF2371" s="256">
        <v>140</v>
      </c>
      <c r="BG2371" s="256">
        <v>142.5</v>
      </c>
      <c r="BH2371" s="256">
        <v>145</v>
      </c>
      <c r="BI2371" s="256">
        <v>147.5</v>
      </c>
      <c r="BJ2371" s="256">
        <v>150</v>
      </c>
      <c r="BK2371" s="256">
        <v>152.5</v>
      </c>
      <c r="BL2371" s="256">
        <v>155</v>
      </c>
      <c r="BM2371" s="256">
        <v>157.5</v>
      </c>
      <c r="BN2371" s="256">
        <v>160</v>
      </c>
      <c r="BO2371" s="256">
        <v>162.5</v>
      </c>
      <c r="BP2371" s="256">
        <v>165</v>
      </c>
      <c r="BQ2371" s="256">
        <v>167.5</v>
      </c>
      <c r="BR2371" s="256">
        <v>170</v>
      </c>
      <c r="BS2371" s="256">
        <v>172.5</v>
      </c>
      <c r="BT2371" s="256">
        <v>175</v>
      </c>
      <c r="BU2371" s="256">
        <v>177.5</v>
      </c>
      <c r="BV2371" s="256">
        <v>180</v>
      </c>
    </row>
    <row r="2372" spans="1:74">
      <c r="A2372" s="256">
        <v>0</v>
      </c>
      <c r="B2372" s="256">
        <v>2656</v>
      </c>
      <c r="C2372" s="256">
        <v>2599</v>
      </c>
      <c r="D2372" s="256">
        <v>2578</v>
      </c>
      <c r="E2372" s="256">
        <v>2623</v>
      </c>
      <c r="F2372" s="256">
        <v>2662</v>
      </c>
      <c r="G2372" s="256">
        <v>2644</v>
      </c>
      <c r="H2372" s="256">
        <v>2609</v>
      </c>
      <c r="I2372" s="256">
        <v>2572</v>
      </c>
      <c r="J2372" s="256">
        <v>2588</v>
      </c>
      <c r="K2372" s="256">
        <v>2683</v>
      </c>
      <c r="L2372" s="256">
        <v>2833</v>
      </c>
      <c r="M2372" s="256">
        <v>3009</v>
      </c>
      <c r="N2372" s="256">
        <v>3187</v>
      </c>
      <c r="O2372" s="256">
        <v>3358</v>
      </c>
      <c r="P2372" s="256">
        <v>3437</v>
      </c>
      <c r="Q2372" s="256">
        <v>3510</v>
      </c>
      <c r="R2372" s="256">
        <v>3565</v>
      </c>
      <c r="S2372" s="256">
        <v>3612</v>
      </c>
      <c r="T2372" s="256">
        <v>3598</v>
      </c>
      <c r="U2372" s="256">
        <v>3518</v>
      </c>
      <c r="V2372" s="256">
        <v>3475</v>
      </c>
      <c r="W2372" s="256">
        <v>3513</v>
      </c>
      <c r="X2372" s="256">
        <v>3569</v>
      </c>
      <c r="Y2372" s="256">
        <v>3508</v>
      </c>
      <c r="Z2372" s="256">
        <v>3227</v>
      </c>
      <c r="AA2372" s="256">
        <v>2546</v>
      </c>
      <c r="AB2372" s="256">
        <v>1523</v>
      </c>
      <c r="AC2372" s="256">
        <v>808</v>
      </c>
      <c r="AD2372" s="256">
        <v>561</v>
      </c>
      <c r="AE2372" s="256">
        <v>446</v>
      </c>
      <c r="AF2372" s="256">
        <v>367</v>
      </c>
      <c r="AG2372" s="256">
        <v>286</v>
      </c>
      <c r="AH2372" s="256">
        <v>244</v>
      </c>
      <c r="AI2372" s="256">
        <v>205</v>
      </c>
      <c r="AJ2372" s="256">
        <v>163</v>
      </c>
      <c r="AK2372" s="256">
        <v>89</v>
      </c>
      <c r="AL2372" s="256">
        <v>0</v>
      </c>
      <c r="AM2372" s="256">
        <v>0</v>
      </c>
      <c r="AN2372" s="256">
        <v>0</v>
      </c>
      <c r="AO2372" s="256">
        <v>0</v>
      </c>
      <c r="AP2372" s="256">
        <v>0</v>
      </c>
      <c r="AQ2372" s="256">
        <v>0</v>
      </c>
      <c r="AR2372" s="256">
        <v>0</v>
      </c>
      <c r="AS2372" s="256">
        <v>0</v>
      </c>
      <c r="AT2372" s="256">
        <v>0</v>
      </c>
      <c r="AU2372" s="256">
        <v>0</v>
      </c>
      <c r="AV2372" s="256">
        <v>0</v>
      </c>
      <c r="AW2372" s="256">
        <v>0</v>
      </c>
      <c r="AX2372" s="256">
        <v>0</v>
      </c>
      <c r="AY2372" s="256">
        <v>0</v>
      </c>
      <c r="AZ2372" s="256">
        <v>0</v>
      </c>
      <c r="BA2372" s="256">
        <v>0</v>
      </c>
      <c r="BB2372" s="256">
        <v>0</v>
      </c>
      <c r="BC2372" s="256">
        <v>0</v>
      </c>
      <c r="BD2372" s="256">
        <v>0</v>
      </c>
      <c r="BE2372" s="256">
        <v>0</v>
      </c>
      <c r="BF2372" s="256">
        <v>0</v>
      </c>
      <c r="BG2372" s="256">
        <v>0</v>
      </c>
      <c r="BH2372" s="256">
        <v>0</v>
      </c>
      <c r="BI2372" s="256">
        <v>0</v>
      </c>
      <c r="BJ2372" s="256">
        <v>0</v>
      </c>
      <c r="BK2372" s="256">
        <v>0</v>
      </c>
      <c r="BL2372" s="256">
        <v>0</v>
      </c>
      <c r="BM2372" s="256">
        <v>0</v>
      </c>
      <c r="BN2372" s="256">
        <v>0</v>
      </c>
      <c r="BO2372" s="256">
        <v>0</v>
      </c>
      <c r="BP2372" s="256">
        <v>0</v>
      </c>
      <c r="BQ2372" s="256">
        <v>0</v>
      </c>
      <c r="BR2372" s="256">
        <v>0</v>
      </c>
      <c r="BS2372" s="256">
        <v>0</v>
      </c>
      <c r="BT2372" s="256">
        <v>0</v>
      </c>
      <c r="BU2372" s="256">
        <v>0</v>
      </c>
      <c r="BV2372" s="256">
        <v>0</v>
      </c>
    </row>
    <row r="2373" spans="1:74">
      <c r="A2373" s="256">
        <v>2.5</v>
      </c>
      <c r="B2373" s="256">
        <v>2656</v>
      </c>
      <c r="C2373" s="256">
        <v>2602</v>
      </c>
      <c r="D2373" s="256">
        <v>2598</v>
      </c>
      <c r="E2373" s="256">
        <v>2653</v>
      </c>
      <c r="F2373" s="256">
        <v>2674</v>
      </c>
      <c r="G2373" s="256">
        <v>2649</v>
      </c>
      <c r="H2373" s="256">
        <v>2608</v>
      </c>
      <c r="I2373" s="256">
        <v>2586</v>
      </c>
      <c r="J2373" s="256">
        <v>2623</v>
      </c>
      <c r="K2373" s="256">
        <v>2740</v>
      </c>
      <c r="L2373" s="256">
        <v>2898</v>
      </c>
      <c r="M2373" s="256">
        <v>3069</v>
      </c>
      <c r="N2373" s="256">
        <v>3253</v>
      </c>
      <c r="O2373" s="256">
        <v>3392</v>
      </c>
      <c r="P2373" s="256">
        <v>3465</v>
      </c>
      <c r="Q2373" s="256">
        <v>3531</v>
      </c>
      <c r="R2373" s="256">
        <v>3586</v>
      </c>
      <c r="S2373" s="256">
        <v>3618</v>
      </c>
      <c r="T2373" s="256">
        <v>3588</v>
      </c>
      <c r="U2373" s="256">
        <v>3502</v>
      </c>
      <c r="V2373" s="256">
        <v>3476</v>
      </c>
      <c r="W2373" s="256">
        <v>3522</v>
      </c>
      <c r="X2373" s="256">
        <v>3546</v>
      </c>
      <c r="Y2373" s="256">
        <v>3434</v>
      </c>
      <c r="Z2373" s="256">
        <v>3055</v>
      </c>
      <c r="AA2373" s="256">
        <v>2257</v>
      </c>
      <c r="AB2373" s="256">
        <v>1282</v>
      </c>
      <c r="AC2373" s="256">
        <v>710</v>
      </c>
      <c r="AD2373" s="256">
        <v>516</v>
      </c>
      <c r="AE2373" s="256">
        <v>424</v>
      </c>
      <c r="AF2373" s="256">
        <v>340</v>
      </c>
      <c r="AG2373" s="256">
        <v>275</v>
      </c>
      <c r="AH2373" s="256">
        <v>232</v>
      </c>
      <c r="AI2373" s="256">
        <v>196</v>
      </c>
      <c r="AJ2373" s="256">
        <v>140</v>
      </c>
      <c r="AK2373" s="256">
        <v>69</v>
      </c>
      <c r="AL2373" s="256">
        <v>0</v>
      </c>
      <c r="AM2373" s="256">
        <v>0</v>
      </c>
      <c r="AN2373" s="256">
        <v>0</v>
      </c>
      <c r="AO2373" s="256">
        <v>0</v>
      </c>
      <c r="AP2373" s="256">
        <v>0</v>
      </c>
      <c r="AQ2373" s="256">
        <v>0</v>
      </c>
      <c r="AR2373" s="256">
        <v>0</v>
      </c>
      <c r="AS2373" s="256">
        <v>0</v>
      </c>
      <c r="AT2373" s="256">
        <v>0</v>
      </c>
      <c r="AU2373" s="256">
        <v>0</v>
      </c>
      <c r="AV2373" s="256">
        <v>0</v>
      </c>
      <c r="AW2373" s="256">
        <v>0</v>
      </c>
      <c r="AX2373" s="256">
        <v>0</v>
      </c>
      <c r="AY2373" s="256">
        <v>0</v>
      </c>
      <c r="AZ2373" s="256">
        <v>0</v>
      </c>
      <c r="BA2373" s="256">
        <v>0</v>
      </c>
      <c r="BB2373" s="256">
        <v>0</v>
      </c>
      <c r="BC2373" s="256">
        <v>0</v>
      </c>
      <c r="BD2373" s="256">
        <v>0</v>
      </c>
      <c r="BE2373" s="256">
        <v>0</v>
      </c>
      <c r="BF2373" s="256">
        <v>0</v>
      </c>
      <c r="BG2373" s="256">
        <v>0</v>
      </c>
      <c r="BH2373" s="256">
        <v>0</v>
      </c>
      <c r="BI2373" s="256">
        <v>0</v>
      </c>
      <c r="BJ2373" s="256">
        <v>0</v>
      </c>
      <c r="BK2373" s="256">
        <v>0</v>
      </c>
      <c r="BL2373" s="256">
        <v>0</v>
      </c>
      <c r="BM2373" s="256">
        <v>0</v>
      </c>
      <c r="BN2373" s="256">
        <v>0</v>
      </c>
      <c r="BO2373" s="256">
        <v>0</v>
      </c>
      <c r="BP2373" s="256">
        <v>0</v>
      </c>
      <c r="BQ2373" s="256">
        <v>0</v>
      </c>
      <c r="BR2373" s="256">
        <v>0</v>
      </c>
      <c r="BS2373" s="256">
        <v>0</v>
      </c>
      <c r="BT2373" s="256">
        <v>0</v>
      </c>
      <c r="BU2373" s="256">
        <v>0</v>
      </c>
      <c r="BV2373" s="256">
        <v>0</v>
      </c>
    </row>
    <row r="2374" spans="1:74">
      <c r="A2374" s="256">
        <v>5</v>
      </c>
      <c r="B2374" s="256">
        <v>2656</v>
      </c>
      <c r="C2374" s="256">
        <v>2595</v>
      </c>
      <c r="D2374" s="256">
        <v>2590</v>
      </c>
      <c r="E2374" s="256">
        <v>2646</v>
      </c>
      <c r="F2374" s="256">
        <v>2667</v>
      </c>
      <c r="G2374" s="256">
        <v>2644</v>
      </c>
      <c r="H2374" s="256">
        <v>2602</v>
      </c>
      <c r="I2374" s="256">
        <v>2580</v>
      </c>
      <c r="J2374" s="256">
        <v>2614</v>
      </c>
      <c r="K2374" s="256">
        <v>2728</v>
      </c>
      <c r="L2374" s="256">
        <v>2883</v>
      </c>
      <c r="M2374" s="256">
        <v>3050</v>
      </c>
      <c r="N2374" s="256">
        <v>3230</v>
      </c>
      <c r="O2374" s="256">
        <v>3372</v>
      </c>
      <c r="P2374" s="256">
        <v>3447</v>
      </c>
      <c r="Q2374" s="256">
        <v>3510</v>
      </c>
      <c r="R2374" s="256">
        <v>3564</v>
      </c>
      <c r="S2374" s="256">
        <v>3593</v>
      </c>
      <c r="T2374" s="256">
        <v>3564</v>
      </c>
      <c r="U2374" s="256">
        <v>3478</v>
      </c>
      <c r="V2374" s="256">
        <v>3442</v>
      </c>
      <c r="W2374" s="256">
        <v>3472</v>
      </c>
      <c r="X2374" s="256">
        <v>3488</v>
      </c>
      <c r="Y2374" s="256">
        <v>3380</v>
      </c>
      <c r="Z2374" s="256">
        <v>3027</v>
      </c>
      <c r="AA2374" s="256">
        <v>2260</v>
      </c>
      <c r="AB2374" s="256">
        <v>1282</v>
      </c>
      <c r="AC2374" s="256">
        <v>697</v>
      </c>
      <c r="AD2374" s="256">
        <v>509</v>
      </c>
      <c r="AE2374" s="256">
        <v>428</v>
      </c>
      <c r="AF2374" s="256">
        <v>347</v>
      </c>
      <c r="AG2374" s="256">
        <v>281</v>
      </c>
      <c r="AH2374" s="256">
        <v>238</v>
      </c>
      <c r="AI2374" s="256">
        <v>202</v>
      </c>
      <c r="AJ2374" s="256">
        <v>147</v>
      </c>
      <c r="AK2374" s="256">
        <v>70</v>
      </c>
      <c r="AL2374" s="256">
        <v>0</v>
      </c>
      <c r="AM2374" s="256">
        <v>0</v>
      </c>
      <c r="AN2374" s="256">
        <v>0</v>
      </c>
      <c r="AO2374" s="256">
        <v>0</v>
      </c>
      <c r="AP2374" s="256">
        <v>0</v>
      </c>
      <c r="AQ2374" s="256">
        <v>0</v>
      </c>
      <c r="AR2374" s="256">
        <v>0</v>
      </c>
      <c r="AS2374" s="256">
        <v>0</v>
      </c>
      <c r="AT2374" s="256">
        <v>0</v>
      </c>
      <c r="AU2374" s="256">
        <v>0</v>
      </c>
      <c r="AV2374" s="256">
        <v>0</v>
      </c>
      <c r="AW2374" s="256">
        <v>0</v>
      </c>
      <c r="AX2374" s="256">
        <v>0</v>
      </c>
      <c r="AY2374" s="256">
        <v>0</v>
      </c>
      <c r="AZ2374" s="256">
        <v>0</v>
      </c>
      <c r="BA2374" s="256">
        <v>0</v>
      </c>
      <c r="BB2374" s="256">
        <v>0</v>
      </c>
      <c r="BC2374" s="256">
        <v>0</v>
      </c>
      <c r="BD2374" s="256">
        <v>0</v>
      </c>
      <c r="BE2374" s="256">
        <v>0</v>
      </c>
      <c r="BF2374" s="256">
        <v>0</v>
      </c>
      <c r="BG2374" s="256">
        <v>0</v>
      </c>
      <c r="BH2374" s="256">
        <v>0</v>
      </c>
      <c r="BI2374" s="256">
        <v>0</v>
      </c>
      <c r="BJ2374" s="256">
        <v>0</v>
      </c>
      <c r="BK2374" s="256">
        <v>0</v>
      </c>
      <c r="BL2374" s="256">
        <v>0</v>
      </c>
      <c r="BM2374" s="256">
        <v>0</v>
      </c>
      <c r="BN2374" s="256">
        <v>0</v>
      </c>
      <c r="BO2374" s="256">
        <v>0</v>
      </c>
      <c r="BP2374" s="256">
        <v>0</v>
      </c>
      <c r="BQ2374" s="256">
        <v>0</v>
      </c>
      <c r="BR2374" s="256">
        <v>0</v>
      </c>
      <c r="BS2374" s="256">
        <v>0</v>
      </c>
      <c r="BT2374" s="256">
        <v>0</v>
      </c>
      <c r="BU2374" s="256">
        <v>0</v>
      </c>
      <c r="BV2374" s="256">
        <v>0</v>
      </c>
    </row>
    <row r="2375" spans="1:74">
      <c r="A2375" s="256">
        <v>7.5</v>
      </c>
      <c r="B2375" s="256">
        <v>2656</v>
      </c>
      <c r="C2375" s="256">
        <v>2592</v>
      </c>
      <c r="D2375" s="256">
        <v>2587</v>
      </c>
      <c r="E2375" s="256">
        <v>2642</v>
      </c>
      <c r="F2375" s="256">
        <v>2668</v>
      </c>
      <c r="G2375" s="256">
        <v>2646</v>
      </c>
      <c r="H2375" s="256">
        <v>2608</v>
      </c>
      <c r="I2375" s="256">
        <v>2582</v>
      </c>
      <c r="J2375" s="256">
        <v>2610</v>
      </c>
      <c r="K2375" s="256">
        <v>2720</v>
      </c>
      <c r="L2375" s="256">
        <v>2872</v>
      </c>
      <c r="M2375" s="256">
        <v>3037</v>
      </c>
      <c r="N2375" s="256">
        <v>3214</v>
      </c>
      <c r="O2375" s="256">
        <v>3356</v>
      </c>
      <c r="P2375" s="256">
        <v>3430</v>
      </c>
      <c r="Q2375" s="256">
        <v>3486</v>
      </c>
      <c r="R2375" s="256">
        <v>3538</v>
      </c>
      <c r="S2375" s="256">
        <v>3568</v>
      </c>
      <c r="T2375" s="256">
        <v>3543</v>
      </c>
      <c r="U2375" s="256">
        <v>3462</v>
      </c>
      <c r="V2375" s="256">
        <v>3412</v>
      </c>
      <c r="W2375" s="256">
        <v>3430</v>
      </c>
      <c r="X2375" s="256">
        <v>3444</v>
      </c>
      <c r="Y2375" s="256">
        <v>3344</v>
      </c>
      <c r="Z2375" s="256">
        <v>3010</v>
      </c>
      <c r="AA2375" s="256">
        <v>2260</v>
      </c>
      <c r="AB2375" s="256">
        <v>1314</v>
      </c>
      <c r="AC2375" s="256">
        <v>702</v>
      </c>
      <c r="AD2375" s="256">
        <v>514</v>
      </c>
      <c r="AE2375" s="256">
        <v>436</v>
      </c>
      <c r="AF2375" s="256">
        <v>360</v>
      </c>
      <c r="AG2375" s="256">
        <v>294</v>
      </c>
      <c r="AH2375" s="256">
        <v>248</v>
      </c>
      <c r="AI2375" s="256">
        <v>211</v>
      </c>
      <c r="AJ2375" s="256">
        <v>151</v>
      </c>
      <c r="AK2375" s="256">
        <v>76</v>
      </c>
      <c r="AL2375" s="256">
        <v>0</v>
      </c>
      <c r="AM2375" s="256">
        <v>0</v>
      </c>
      <c r="AN2375" s="256">
        <v>0</v>
      </c>
      <c r="AO2375" s="256">
        <v>0</v>
      </c>
      <c r="AP2375" s="256">
        <v>0</v>
      </c>
      <c r="AQ2375" s="256">
        <v>0</v>
      </c>
      <c r="AR2375" s="256">
        <v>0</v>
      </c>
      <c r="AS2375" s="256">
        <v>0</v>
      </c>
      <c r="AT2375" s="256">
        <v>0</v>
      </c>
      <c r="AU2375" s="256">
        <v>0</v>
      </c>
      <c r="AV2375" s="256">
        <v>0</v>
      </c>
      <c r="AW2375" s="256">
        <v>0</v>
      </c>
      <c r="AX2375" s="256">
        <v>0</v>
      </c>
      <c r="AY2375" s="256">
        <v>0</v>
      </c>
      <c r="AZ2375" s="256">
        <v>0</v>
      </c>
      <c r="BA2375" s="256">
        <v>0</v>
      </c>
      <c r="BB2375" s="256">
        <v>0</v>
      </c>
      <c r="BC2375" s="256">
        <v>0</v>
      </c>
      <c r="BD2375" s="256">
        <v>0</v>
      </c>
      <c r="BE2375" s="256">
        <v>0</v>
      </c>
      <c r="BF2375" s="256">
        <v>0</v>
      </c>
      <c r="BG2375" s="256">
        <v>0</v>
      </c>
      <c r="BH2375" s="256">
        <v>0</v>
      </c>
      <c r="BI2375" s="256">
        <v>0</v>
      </c>
      <c r="BJ2375" s="256">
        <v>0</v>
      </c>
      <c r="BK2375" s="256">
        <v>0</v>
      </c>
      <c r="BL2375" s="256">
        <v>0</v>
      </c>
      <c r="BM2375" s="256">
        <v>0</v>
      </c>
      <c r="BN2375" s="256">
        <v>0</v>
      </c>
      <c r="BO2375" s="256">
        <v>0</v>
      </c>
      <c r="BP2375" s="256">
        <v>0</v>
      </c>
      <c r="BQ2375" s="256">
        <v>0</v>
      </c>
      <c r="BR2375" s="256">
        <v>0</v>
      </c>
      <c r="BS2375" s="256">
        <v>0</v>
      </c>
      <c r="BT2375" s="256">
        <v>0</v>
      </c>
      <c r="BU2375" s="256">
        <v>0</v>
      </c>
      <c r="BV2375" s="256">
        <v>0</v>
      </c>
    </row>
    <row r="2376" spans="1:74">
      <c r="A2376" s="256">
        <v>10</v>
      </c>
      <c r="B2376" s="256">
        <v>2656</v>
      </c>
      <c r="C2376" s="256">
        <v>2591</v>
      </c>
      <c r="D2376" s="256">
        <v>2586</v>
      </c>
      <c r="E2376" s="256">
        <v>2640</v>
      </c>
      <c r="F2376" s="256">
        <v>2668</v>
      </c>
      <c r="G2376" s="256">
        <v>2648</v>
      </c>
      <c r="H2376" s="256">
        <v>2614</v>
      </c>
      <c r="I2376" s="256">
        <v>2586</v>
      </c>
      <c r="J2376" s="256">
        <v>2610</v>
      </c>
      <c r="K2376" s="256">
        <v>2714</v>
      </c>
      <c r="L2376" s="256">
        <v>2860</v>
      </c>
      <c r="M2376" s="256">
        <v>3020</v>
      </c>
      <c r="N2376" s="256">
        <v>3192</v>
      </c>
      <c r="O2376" s="256">
        <v>3336</v>
      </c>
      <c r="P2376" s="256">
        <v>3413</v>
      </c>
      <c r="Q2376" s="256">
        <v>3472</v>
      </c>
      <c r="R2376" s="256">
        <v>3520</v>
      </c>
      <c r="S2376" s="256">
        <v>3554</v>
      </c>
      <c r="T2376" s="256">
        <v>3538</v>
      </c>
      <c r="U2376" s="256">
        <v>3466</v>
      </c>
      <c r="V2376" s="256">
        <v>3408</v>
      </c>
      <c r="W2376" s="256">
        <v>3413</v>
      </c>
      <c r="X2376" s="256">
        <v>3425</v>
      </c>
      <c r="Y2376" s="256">
        <v>3328</v>
      </c>
      <c r="Z2376" s="256">
        <v>2994</v>
      </c>
      <c r="AA2376" s="256">
        <v>2276</v>
      </c>
      <c r="AB2376" s="256">
        <v>1324</v>
      </c>
      <c r="AC2376" s="256">
        <v>713</v>
      </c>
      <c r="AD2376" s="256">
        <v>520</v>
      </c>
      <c r="AE2376" s="256">
        <v>450</v>
      </c>
      <c r="AF2376" s="256">
        <v>377</v>
      </c>
      <c r="AG2376" s="256">
        <v>306</v>
      </c>
      <c r="AH2376" s="256">
        <v>260</v>
      </c>
      <c r="AI2376" s="256">
        <v>222</v>
      </c>
      <c r="AJ2376" s="256">
        <v>156</v>
      </c>
      <c r="AK2376" s="256">
        <v>81</v>
      </c>
      <c r="AL2376" s="256">
        <v>0</v>
      </c>
      <c r="AM2376" s="256">
        <v>0</v>
      </c>
      <c r="AN2376" s="256">
        <v>0</v>
      </c>
      <c r="AO2376" s="256">
        <v>0</v>
      </c>
      <c r="AP2376" s="256">
        <v>0</v>
      </c>
      <c r="AQ2376" s="256">
        <v>0</v>
      </c>
      <c r="AR2376" s="256">
        <v>0</v>
      </c>
      <c r="AS2376" s="256">
        <v>0</v>
      </c>
      <c r="AT2376" s="256">
        <v>0</v>
      </c>
      <c r="AU2376" s="256">
        <v>0</v>
      </c>
      <c r="AV2376" s="256">
        <v>0</v>
      </c>
      <c r="AW2376" s="256">
        <v>0</v>
      </c>
      <c r="AX2376" s="256">
        <v>0</v>
      </c>
      <c r="AY2376" s="256">
        <v>0</v>
      </c>
      <c r="AZ2376" s="256">
        <v>0</v>
      </c>
      <c r="BA2376" s="256">
        <v>0</v>
      </c>
      <c r="BB2376" s="256">
        <v>0</v>
      </c>
      <c r="BC2376" s="256">
        <v>0</v>
      </c>
      <c r="BD2376" s="256">
        <v>0</v>
      </c>
      <c r="BE2376" s="256">
        <v>0</v>
      </c>
      <c r="BF2376" s="256">
        <v>0</v>
      </c>
      <c r="BG2376" s="256">
        <v>0</v>
      </c>
      <c r="BH2376" s="256">
        <v>0</v>
      </c>
      <c r="BI2376" s="256">
        <v>0</v>
      </c>
      <c r="BJ2376" s="256">
        <v>0</v>
      </c>
      <c r="BK2376" s="256">
        <v>0</v>
      </c>
      <c r="BL2376" s="256">
        <v>0</v>
      </c>
      <c r="BM2376" s="256">
        <v>0</v>
      </c>
      <c r="BN2376" s="256">
        <v>0</v>
      </c>
      <c r="BO2376" s="256">
        <v>0</v>
      </c>
      <c r="BP2376" s="256">
        <v>0</v>
      </c>
      <c r="BQ2376" s="256">
        <v>0</v>
      </c>
      <c r="BR2376" s="256">
        <v>0</v>
      </c>
      <c r="BS2376" s="256">
        <v>0</v>
      </c>
      <c r="BT2376" s="256">
        <v>0</v>
      </c>
      <c r="BU2376" s="256">
        <v>0</v>
      </c>
      <c r="BV2376" s="256">
        <v>0</v>
      </c>
    </row>
    <row r="2377" spans="1:74">
      <c r="A2377" s="256">
        <v>12.5</v>
      </c>
      <c r="B2377" s="256">
        <v>2656</v>
      </c>
      <c r="C2377" s="256">
        <v>2592</v>
      </c>
      <c r="D2377" s="256">
        <v>2584</v>
      </c>
      <c r="E2377" s="256">
        <v>2638</v>
      </c>
      <c r="F2377" s="256">
        <v>2671</v>
      </c>
      <c r="G2377" s="256">
        <v>2653</v>
      </c>
      <c r="H2377" s="256">
        <v>2622</v>
      </c>
      <c r="I2377" s="256">
        <v>2592</v>
      </c>
      <c r="J2377" s="256">
        <v>2608</v>
      </c>
      <c r="K2377" s="256">
        <v>2701</v>
      </c>
      <c r="L2377" s="256">
        <v>2844</v>
      </c>
      <c r="M2377" s="256">
        <v>2999</v>
      </c>
      <c r="N2377" s="256">
        <v>3166</v>
      </c>
      <c r="O2377" s="256">
        <v>3308</v>
      </c>
      <c r="P2377" s="256">
        <v>3388</v>
      </c>
      <c r="Q2377" s="256">
        <v>3446</v>
      </c>
      <c r="R2377" s="256">
        <v>3492</v>
      </c>
      <c r="S2377" s="256">
        <v>3536</v>
      </c>
      <c r="T2377" s="256">
        <v>3531</v>
      </c>
      <c r="U2377" s="256">
        <v>3468</v>
      </c>
      <c r="V2377" s="256">
        <v>3402</v>
      </c>
      <c r="W2377" s="256">
        <v>3394</v>
      </c>
      <c r="X2377" s="256">
        <v>3401</v>
      </c>
      <c r="Y2377" s="256">
        <v>3310</v>
      </c>
      <c r="Z2377" s="256">
        <v>3003</v>
      </c>
      <c r="AA2377" s="256">
        <v>2322</v>
      </c>
      <c r="AB2377" s="256">
        <v>1377</v>
      </c>
      <c r="AC2377" s="256">
        <v>739</v>
      </c>
      <c r="AD2377" s="256">
        <v>536</v>
      </c>
      <c r="AE2377" s="256">
        <v>468</v>
      </c>
      <c r="AF2377" s="256">
        <v>400</v>
      </c>
      <c r="AG2377" s="256">
        <v>326</v>
      </c>
      <c r="AH2377" s="256">
        <v>278</v>
      </c>
      <c r="AI2377" s="256">
        <v>236</v>
      </c>
      <c r="AJ2377" s="256">
        <v>172</v>
      </c>
      <c r="AK2377" s="256">
        <v>88</v>
      </c>
      <c r="AL2377" s="256">
        <v>0</v>
      </c>
      <c r="AM2377" s="256">
        <v>0</v>
      </c>
      <c r="AN2377" s="256">
        <v>0</v>
      </c>
      <c r="AO2377" s="256">
        <v>0</v>
      </c>
      <c r="AP2377" s="256">
        <v>0</v>
      </c>
      <c r="AQ2377" s="256">
        <v>0</v>
      </c>
      <c r="AR2377" s="256">
        <v>0</v>
      </c>
      <c r="AS2377" s="256">
        <v>0</v>
      </c>
      <c r="AT2377" s="256">
        <v>0</v>
      </c>
      <c r="AU2377" s="256">
        <v>0</v>
      </c>
      <c r="AV2377" s="256">
        <v>0</v>
      </c>
      <c r="AW2377" s="256">
        <v>0</v>
      </c>
      <c r="AX2377" s="256">
        <v>0</v>
      </c>
      <c r="AY2377" s="256">
        <v>0</v>
      </c>
      <c r="AZ2377" s="256">
        <v>0</v>
      </c>
      <c r="BA2377" s="256">
        <v>0</v>
      </c>
      <c r="BB2377" s="256">
        <v>0</v>
      </c>
      <c r="BC2377" s="256">
        <v>0</v>
      </c>
      <c r="BD2377" s="256">
        <v>0</v>
      </c>
      <c r="BE2377" s="256">
        <v>0</v>
      </c>
      <c r="BF2377" s="256">
        <v>0</v>
      </c>
      <c r="BG2377" s="256">
        <v>0</v>
      </c>
      <c r="BH2377" s="256">
        <v>0</v>
      </c>
      <c r="BI2377" s="256">
        <v>0</v>
      </c>
      <c r="BJ2377" s="256">
        <v>0</v>
      </c>
      <c r="BK2377" s="256">
        <v>0</v>
      </c>
      <c r="BL2377" s="256">
        <v>0</v>
      </c>
      <c r="BM2377" s="256">
        <v>0</v>
      </c>
      <c r="BN2377" s="256">
        <v>0</v>
      </c>
      <c r="BO2377" s="256">
        <v>0</v>
      </c>
      <c r="BP2377" s="256">
        <v>0</v>
      </c>
      <c r="BQ2377" s="256">
        <v>0</v>
      </c>
      <c r="BR2377" s="256">
        <v>0</v>
      </c>
      <c r="BS2377" s="256">
        <v>0</v>
      </c>
      <c r="BT2377" s="256">
        <v>0</v>
      </c>
      <c r="BU2377" s="256">
        <v>0</v>
      </c>
      <c r="BV2377" s="256">
        <v>0</v>
      </c>
    </row>
    <row r="2378" spans="1:74">
      <c r="A2378" s="256">
        <v>15</v>
      </c>
      <c r="B2378" s="256">
        <v>2656</v>
      </c>
      <c r="C2378" s="256">
        <v>2594</v>
      </c>
      <c r="D2378" s="256">
        <v>2586</v>
      </c>
      <c r="E2378" s="256">
        <v>2640</v>
      </c>
      <c r="F2378" s="256">
        <v>2674</v>
      </c>
      <c r="G2378" s="256">
        <v>2659</v>
      </c>
      <c r="H2378" s="256">
        <v>2630</v>
      </c>
      <c r="I2378" s="256">
        <v>2600</v>
      </c>
      <c r="J2378" s="256">
        <v>2608</v>
      </c>
      <c r="K2378" s="256">
        <v>2690</v>
      </c>
      <c r="L2378" s="256">
        <v>2826</v>
      </c>
      <c r="M2378" s="256">
        <v>2978</v>
      </c>
      <c r="N2378" s="256">
        <v>3136</v>
      </c>
      <c r="O2378" s="256">
        <v>3286</v>
      </c>
      <c r="P2378" s="256">
        <v>3369</v>
      </c>
      <c r="Q2378" s="256">
        <v>3430</v>
      </c>
      <c r="R2378" s="256">
        <v>3475</v>
      </c>
      <c r="S2378" s="256">
        <v>3520</v>
      </c>
      <c r="T2378" s="256">
        <v>3528</v>
      </c>
      <c r="U2378" s="256">
        <v>3467</v>
      </c>
      <c r="V2378" s="256">
        <v>3388</v>
      </c>
      <c r="W2378" s="256">
        <v>3356</v>
      </c>
      <c r="X2378" s="256">
        <v>3352</v>
      </c>
      <c r="Y2378" s="256">
        <v>3269</v>
      </c>
      <c r="Z2378" s="256">
        <v>2987</v>
      </c>
      <c r="AA2378" s="256">
        <v>2356</v>
      </c>
      <c r="AB2378" s="256">
        <v>1416</v>
      </c>
      <c r="AC2378" s="256">
        <v>760</v>
      </c>
      <c r="AD2378" s="256">
        <v>556</v>
      </c>
      <c r="AE2378" s="256">
        <v>490</v>
      </c>
      <c r="AF2378" s="256">
        <v>431</v>
      </c>
      <c r="AG2378" s="256">
        <v>352</v>
      </c>
      <c r="AH2378" s="256">
        <v>303</v>
      </c>
      <c r="AI2378" s="256">
        <v>262</v>
      </c>
      <c r="AJ2378" s="256">
        <v>210</v>
      </c>
      <c r="AK2378" s="256">
        <v>140</v>
      </c>
      <c r="AL2378" s="256">
        <v>0</v>
      </c>
      <c r="AM2378" s="256">
        <v>0</v>
      </c>
      <c r="AN2378" s="256">
        <v>0</v>
      </c>
      <c r="AO2378" s="256">
        <v>0</v>
      </c>
      <c r="AP2378" s="256">
        <v>0</v>
      </c>
      <c r="AQ2378" s="256">
        <v>0</v>
      </c>
      <c r="AR2378" s="256">
        <v>0</v>
      </c>
      <c r="AS2378" s="256">
        <v>0</v>
      </c>
      <c r="AT2378" s="256">
        <v>0</v>
      </c>
      <c r="AU2378" s="256">
        <v>0</v>
      </c>
      <c r="AV2378" s="256">
        <v>0</v>
      </c>
      <c r="AW2378" s="256">
        <v>0</v>
      </c>
      <c r="AX2378" s="256">
        <v>0</v>
      </c>
      <c r="AY2378" s="256">
        <v>0</v>
      </c>
      <c r="AZ2378" s="256">
        <v>0</v>
      </c>
      <c r="BA2378" s="256">
        <v>0</v>
      </c>
      <c r="BB2378" s="256">
        <v>0</v>
      </c>
      <c r="BC2378" s="256">
        <v>0</v>
      </c>
      <c r="BD2378" s="256">
        <v>0</v>
      </c>
      <c r="BE2378" s="256">
        <v>0</v>
      </c>
      <c r="BF2378" s="256">
        <v>0</v>
      </c>
      <c r="BG2378" s="256">
        <v>0</v>
      </c>
      <c r="BH2378" s="256">
        <v>0</v>
      </c>
      <c r="BI2378" s="256">
        <v>0</v>
      </c>
      <c r="BJ2378" s="256">
        <v>0</v>
      </c>
      <c r="BK2378" s="256">
        <v>0</v>
      </c>
      <c r="BL2378" s="256">
        <v>0</v>
      </c>
      <c r="BM2378" s="256">
        <v>0</v>
      </c>
      <c r="BN2378" s="256">
        <v>0</v>
      </c>
      <c r="BO2378" s="256">
        <v>0</v>
      </c>
      <c r="BP2378" s="256">
        <v>0</v>
      </c>
      <c r="BQ2378" s="256">
        <v>0</v>
      </c>
      <c r="BR2378" s="256">
        <v>0</v>
      </c>
      <c r="BS2378" s="256">
        <v>0</v>
      </c>
      <c r="BT2378" s="256">
        <v>0</v>
      </c>
      <c r="BU2378" s="256">
        <v>0</v>
      </c>
      <c r="BV2378" s="256">
        <v>0</v>
      </c>
    </row>
    <row r="2379" spans="1:74">
      <c r="A2379" s="256">
        <v>17.5</v>
      </c>
      <c r="B2379" s="256">
        <v>2656</v>
      </c>
      <c r="C2379" s="256">
        <v>2594</v>
      </c>
      <c r="D2379" s="256">
        <v>2586</v>
      </c>
      <c r="E2379" s="256">
        <v>2637</v>
      </c>
      <c r="F2379" s="256">
        <v>2676</v>
      </c>
      <c r="G2379" s="256">
        <v>2664</v>
      </c>
      <c r="H2379" s="256">
        <v>2640</v>
      </c>
      <c r="I2379" s="256">
        <v>2605</v>
      </c>
      <c r="J2379" s="256">
        <v>2606</v>
      </c>
      <c r="K2379" s="256">
        <v>2674</v>
      </c>
      <c r="L2379" s="256">
        <v>2802</v>
      </c>
      <c r="M2379" s="256">
        <v>2947</v>
      </c>
      <c r="N2379" s="256">
        <v>3098</v>
      </c>
      <c r="O2379" s="256">
        <v>3248</v>
      </c>
      <c r="P2379" s="256">
        <v>3340</v>
      </c>
      <c r="Q2379" s="256">
        <v>3408</v>
      </c>
      <c r="R2379" s="256">
        <v>3452</v>
      </c>
      <c r="S2379" s="256">
        <v>3496</v>
      </c>
      <c r="T2379" s="256">
        <v>3511</v>
      </c>
      <c r="U2379" s="256">
        <v>3466</v>
      </c>
      <c r="V2379" s="256">
        <v>3381</v>
      </c>
      <c r="W2379" s="256">
        <v>3327</v>
      </c>
      <c r="X2379" s="256">
        <v>3306</v>
      </c>
      <c r="Y2379" s="256">
        <v>3224</v>
      </c>
      <c r="Z2379" s="256">
        <v>2964</v>
      </c>
      <c r="AA2379" s="256">
        <v>2372</v>
      </c>
      <c r="AB2379" s="256">
        <v>1478</v>
      </c>
      <c r="AC2379" s="256">
        <v>794</v>
      </c>
      <c r="AD2379" s="256">
        <v>579</v>
      </c>
      <c r="AE2379" s="256">
        <v>518</v>
      </c>
      <c r="AF2379" s="256">
        <v>472</v>
      </c>
      <c r="AG2379" s="256">
        <v>398</v>
      </c>
      <c r="AH2379" s="256">
        <v>342</v>
      </c>
      <c r="AI2379" s="256">
        <v>300</v>
      </c>
      <c r="AJ2379" s="256">
        <v>242</v>
      </c>
      <c r="AK2379" s="256">
        <v>159</v>
      </c>
      <c r="AL2379" s="256">
        <v>0</v>
      </c>
      <c r="AM2379" s="256">
        <v>0</v>
      </c>
      <c r="AN2379" s="256">
        <v>0</v>
      </c>
      <c r="AO2379" s="256">
        <v>0</v>
      </c>
      <c r="AP2379" s="256">
        <v>0</v>
      </c>
      <c r="AQ2379" s="256">
        <v>0</v>
      </c>
      <c r="AR2379" s="256">
        <v>0</v>
      </c>
      <c r="AS2379" s="256">
        <v>0</v>
      </c>
      <c r="AT2379" s="256">
        <v>0</v>
      </c>
      <c r="AU2379" s="256">
        <v>0</v>
      </c>
      <c r="AV2379" s="256">
        <v>0</v>
      </c>
      <c r="AW2379" s="256">
        <v>0</v>
      </c>
      <c r="AX2379" s="256">
        <v>0</v>
      </c>
      <c r="AY2379" s="256">
        <v>0</v>
      </c>
      <c r="AZ2379" s="256">
        <v>0</v>
      </c>
      <c r="BA2379" s="256">
        <v>0</v>
      </c>
      <c r="BB2379" s="256">
        <v>0</v>
      </c>
      <c r="BC2379" s="256">
        <v>0</v>
      </c>
      <c r="BD2379" s="256">
        <v>0</v>
      </c>
      <c r="BE2379" s="256">
        <v>0</v>
      </c>
      <c r="BF2379" s="256">
        <v>0</v>
      </c>
      <c r="BG2379" s="256">
        <v>0</v>
      </c>
      <c r="BH2379" s="256">
        <v>0</v>
      </c>
      <c r="BI2379" s="256">
        <v>0</v>
      </c>
      <c r="BJ2379" s="256">
        <v>0</v>
      </c>
      <c r="BK2379" s="256">
        <v>0</v>
      </c>
      <c r="BL2379" s="256">
        <v>0</v>
      </c>
      <c r="BM2379" s="256">
        <v>0</v>
      </c>
      <c r="BN2379" s="256">
        <v>0</v>
      </c>
      <c r="BO2379" s="256">
        <v>0</v>
      </c>
      <c r="BP2379" s="256">
        <v>0</v>
      </c>
      <c r="BQ2379" s="256">
        <v>0</v>
      </c>
      <c r="BR2379" s="256">
        <v>0</v>
      </c>
      <c r="BS2379" s="256">
        <v>0</v>
      </c>
      <c r="BT2379" s="256">
        <v>0</v>
      </c>
      <c r="BU2379" s="256">
        <v>0</v>
      </c>
      <c r="BV2379" s="256">
        <v>0</v>
      </c>
    </row>
    <row r="2380" spans="1:74">
      <c r="A2380" s="256">
        <v>20</v>
      </c>
      <c r="B2380" s="256">
        <v>2656</v>
      </c>
      <c r="C2380" s="256">
        <v>2594</v>
      </c>
      <c r="D2380" s="256">
        <v>2586</v>
      </c>
      <c r="E2380" s="256">
        <v>2637</v>
      </c>
      <c r="F2380" s="256">
        <v>2678</v>
      </c>
      <c r="G2380" s="256">
        <v>2673</v>
      </c>
      <c r="H2380" s="256">
        <v>2651</v>
      </c>
      <c r="I2380" s="256">
        <v>2616</v>
      </c>
      <c r="J2380" s="256">
        <v>2608</v>
      </c>
      <c r="K2380" s="256">
        <v>2664</v>
      </c>
      <c r="L2380" s="256">
        <v>2782</v>
      </c>
      <c r="M2380" s="256">
        <v>2922</v>
      </c>
      <c r="N2380" s="256">
        <v>3068</v>
      </c>
      <c r="O2380" s="256">
        <v>3220</v>
      </c>
      <c r="P2380" s="256">
        <v>3320</v>
      </c>
      <c r="Q2380" s="256">
        <v>3384</v>
      </c>
      <c r="R2380" s="256">
        <v>3425</v>
      </c>
      <c r="S2380" s="256">
        <v>3468</v>
      </c>
      <c r="T2380" s="256">
        <v>3490</v>
      </c>
      <c r="U2380" s="256">
        <v>3455</v>
      </c>
      <c r="V2380" s="256">
        <v>3372</v>
      </c>
      <c r="W2380" s="256">
        <v>3300</v>
      </c>
      <c r="X2380" s="256">
        <v>3266</v>
      </c>
      <c r="Y2380" s="256">
        <v>3186</v>
      </c>
      <c r="Z2380" s="256">
        <v>2957</v>
      </c>
      <c r="AA2380" s="256">
        <v>2426</v>
      </c>
      <c r="AB2380" s="256">
        <v>1551</v>
      </c>
      <c r="AC2380" s="256">
        <v>845</v>
      </c>
      <c r="AD2380" s="256">
        <v>614</v>
      </c>
      <c r="AE2380" s="256">
        <v>558</v>
      </c>
      <c r="AF2380" s="256">
        <v>513</v>
      </c>
      <c r="AG2380" s="256">
        <v>445</v>
      </c>
      <c r="AH2380" s="256">
        <v>388</v>
      </c>
      <c r="AI2380" s="256">
        <v>346</v>
      </c>
      <c r="AJ2380" s="256">
        <v>259</v>
      </c>
      <c r="AK2380" s="256">
        <v>132</v>
      </c>
      <c r="AL2380" s="256">
        <v>0</v>
      </c>
      <c r="AM2380" s="256">
        <v>0</v>
      </c>
      <c r="AN2380" s="256">
        <v>0</v>
      </c>
      <c r="AO2380" s="256">
        <v>0</v>
      </c>
      <c r="AP2380" s="256">
        <v>0</v>
      </c>
      <c r="AQ2380" s="256">
        <v>0</v>
      </c>
      <c r="AR2380" s="256">
        <v>0</v>
      </c>
      <c r="AS2380" s="256">
        <v>0</v>
      </c>
      <c r="AT2380" s="256">
        <v>0</v>
      </c>
      <c r="AU2380" s="256">
        <v>0</v>
      </c>
      <c r="AV2380" s="256">
        <v>0</v>
      </c>
      <c r="AW2380" s="256">
        <v>0</v>
      </c>
      <c r="AX2380" s="256">
        <v>0</v>
      </c>
      <c r="AY2380" s="256">
        <v>0</v>
      </c>
      <c r="AZ2380" s="256">
        <v>0</v>
      </c>
      <c r="BA2380" s="256">
        <v>0</v>
      </c>
      <c r="BB2380" s="256">
        <v>0</v>
      </c>
      <c r="BC2380" s="256">
        <v>0</v>
      </c>
      <c r="BD2380" s="256">
        <v>0</v>
      </c>
      <c r="BE2380" s="256">
        <v>0</v>
      </c>
      <c r="BF2380" s="256">
        <v>0</v>
      </c>
      <c r="BG2380" s="256">
        <v>0</v>
      </c>
      <c r="BH2380" s="256">
        <v>0</v>
      </c>
      <c r="BI2380" s="256">
        <v>0</v>
      </c>
      <c r="BJ2380" s="256">
        <v>0</v>
      </c>
      <c r="BK2380" s="256">
        <v>0</v>
      </c>
      <c r="BL2380" s="256">
        <v>0</v>
      </c>
      <c r="BM2380" s="256">
        <v>0</v>
      </c>
      <c r="BN2380" s="256">
        <v>0</v>
      </c>
      <c r="BO2380" s="256">
        <v>0</v>
      </c>
      <c r="BP2380" s="256">
        <v>0</v>
      </c>
      <c r="BQ2380" s="256">
        <v>0</v>
      </c>
      <c r="BR2380" s="256">
        <v>0</v>
      </c>
      <c r="BS2380" s="256">
        <v>0</v>
      </c>
      <c r="BT2380" s="256">
        <v>0</v>
      </c>
      <c r="BU2380" s="256">
        <v>0</v>
      </c>
      <c r="BV2380" s="256">
        <v>0</v>
      </c>
    </row>
    <row r="2381" spans="1:74">
      <c r="A2381" s="256">
        <v>22.5</v>
      </c>
      <c r="B2381" s="256">
        <v>2656</v>
      </c>
      <c r="C2381" s="256">
        <v>2595</v>
      </c>
      <c r="D2381" s="256">
        <v>2584</v>
      </c>
      <c r="E2381" s="256">
        <v>2632</v>
      </c>
      <c r="F2381" s="256">
        <v>2680</v>
      </c>
      <c r="G2381" s="256">
        <v>2678</v>
      </c>
      <c r="H2381" s="256">
        <v>2662</v>
      </c>
      <c r="I2381" s="256">
        <v>2627</v>
      </c>
      <c r="J2381" s="256">
        <v>2614</v>
      </c>
      <c r="K2381" s="256">
        <v>2654</v>
      </c>
      <c r="L2381" s="256">
        <v>2762</v>
      </c>
      <c r="M2381" s="256">
        <v>2896</v>
      </c>
      <c r="N2381" s="256">
        <v>3034</v>
      </c>
      <c r="O2381" s="256">
        <v>3183</v>
      </c>
      <c r="P2381" s="256">
        <v>3288</v>
      </c>
      <c r="Q2381" s="256">
        <v>3353</v>
      </c>
      <c r="R2381" s="256">
        <v>3396</v>
      </c>
      <c r="S2381" s="256">
        <v>3436</v>
      </c>
      <c r="T2381" s="256">
        <v>3463</v>
      </c>
      <c r="U2381" s="256">
        <v>3445</v>
      </c>
      <c r="V2381" s="256">
        <v>3376</v>
      </c>
      <c r="W2381" s="256">
        <v>3290</v>
      </c>
      <c r="X2381" s="256">
        <v>3245</v>
      </c>
      <c r="Y2381" s="256">
        <v>3172</v>
      </c>
      <c r="Z2381" s="256">
        <v>2968</v>
      </c>
      <c r="AA2381" s="256">
        <v>2488</v>
      </c>
      <c r="AB2381" s="256">
        <v>1652</v>
      </c>
      <c r="AC2381" s="256">
        <v>926</v>
      </c>
      <c r="AD2381" s="256">
        <v>664</v>
      </c>
      <c r="AE2381" s="256">
        <v>608</v>
      </c>
      <c r="AF2381" s="256">
        <v>573</v>
      </c>
      <c r="AG2381" s="256">
        <v>504</v>
      </c>
      <c r="AH2381" s="256">
        <v>441</v>
      </c>
      <c r="AI2381" s="256">
        <v>402</v>
      </c>
      <c r="AJ2381" s="256">
        <v>302</v>
      </c>
      <c r="AK2381" s="256">
        <v>151</v>
      </c>
      <c r="AL2381" s="256">
        <v>0</v>
      </c>
      <c r="AM2381" s="256">
        <v>0</v>
      </c>
      <c r="AN2381" s="256">
        <v>0</v>
      </c>
      <c r="AO2381" s="256">
        <v>0</v>
      </c>
      <c r="AP2381" s="256">
        <v>0</v>
      </c>
      <c r="AQ2381" s="256">
        <v>0</v>
      </c>
      <c r="AR2381" s="256">
        <v>0</v>
      </c>
      <c r="AS2381" s="256">
        <v>0</v>
      </c>
      <c r="AT2381" s="256">
        <v>0</v>
      </c>
      <c r="AU2381" s="256">
        <v>0</v>
      </c>
      <c r="AV2381" s="256">
        <v>0</v>
      </c>
      <c r="AW2381" s="256">
        <v>0</v>
      </c>
      <c r="AX2381" s="256">
        <v>0</v>
      </c>
      <c r="AY2381" s="256">
        <v>0</v>
      </c>
      <c r="AZ2381" s="256">
        <v>0</v>
      </c>
      <c r="BA2381" s="256">
        <v>0</v>
      </c>
      <c r="BB2381" s="256">
        <v>0</v>
      </c>
      <c r="BC2381" s="256">
        <v>0</v>
      </c>
      <c r="BD2381" s="256">
        <v>0</v>
      </c>
      <c r="BE2381" s="256">
        <v>0</v>
      </c>
      <c r="BF2381" s="256">
        <v>0</v>
      </c>
      <c r="BG2381" s="256">
        <v>0</v>
      </c>
      <c r="BH2381" s="256">
        <v>0</v>
      </c>
      <c r="BI2381" s="256">
        <v>0</v>
      </c>
      <c r="BJ2381" s="256">
        <v>0</v>
      </c>
      <c r="BK2381" s="256">
        <v>0</v>
      </c>
      <c r="BL2381" s="256">
        <v>0</v>
      </c>
      <c r="BM2381" s="256">
        <v>0</v>
      </c>
      <c r="BN2381" s="256">
        <v>0</v>
      </c>
      <c r="BO2381" s="256">
        <v>0</v>
      </c>
      <c r="BP2381" s="256">
        <v>0</v>
      </c>
      <c r="BQ2381" s="256">
        <v>0</v>
      </c>
      <c r="BR2381" s="256">
        <v>0</v>
      </c>
      <c r="BS2381" s="256">
        <v>0</v>
      </c>
      <c r="BT2381" s="256">
        <v>0</v>
      </c>
      <c r="BU2381" s="256">
        <v>0</v>
      </c>
      <c r="BV2381" s="256">
        <v>0</v>
      </c>
    </row>
    <row r="2382" spans="1:74">
      <c r="A2382" s="256">
        <v>25</v>
      </c>
      <c r="B2382" s="256">
        <v>2656</v>
      </c>
      <c r="C2382" s="256">
        <v>2596</v>
      </c>
      <c r="D2382" s="256">
        <v>2583</v>
      </c>
      <c r="E2382" s="256">
        <v>2630</v>
      </c>
      <c r="F2382" s="256">
        <v>2682</v>
      </c>
      <c r="G2382" s="256">
        <v>2686</v>
      </c>
      <c r="H2382" s="256">
        <v>2674</v>
      </c>
      <c r="I2382" s="256">
        <v>2638</v>
      </c>
      <c r="J2382" s="256">
        <v>2619</v>
      </c>
      <c r="K2382" s="256">
        <v>2647</v>
      </c>
      <c r="L2382" s="256">
        <v>2744</v>
      </c>
      <c r="M2382" s="256">
        <v>2870</v>
      </c>
      <c r="N2382" s="256">
        <v>3003</v>
      </c>
      <c r="O2382" s="256">
        <v>3144</v>
      </c>
      <c r="P2382" s="256">
        <v>3254</v>
      </c>
      <c r="Q2382" s="256">
        <v>3318</v>
      </c>
      <c r="R2382" s="256">
        <v>3364</v>
      </c>
      <c r="S2382" s="256">
        <v>3399</v>
      </c>
      <c r="T2382" s="256">
        <v>3432</v>
      </c>
      <c r="U2382" s="256">
        <v>3430</v>
      </c>
      <c r="V2382" s="256">
        <v>3386</v>
      </c>
      <c r="W2382" s="256">
        <v>3302</v>
      </c>
      <c r="X2382" s="256">
        <v>3248</v>
      </c>
      <c r="Y2382" s="256">
        <v>3182</v>
      </c>
      <c r="Z2382" s="256">
        <v>2998</v>
      </c>
      <c r="AA2382" s="256">
        <v>2557</v>
      </c>
      <c r="AB2382" s="256">
        <v>1762</v>
      </c>
      <c r="AC2382" s="256">
        <v>1009</v>
      </c>
      <c r="AD2382" s="256">
        <v>721</v>
      </c>
      <c r="AE2382" s="256">
        <v>670</v>
      </c>
      <c r="AF2382" s="256">
        <v>644</v>
      </c>
      <c r="AG2382" s="256">
        <v>574</v>
      </c>
      <c r="AH2382" s="256">
        <v>503</v>
      </c>
      <c r="AI2382" s="256">
        <v>464</v>
      </c>
      <c r="AJ2382" s="256">
        <v>360</v>
      </c>
      <c r="AK2382" s="256">
        <v>174</v>
      </c>
      <c r="AL2382" s="256">
        <v>0</v>
      </c>
      <c r="AM2382" s="256">
        <v>0</v>
      </c>
      <c r="AN2382" s="256">
        <v>0</v>
      </c>
      <c r="AO2382" s="256">
        <v>0</v>
      </c>
      <c r="AP2382" s="256">
        <v>0</v>
      </c>
      <c r="AQ2382" s="256">
        <v>0</v>
      </c>
      <c r="AR2382" s="256">
        <v>0</v>
      </c>
      <c r="AS2382" s="256">
        <v>0</v>
      </c>
      <c r="AT2382" s="256">
        <v>0</v>
      </c>
      <c r="AU2382" s="256">
        <v>0</v>
      </c>
      <c r="AV2382" s="256">
        <v>0</v>
      </c>
      <c r="AW2382" s="256">
        <v>0</v>
      </c>
      <c r="AX2382" s="256">
        <v>0</v>
      </c>
      <c r="AY2382" s="256">
        <v>0</v>
      </c>
      <c r="AZ2382" s="256">
        <v>0</v>
      </c>
      <c r="BA2382" s="256">
        <v>0</v>
      </c>
      <c r="BB2382" s="256">
        <v>0</v>
      </c>
      <c r="BC2382" s="256">
        <v>0</v>
      </c>
      <c r="BD2382" s="256">
        <v>0</v>
      </c>
      <c r="BE2382" s="256">
        <v>0</v>
      </c>
      <c r="BF2382" s="256">
        <v>0</v>
      </c>
      <c r="BG2382" s="256">
        <v>0</v>
      </c>
      <c r="BH2382" s="256">
        <v>0</v>
      </c>
      <c r="BI2382" s="256">
        <v>0</v>
      </c>
      <c r="BJ2382" s="256">
        <v>0</v>
      </c>
      <c r="BK2382" s="256">
        <v>0</v>
      </c>
      <c r="BL2382" s="256">
        <v>0</v>
      </c>
      <c r="BM2382" s="256">
        <v>0</v>
      </c>
      <c r="BN2382" s="256">
        <v>0</v>
      </c>
      <c r="BO2382" s="256">
        <v>0</v>
      </c>
      <c r="BP2382" s="256">
        <v>0</v>
      </c>
      <c r="BQ2382" s="256">
        <v>0</v>
      </c>
      <c r="BR2382" s="256">
        <v>0</v>
      </c>
      <c r="BS2382" s="256">
        <v>0</v>
      </c>
      <c r="BT2382" s="256">
        <v>0</v>
      </c>
      <c r="BU2382" s="256">
        <v>0</v>
      </c>
      <c r="BV2382" s="256">
        <v>0</v>
      </c>
    </row>
    <row r="2383" spans="1:74">
      <c r="A2383" s="256">
        <v>27.5</v>
      </c>
      <c r="B2383" s="256">
        <v>2656</v>
      </c>
      <c r="C2383" s="256">
        <v>2601</v>
      </c>
      <c r="D2383" s="256">
        <v>2587</v>
      </c>
      <c r="E2383" s="256">
        <v>2630</v>
      </c>
      <c r="F2383" s="256">
        <v>2688</v>
      </c>
      <c r="G2383" s="256">
        <v>2696</v>
      </c>
      <c r="H2383" s="256">
        <v>2691</v>
      </c>
      <c r="I2383" s="256">
        <v>2658</v>
      </c>
      <c r="J2383" s="256">
        <v>2633</v>
      </c>
      <c r="K2383" s="256">
        <v>2648</v>
      </c>
      <c r="L2383" s="256">
        <v>2729</v>
      </c>
      <c r="M2383" s="256">
        <v>2847</v>
      </c>
      <c r="N2383" s="256">
        <v>2972</v>
      </c>
      <c r="O2383" s="256">
        <v>3100</v>
      </c>
      <c r="P2383" s="256">
        <v>3210</v>
      </c>
      <c r="Q2383" s="256">
        <v>3281</v>
      </c>
      <c r="R2383" s="256">
        <v>3324</v>
      </c>
      <c r="S2383" s="256">
        <v>3362</v>
      </c>
      <c r="T2383" s="256">
        <v>3402</v>
      </c>
      <c r="U2383" s="256">
        <v>3420</v>
      </c>
      <c r="V2383" s="256">
        <v>3406</v>
      </c>
      <c r="W2383" s="256">
        <v>3339</v>
      </c>
      <c r="X2383" s="256">
        <v>3266</v>
      </c>
      <c r="Y2383" s="256">
        <v>3196</v>
      </c>
      <c r="Z2383" s="256">
        <v>3028</v>
      </c>
      <c r="AA2383" s="256">
        <v>2634</v>
      </c>
      <c r="AB2383" s="256">
        <v>1903</v>
      </c>
      <c r="AC2383" s="256">
        <v>1119</v>
      </c>
      <c r="AD2383" s="256">
        <v>789</v>
      </c>
      <c r="AE2383" s="256">
        <v>736</v>
      </c>
      <c r="AF2383" s="256">
        <v>728</v>
      </c>
      <c r="AG2383" s="256">
        <v>676</v>
      </c>
      <c r="AH2383" s="256">
        <v>603</v>
      </c>
      <c r="AI2383" s="256">
        <v>553</v>
      </c>
      <c r="AJ2383" s="256">
        <v>425</v>
      </c>
      <c r="AK2383" s="256">
        <v>201</v>
      </c>
      <c r="AL2383" s="256">
        <v>0</v>
      </c>
      <c r="AM2383" s="256">
        <v>0</v>
      </c>
      <c r="AN2383" s="256">
        <v>0</v>
      </c>
      <c r="AO2383" s="256">
        <v>0</v>
      </c>
      <c r="AP2383" s="256">
        <v>0</v>
      </c>
      <c r="AQ2383" s="256">
        <v>0</v>
      </c>
      <c r="AR2383" s="256">
        <v>0</v>
      </c>
      <c r="AS2383" s="256">
        <v>0</v>
      </c>
      <c r="AT2383" s="256">
        <v>0</v>
      </c>
      <c r="AU2383" s="256">
        <v>0</v>
      </c>
      <c r="AV2383" s="256">
        <v>0</v>
      </c>
      <c r="AW2383" s="256">
        <v>0</v>
      </c>
      <c r="AX2383" s="256">
        <v>0</v>
      </c>
      <c r="AY2383" s="256">
        <v>0</v>
      </c>
      <c r="AZ2383" s="256">
        <v>0</v>
      </c>
      <c r="BA2383" s="256">
        <v>0</v>
      </c>
      <c r="BB2383" s="256">
        <v>0</v>
      </c>
      <c r="BC2383" s="256">
        <v>0</v>
      </c>
      <c r="BD2383" s="256">
        <v>0</v>
      </c>
      <c r="BE2383" s="256">
        <v>0</v>
      </c>
      <c r="BF2383" s="256">
        <v>0</v>
      </c>
      <c r="BG2383" s="256">
        <v>0</v>
      </c>
      <c r="BH2383" s="256">
        <v>0</v>
      </c>
      <c r="BI2383" s="256">
        <v>0</v>
      </c>
      <c r="BJ2383" s="256">
        <v>0</v>
      </c>
      <c r="BK2383" s="256">
        <v>0</v>
      </c>
      <c r="BL2383" s="256">
        <v>0</v>
      </c>
      <c r="BM2383" s="256">
        <v>0</v>
      </c>
      <c r="BN2383" s="256">
        <v>0</v>
      </c>
      <c r="BO2383" s="256">
        <v>0</v>
      </c>
      <c r="BP2383" s="256">
        <v>0</v>
      </c>
      <c r="BQ2383" s="256">
        <v>0</v>
      </c>
      <c r="BR2383" s="256">
        <v>0</v>
      </c>
      <c r="BS2383" s="256">
        <v>0</v>
      </c>
      <c r="BT2383" s="256">
        <v>0</v>
      </c>
      <c r="BU2383" s="256">
        <v>0</v>
      </c>
      <c r="BV2383" s="256">
        <v>0</v>
      </c>
    </row>
    <row r="2384" spans="1:74">
      <c r="A2384" s="256">
        <v>30</v>
      </c>
      <c r="B2384" s="256">
        <v>2656</v>
      </c>
      <c r="C2384" s="256">
        <v>2605</v>
      </c>
      <c r="D2384" s="256">
        <v>2588</v>
      </c>
      <c r="E2384" s="256">
        <v>2628</v>
      </c>
      <c r="F2384" s="256">
        <v>2688</v>
      </c>
      <c r="G2384" s="256">
        <v>2706</v>
      </c>
      <c r="H2384" s="256">
        <v>2707</v>
      </c>
      <c r="I2384" s="256">
        <v>2678</v>
      </c>
      <c r="J2384" s="256">
        <v>2650</v>
      </c>
      <c r="K2384" s="256">
        <v>2652</v>
      </c>
      <c r="L2384" s="256">
        <v>2714</v>
      </c>
      <c r="M2384" s="256">
        <v>2824</v>
      </c>
      <c r="N2384" s="256">
        <v>2940</v>
      </c>
      <c r="O2384" s="256">
        <v>3054</v>
      </c>
      <c r="P2384" s="256">
        <v>3166</v>
      </c>
      <c r="Q2384" s="256">
        <v>3241</v>
      </c>
      <c r="R2384" s="256">
        <v>3288</v>
      </c>
      <c r="S2384" s="256">
        <v>3326</v>
      </c>
      <c r="T2384" s="256">
        <v>3374</v>
      </c>
      <c r="U2384" s="256">
        <v>3408</v>
      </c>
      <c r="V2384" s="256">
        <v>3417</v>
      </c>
      <c r="W2384" s="256">
        <v>3377</v>
      </c>
      <c r="X2384" s="256">
        <v>3295</v>
      </c>
      <c r="Y2384" s="256">
        <v>3206</v>
      </c>
      <c r="Z2384" s="256">
        <v>3038</v>
      </c>
      <c r="AA2384" s="256">
        <v>2678</v>
      </c>
      <c r="AB2384" s="256">
        <v>2011</v>
      </c>
      <c r="AC2384" s="256">
        <v>1219</v>
      </c>
      <c r="AD2384" s="256">
        <v>838</v>
      </c>
      <c r="AE2384" s="256">
        <v>785</v>
      </c>
      <c r="AF2384" s="256">
        <v>808</v>
      </c>
      <c r="AG2384" s="256">
        <v>799</v>
      </c>
      <c r="AH2384" s="256">
        <v>733</v>
      </c>
      <c r="AI2384" s="256">
        <v>670</v>
      </c>
      <c r="AJ2384" s="256">
        <v>514</v>
      </c>
      <c r="AK2384" s="256">
        <v>236</v>
      </c>
      <c r="AL2384" s="256">
        <v>0</v>
      </c>
      <c r="AM2384" s="256">
        <v>0</v>
      </c>
      <c r="AN2384" s="256">
        <v>0</v>
      </c>
      <c r="AO2384" s="256">
        <v>0</v>
      </c>
      <c r="AP2384" s="256">
        <v>0</v>
      </c>
      <c r="AQ2384" s="256">
        <v>0</v>
      </c>
      <c r="AR2384" s="256">
        <v>0</v>
      </c>
      <c r="AS2384" s="256">
        <v>0</v>
      </c>
      <c r="AT2384" s="256">
        <v>0</v>
      </c>
      <c r="AU2384" s="256">
        <v>0</v>
      </c>
      <c r="AV2384" s="256">
        <v>0</v>
      </c>
      <c r="AW2384" s="256">
        <v>0</v>
      </c>
      <c r="AX2384" s="256">
        <v>0</v>
      </c>
      <c r="AY2384" s="256">
        <v>0</v>
      </c>
      <c r="AZ2384" s="256">
        <v>0</v>
      </c>
      <c r="BA2384" s="256">
        <v>0</v>
      </c>
      <c r="BB2384" s="256">
        <v>0</v>
      </c>
      <c r="BC2384" s="256">
        <v>0</v>
      </c>
      <c r="BD2384" s="256">
        <v>0</v>
      </c>
      <c r="BE2384" s="256">
        <v>0</v>
      </c>
      <c r="BF2384" s="256">
        <v>0</v>
      </c>
      <c r="BG2384" s="256">
        <v>0</v>
      </c>
      <c r="BH2384" s="256">
        <v>0</v>
      </c>
      <c r="BI2384" s="256">
        <v>0</v>
      </c>
      <c r="BJ2384" s="256">
        <v>0</v>
      </c>
      <c r="BK2384" s="256">
        <v>0</v>
      </c>
      <c r="BL2384" s="256">
        <v>0</v>
      </c>
      <c r="BM2384" s="256">
        <v>0</v>
      </c>
      <c r="BN2384" s="256">
        <v>0</v>
      </c>
      <c r="BO2384" s="256">
        <v>0</v>
      </c>
      <c r="BP2384" s="256">
        <v>0</v>
      </c>
      <c r="BQ2384" s="256">
        <v>0</v>
      </c>
      <c r="BR2384" s="256">
        <v>0</v>
      </c>
      <c r="BS2384" s="256">
        <v>0</v>
      </c>
      <c r="BT2384" s="256">
        <v>0</v>
      </c>
      <c r="BU2384" s="256">
        <v>0</v>
      </c>
      <c r="BV2384" s="256">
        <v>0</v>
      </c>
    </row>
    <row r="2385" spans="1:74">
      <c r="A2385" s="256">
        <v>32.5</v>
      </c>
      <c r="B2385" s="256">
        <v>2656</v>
      </c>
      <c r="C2385" s="256">
        <v>2610</v>
      </c>
      <c r="D2385" s="256">
        <v>2594</v>
      </c>
      <c r="E2385" s="256">
        <v>2629</v>
      </c>
      <c r="F2385" s="256">
        <v>2694</v>
      </c>
      <c r="G2385" s="256">
        <v>2721</v>
      </c>
      <c r="H2385" s="256">
        <v>2730</v>
      </c>
      <c r="I2385" s="256">
        <v>2710</v>
      </c>
      <c r="J2385" s="256">
        <v>2678</v>
      </c>
      <c r="K2385" s="256">
        <v>2668</v>
      </c>
      <c r="L2385" s="256">
        <v>2710</v>
      </c>
      <c r="M2385" s="256">
        <v>2810</v>
      </c>
      <c r="N2385" s="256">
        <v>2914</v>
      </c>
      <c r="O2385" s="256">
        <v>3016</v>
      </c>
      <c r="P2385" s="256">
        <v>3122</v>
      </c>
      <c r="Q2385" s="256">
        <v>3209</v>
      </c>
      <c r="R2385" s="256">
        <v>3267</v>
      </c>
      <c r="S2385" s="256">
        <v>3308</v>
      </c>
      <c r="T2385" s="256">
        <v>3355</v>
      </c>
      <c r="U2385" s="256">
        <v>3404</v>
      </c>
      <c r="V2385" s="256">
        <v>3431</v>
      </c>
      <c r="W2385" s="256">
        <v>3420</v>
      </c>
      <c r="X2385" s="256">
        <v>3350</v>
      </c>
      <c r="Y2385" s="256">
        <v>3236</v>
      </c>
      <c r="Z2385" s="256">
        <v>3059</v>
      </c>
      <c r="AA2385" s="256">
        <v>2723</v>
      </c>
      <c r="AB2385" s="256">
        <v>2114</v>
      </c>
      <c r="AC2385" s="256">
        <v>1327</v>
      </c>
      <c r="AD2385" s="256">
        <v>870</v>
      </c>
      <c r="AE2385" s="256">
        <v>810</v>
      </c>
      <c r="AF2385" s="256">
        <v>864</v>
      </c>
      <c r="AG2385" s="256">
        <v>895</v>
      </c>
      <c r="AH2385" s="256">
        <v>864</v>
      </c>
      <c r="AI2385" s="256">
        <v>794</v>
      </c>
      <c r="AJ2385" s="256">
        <v>587</v>
      </c>
      <c r="AK2385" s="256">
        <v>268</v>
      </c>
      <c r="AL2385" s="256">
        <v>0</v>
      </c>
      <c r="AM2385" s="256">
        <v>0</v>
      </c>
      <c r="AN2385" s="256">
        <v>0</v>
      </c>
      <c r="AO2385" s="256">
        <v>0</v>
      </c>
      <c r="AP2385" s="256">
        <v>0</v>
      </c>
      <c r="AQ2385" s="256">
        <v>0</v>
      </c>
      <c r="AR2385" s="256">
        <v>0</v>
      </c>
      <c r="AS2385" s="256">
        <v>0</v>
      </c>
      <c r="AT2385" s="256">
        <v>0</v>
      </c>
      <c r="AU2385" s="256">
        <v>0</v>
      </c>
      <c r="AV2385" s="256">
        <v>0</v>
      </c>
      <c r="AW2385" s="256">
        <v>0</v>
      </c>
      <c r="AX2385" s="256">
        <v>0</v>
      </c>
      <c r="AY2385" s="256">
        <v>0</v>
      </c>
      <c r="AZ2385" s="256">
        <v>0</v>
      </c>
      <c r="BA2385" s="256">
        <v>0</v>
      </c>
      <c r="BB2385" s="256">
        <v>0</v>
      </c>
      <c r="BC2385" s="256">
        <v>0</v>
      </c>
      <c r="BD2385" s="256">
        <v>0</v>
      </c>
      <c r="BE2385" s="256">
        <v>0</v>
      </c>
      <c r="BF2385" s="256">
        <v>0</v>
      </c>
      <c r="BG2385" s="256">
        <v>0</v>
      </c>
      <c r="BH2385" s="256">
        <v>0</v>
      </c>
      <c r="BI2385" s="256">
        <v>0</v>
      </c>
      <c r="BJ2385" s="256">
        <v>0</v>
      </c>
      <c r="BK2385" s="256">
        <v>0</v>
      </c>
      <c r="BL2385" s="256">
        <v>0</v>
      </c>
      <c r="BM2385" s="256">
        <v>0</v>
      </c>
      <c r="BN2385" s="256">
        <v>0</v>
      </c>
      <c r="BO2385" s="256">
        <v>0</v>
      </c>
      <c r="BP2385" s="256">
        <v>0</v>
      </c>
      <c r="BQ2385" s="256">
        <v>0</v>
      </c>
      <c r="BR2385" s="256">
        <v>0</v>
      </c>
      <c r="BS2385" s="256">
        <v>0</v>
      </c>
      <c r="BT2385" s="256">
        <v>0</v>
      </c>
      <c r="BU2385" s="256">
        <v>0</v>
      </c>
      <c r="BV2385" s="256">
        <v>0</v>
      </c>
    </row>
    <row r="2386" spans="1:74">
      <c r="A2386" s="256">
        <v>35</v>
      </c>
      <c r="B2386" s="256">
        <v>2656</v>
      </c>
      <c r="C2386" s="256">
        <v>2604</v>
      </c>
      <c r="D2386" s="256">
        <v>2588</v>
      </c>
      <c r="E2386" s="256">
        <v>2620</v>
      </c>
      <c r="F2386" s="256">
        <v>2688</v>
      </c>
      <c r="G2386" s="256">
        <v>2724</v>
      </c>
      <c r="H2386" s="256">
        <v>2739</v>
      </c>
      <c r="I2386" s="256">
        <v>2730</v>
      </c>
      <c r="J2386" s="256">
        <v>2696</v>
      </c>
      <c r="K2386" s="256">
        <v>2682</v>
      </c>
      <c r="L2386" s="256">
        <v>2704</v>
      </c>
      <c r="M2386" s="256">
        <v>2784</v>
      </c>
      <c r="N2386" s="256">
        <v>2882</v>
      </c>
      <c r="O2386" s="256">
        <v>2979</v>
      </c>
      <c r="P2386" s="256">
        <v>3075</v>
      </c>
      <c r="Q2386" s="256">
        <v>3176</v>
      </c>
      <c r="R2386" s="256">
        <v>3238</v>
      </c>
      <c r="S2386" s="256">
        <v>3284</v>
      </c>
      <c r="T2386" s="256">
        <v>3330</v>
      </c>
      <c r="U2386" s="256">
        <v>3388</v>
      </c>
      <c r="V2386" s="256">
        <v>3428</v>
      </c>
      <c r="W2386" s="256">
        <v>3428</v>
      </c>
      <c r="X2386" s="256">
        <v>3383</v>
      </c>
      <c r="Y2386" s="256">
        <v>3270</v>
      </c>
      <c r="Z2386" s="256">
        <v>3086</v>
      </c>
      <c r="AA2386" s="256">
        <v>2774</v>
      </c>
      <c r="AB2386" s="256">
        <v>2207</v>
      </c>
      <c r="AC2386" s="256">
        <v>1436</v>
      </c>
      <c r="AD2386" s="256">
        <v>908</v>
      </c>
      <c r="AE2386" s="256">
        <v>826</v>
      </c>
      <c r="AF2386" s="256">
        <v>895</v>
      </c>
      <c r="AG2386" s="256">
        <v>981</v>
      </c>
      <c r="AH2386" s="256">
        <v>1006</v>
      </c>
      <c r="AI2386" s="256">
        <v>954</v>
      </c>
      <c r="AJ2386" s="256">
        <v>820</v>
      </c>
      <c r="AK2386" s="256">
        <v>390</v>
      </c>
      <c r="AL2386" s="256">
        <v>0</v>
      </c>
      <c r="AM2386" s="256">
        <v>0</v>
      </c>
      <c r="AN2386" s="256">
        <v>0</v>
      </c>
      <c r="AO2386" s="256">
        <v>0</v>
      </c>
      <c r="AP2386" s="256">
        <v>0</v>
      </c>
      <c r="AQ2386" s="256">
        <v>0</v>
      </c>
      <c r="AR2386" s="256">
        <v>0</v>
      </c>
      <c r="AS2386" s="256">
        <v>0</v>
      </c>
      <c r="AT2386" s="256">
        <v>0</v>
      </c>
      <c r="AU2386" s="256">
        <v>0</v>
      </c>
      <c r="AV2386" s="256">
        <v>0</v>
      </c>
      <c r="AW2386" s="256">
        <v>0</v>
      </c>
      <c r="AX2386" s="256">
        <v>0</v>
      </c>
      <c r="AY2386" s="256">
        <v>0</v>
      </c>
      <c r="AZ2386" s="256">
        <v>0</v>
      </c>
      <c r="BA2386" s="256">
        <v>0</v>
      </c>
      <c r="BB2386" s="256">
        <v>0</v>
      </c>
      <c r="BC2386" s="256">
        <v>0</v>
      </c>
      <c r="BD2386" s="256">
        <v>0</v>
      </c>
      <c r="BE2386" s="256">
        <v>0</v>
      </c>
      <c r="BF2386" s="256">
        <v>0</v>
      </c>
      <c r="BG2386" s="256">
        <v>0</v>
      </c>
      <c r="BH2386" s="256">
        <v>0</v>
      </c>
      <c r="BI2386" s="256">
        <v>0</v>
      </c>
      <c r="BJ2386" s="256">
        <v>0</v>
      </c>
      <c r="BK2386" s="256">
        <v>0</v>
      </c>
      <c r="BL2386" s="256">
        <v>0</v>
      </c>
      <c r="BM2386" s="256">
        <v>0</v>
      </c>
      <c r="BN2386" s="256">
        <v>0</v>
      </c>
      <c r="BO2386" s="256">
        <v>0</v>
      </c>
      <c r="BP2386" s="256">
        <v>0</v>
      </c>
      <c r="BQ2386" s="256">
        <v>0</v>
      </c>
      <c r="BR2386" s="256">
        <v>0</v>
      </c>
      <c r="BS2386" s="256">
        <v>0</v>
      </c>
      <c r="BT2386" s="256">
        <v>0</v>
      </c>
      <c r="BU2386" s="256">
        <v>0</v>
      </c>
      <c r="BV2386" s="256">
        <v>0</v>
      </c>
    </row>
    <row r="2387" spans="1:74">
      <c r="A2387" s="256">
        <v>37.5</v>
      </c>
      <c r="B2387" s="256">
        <v>2656</v>
      </c>
      <c r="C2387" s="256">
        <v>2605</v>
      </c>
      <c r="D2387" s="256">
        <v>2588</v>
      </c>
      <c r="E2387" s="256">
        <v>2617</v>
      </c>
      <c r="F2387" s="256">
        <v>2685</v>
      </c>
      <c r="G2387" s="256">
        <v>2730</v>
      </c>
      <c r="H2387" s="256">
        <v>2754</v>
      </c>
      <c r="I2387" s="256">
        <v>2758</v>
      </c>
      <c r="J2387" s="256">
        <v>2723</v>
      </c>
      <c r="K2387" s="256">
        <v>2698</v>
      </c>
      <c r="L2387" s="256">
        <v>2700</v>
      </c>
      <c r="M2387" s="256">
        <v>2766</v>
      </c>
      <c r="N2387" s="256">
        <v>2854</v>
      </c>
      <c r="O2387" s="256">
        <v>2947</v>
      </c>
      <c r="P2387" s="256">
        <v>3034</v>
      </c>
      <c r="Q2387" s="256">
        <v>3134</v>
      </c>
      <c r="R2387" s="256">
        <v>3205</v>
      </c>
      <c r="S2387" s="256">
        <v>3261</v>
      </c>
      <c r="T2387" s="256">
        <v>3304</v>
      </c>
      <c r="U2387" s="256">
        <v>3358</v>
      </c>
      <c r="V2387" s="256">
        <v>3414</v>
      </c>
      <c r="W2387" s="256">
        <v>3434</v>
      </c>
      <c r="X2387" s="256">
        <v>3414</v>
      </c>
      <c r="Y2387" s="256">
        <v>3338</v>
      </c>
      <c r="Z2387" s="256">
        <v>3166</v>
      </c>
      <c r="AA2387" s="256">
        <v>2866</v>
      </c>
      <c r="AB2387" s="256">
        <v>2332</v>
      </c>
      <c r="AC2387" s="256">
        <v>1572</v>
      </c>
      <c r="AD2387" s="256">
        <v>980</v>
      </c>
      <c r="AE2387" s="256">
        <v>858</v>
      </c>
      <c r="AF2387" s="256">
        <v>935</v>
      </c>
      <c r="AG2387" s="256">
        <v>1058</v>
      </c>
      <c r="AH2387" s="256">
        <v>1124</v>
      </c>
      <c r="AI2387" s="256">
        <v>1104</v>
      </c>
      <c r="AJ2387" s="256">
        <v>840</v>
      </c>
      <c r="AK2387" s="256">
        <v>344</v>
      </c>
      <c r="AL2387" s="256">
        <v>0</v>
      </c>
      <c r="AM2387" s="256">
        <v>0</v>
      </c>
      <c r="AN2387" s="256">
        <v>0</v>
      </c>
      <c r="AO2387" s="256">
        <v>0</v>
      </c>
      <c r="AP2387" s="256">
        <v>0</v>
      </c>
      <c r="AQ2387" s="256">
        <v>0</v>
      </c>
      <c r="AR2387" s="256">
        <v>0</v>
      </c>
      <c r="AS2387" s="256">
        <v>0</v>
      </c>
      <c r="AT2387" s="256">
        <v>0</v>
      </c>
      <c r="AU2387" s="256">
        <v>0</v>
      </c>
      <c r="AV2387" s="256">
        <v>0</v>
      </c>
      <c r="AW2387" s="256">
        <v>0</v>
      </c>
      <c r="AX2387" s="256">
        <v>0</v>
      </c>
      <c r="AY2387" s="256">
        <v>0</v>
      </c>
      <c r="AZ2387" s="256">
        <v>0</v>
      </c>
      <c r="BA2387" s="256">
        <v>0</v>
      </c>
      <c r="BB2387" s="256">
        <v>0</v>
      </c>
      <c r="BC2387" s="256">
        <v>0</v>
      </c>
      <c r="BD2387" s="256">
        <v>0</v>
      </c>
      <c r="BE2387" s="256">
        <v>0</v>
      </c>
      <c r="BF2387" s="256">
        <v>0</v>
      </c>
      <c r="BG2387" s="256">
        <v>0</v>
      </c>
      <c r="BH2387" s="256">
        <v>0</v>
      </c>
      <c r="BI2387" s="256">
        <v>0</v>
      </c>
      <c r="BJ2387" s="256">
        <v>0</v>
      </c>
      <c r="BK2387" s="256">
        <v>0</v>
      </c>
      <c r="BL2387" s="256">
        <v>0</v>
      </c>
      <c r="BM2387" s="256">
        <v>0</v>
      </c>
      <c r="BN2387" s="256">
        <v>0</v>
      </c>
      <c r="BO2387" s="256">
        <v>0</v>
      </c>
      <c r="BP2387" s="256">
        <v>0</v>
      </c>
      <c r="BQ2387" s="256">
        <v>0</v>
      </c>
      <c r="BR2387" s="256">
        <v>0</v>
      </c>
      <c r="BS2387" s="256">
        <v>0</v>
      </c>
      <c r="BT2387" s="256">
        <v>0</v>
      </c>
      <c r="BU2387" s="256">
        <v>0</v>
      </c>
      <c r="BV2387" s="256">
        <v>0</v>
      </c>
    </row>
    <row r="2388" spans="1:74">
      <c r="A2388" s="256">
        <v>40</v>
      </c>
      <c r="B2388" s="256">
        <v>2656</v>
      </c>
      <c r="C2388" s="256">
        <v>2612</v>
      </c>
      <c r="D2388" s="256">
        <v>2593</v>
      </c>
      <c r="E2388" s="256">
        <v>2618</v>
      </c>
      <c r="F2388" s="256">
        <v>2688</v>
      </c>
      <c r="G2388" s="256">
        <v>2741</v>
      </c>
      <c r="H2388" s="256">
        <v>2774</v>
      </c>
      <c r="I2388" s="256">
        <v>2788</v>
      </c>
      <c r="J2388" s="256">
        <v>2759</v>
      </c>
      <c r="K2388" s="256">
        <v>2728</v>
      </c>
      <c r="L2388" s="256">
        <v>2714</v>
      </c>
      <c r="M2388" s="256">
        <v>2758</v>
      </c>
      <c r="N2388" s="256">
        <v>2842</v>
      </c>
      <c r="O2388" s="256">
        <v>2923</v>
      </c>
      <c r="P2388" s="256">
        <v>3004</v>
      </c>
      <c r="Q2388" s="256">
        <v>3096</v>
      </c>
      <c r="R2388" s="256">
        <v>3181</v>
      </c>
      <c r="S2388" s="256">
        <v>3242</v>
      </c>
      <c r="T2388" s="256">
        <v>3294</v>
      </c>
      <c r="U2388" s="256">
        <v>3336</v>
      </c>
      <c r="V2388" s="256">
        <v>3403</v>
      </c>
      <c r="W2388" s="256">
        <v>3440</v>
      </c>
      <c r="X2388" s="256">
        <v>3442</v>
      </c>
      <c r="Y2388" s="256">
        <v>3409</v>
      </c>
      <c r="Z2388" s="256">
        <v>3284</v>
      </c>
      <c r="AA2388" s="256">
        <v>3013</v>
      </c>
      <c r="AB2388" s="256">
        <v>2517</v>
      </c>
      <c r="AC2388" s="256">
        <v>1753</v>
      </c>
      <c r="AD2388" s="256">
        <v>1096</v>
      </c>
      <c r="AE2388" s="256">
        <v>915</v>
      </c>
      <c r="AF2388" s="256">
        <v>992</v>
      </c>
      <c r="AG2388" s="256">
        <v>1129</v>
      </c>
      <c r="AH2388" s="256">
        <v>1212</v>
      </c>
      <c r="AI2388" s="256">
        <v>1216</v>
      </c>
      <c r="AJ2388" s="256">
        <v>939</v>
      </c>
      <c r="AK2388" s="256">
        <v>378</v>
      </c>
      <c r="AL2388" s="256">
        <v>0</v>
      </c>
      <c r="AM2388" s="256">
        <v>0</v>
      </c>
      <c r="AN2388" s="256">
        <v>0</v>
      </c>
      <c r="AO2388" s="256">
        <v>0</v>
      </c>
      <c r="AP2388" s="256">
        <v>0</v>
      </c>
      <c r="AQ2388" s="256">
        <v>0</v>
      </c>
      <c r="AR2388" s="256">
        <v>0</v>
      </c>
      <c r="AS2388" s="256">
        <v>0</v>
      </c>
      <c r="AT2388" s="256">
        <v>0</v>
      </c>
      <c r="AU2388" s="256">
        <v>0</v>
      </c>
      <c r="AV2388" s="256">
        <v>0</v>
      </c>
      <c r="AW2388" s="256">
        <v>0</v>
      </c>
      <c r="AX2388" s="256">
        <v>0</v>
      </c>
      <c r="AY2388" s="256">
        <v>0</v>
      </c>
      <c r="AZ2388" s="256">
        <v>0</v>
      </c>
      <c r="BA2388" s="256">
        <v>0</v>
      </c>
      <c r="BB2388" s="256">
        <v>0</v>
      </c>
      <c r="BC2388" s="256">
        <v>0</v>
      </c>
      <c r="BD2388" s="256">
        <v>0</v>
      </c>
      <c r="BE2388" s="256">
        <v>0</v>
      </c>
      <c r="BF2388" s="256">
        <v>0</v>
      </c>
      <c r="BG2388" s="256">
        <v>0</v>
      </c>
      <c r="BH2388" s="256">
        <v>0</v>
      </c>
      <c r="BI2388" s="256">
        <v>0</v>
      </c>
      <c r="BJ2388" s="256">
        <v>0</v>
      </c>
      <c r="BK2388" s="256">
        <v>0</v>
      </c>
      <c r="BL2388" s="256">
        <v>0</v>
      </c>
      <c r="BM2388" s="256">
        <v>0</v>
      </c>
      <c r="BN2388" s="256">
        <v>0</v>
      </c>
      <c r="BO2388" s="256">
        <v>0</v>
      </c>
      <c r="BP2388" s="256">
        <v>0</v>
      </c>
      <c r="BQ2388" s="256">
        <v>0</v>
      </c>
      <c r="BR2388" s="256">
        <v>0</v>
      </c>
      <c r="BS2388" s="256">
        <v>0</v>
      </c>
      <c r="BT2388" s="256">
        <v>0</v>
      </c>
      <c r="BU2388" s="256">
        <v>0</v>
      </c>
      <c r="BV2388" s="256">
        <v>0</v>
      </c>
    </row>
    <row r="2389" spans="1:74">
      <c r="A2389" s="256">
        <v>42.5</v>
      </c>
      <c r="B2389" s="256">
        <v>2656</v>
      </c>
      <c r="C2389" s="256">
        <v>2610</v>
      </c>
      <c r="D2389" s="256">
        <v>2592</v>
      </c>
      <c r="E2389" s="256">
        <v>2612</v>
      </c>
      <c r="F2389" s="256">
        <v>2678</v>
      </c>
      <c r="G2389" s="256">
        <v>2742</v>
      </c>
      <c r="H2389" s="256">
        <v>2788</v>
      </c>
      <c r="I2389" s="256">
        <v>2814</v>
      </c>
      <c r="J2389" s="256">
        <v>2795</v>
      </c>
      <c r="K2389" s="256">
        <v>2756</v>
      </c>
      <c r="L2389" s="256">
        <v>2728</v>
      </c>
      <c r="M2389" s="256">
        <v>2750</v>
      </c>
      <c r="N2389" s="256">
        <v>2824</v>
      </c>
      <c r="O2389" s="256">
        <v>2904</v>
      </c>
      <c r="P2389" s="256">
        <v>2980</v>
      </c>
      <c r="Q2389" s="256">
        <v>3058</v>
      </c>
      <c r="R2389" s="256">
        <v>3152</v>
      </c>
      <c r="S2389" s="256">
        <v>3226</v>
      </c>
      <c r="T2389" s="256">
        <v>3286</v>
      </c>
      <c r="U2389" s="256">
        <v>3331</v>
      </c>
      <c r="V2389" s="256">
        <v>3392</v>
      </c>
      <c r="W2389" s="256">
        <v>3450</v>
      </c>
      <c r="X2389" s="256">
        <v>3473</v>
      </c>
      <c r="Y2389" s="256">
        <v>3474</v>
      </c>
      <c r="Z2389" s="256">
        <v>3412</v>
      </c>
      <c r="AA2389" s="256">
        <v>3198</v>
      </c>
      <c r="AB2389" s="256">
        <v>2724</v>
      </c>
      <c r="AC2389" s="256">
        <v>1958</v>
      </c>
      <c r="AD2389" s="256">
        <v>1236</v>
      </c>
      <c r="AE2389" s="256">
        <v>990</v>
      </c>
      <c r="AF2389" s="256">
        <v>1058</v>
      </c>
      <c r="AG2389" s="256">
        <v>1200</v>
      </c>
      <c r="AH2389" s="256">
        <v>1290</v>
      </c>
      <c r="AI2389" s="256">
        <v>1310</v>
      </c>
      <c r="AJ2389" s="256">
        <v>1096</v>
      </c>
      <c r="AK2389" s="256">
        <v>535</v>
      </c>
      <c r="AL2389" s="256">
        <v>0</v>
      </c>
      <c r="AM2389" s="256">
        <v>0</v>
      </c>
      <c r="AN2389" s="256">
        <v>0</v>
      </c>
      <c r="AO2389" s="256">
        <v>0</v>
      </c>
      <c r="AP2389" s="256">
        <v>0</v>
      </c>
      <c r="AQ2389" s="256">
        <v>0</v>
      </c>
      <c r="AR2389" s="256">
        <v>0</v>
      </c>
      <c r="AS2389" s="256">
        <v>0</v>
      </c>
      <c r="AT2389" s="256">
        <v>0</v>
      </c>
      <c r="AU2389" s="256">
        <v>0</v>
      </c>
      <c r="AV2389" s="256">
        <v>0</v>
      </c>
      <c r="AW2389" s="256">
        <v>0</v>
      </c>
      <c r="AX2389" s="256">
        <v>0</v>
      </c>
      <c r="AY2389" s="256">
        <v>0</v>
      </c>
      <c r="AZ2389" s="256">
        <v>0</v>
      </c>
      <c r="BA2389" s="256">
        <v>0</v>
      </c>
      <c r="BB2389" s="256">
        <v>0</v>
      </c>
      <c r="BC2389" s="256">
        <v>0</v>
      </c>
      <c r="BD2389" s="256">
        <v>0</v>
      </c>
      <c r="BE2389" s="256">
        <v>0</v>
      </c>
      <c r="BF2389" s="256">
        <v>0</v>
      </c>
      <c r="BG2389" s="256">
        <v>0</v>
      </c>
      <c r="BH2389" s="256">
        <v>0</v>
      </c>
      <c r="BI2389" s="256">
        <v>0</v>
      </c>
      <c r="BJ2389" s="256">
        <v>0</v>
      </c>
      <c r="BK2389" s="256">
        <v>0</v>
      </c>
      <c r="BL2389" s="256">
        <v>0</v>
      </c>
      <c r="BM2389" s="256">
        <v>0</v>
      </c>
      <c r="BN2389" s="256">
        <v>0</v>
      </c>
      <c r="BO2389" s="256">
        <v>0</v>
      </c>
      <c r="BP2389" s="256">
        <v>0</v>
      </c>
      <c r="BQ2389" s="256">
        <v>0</v>
      </c>
      <c r="BR2389" s="256">
        <v>0</v>
      </c>
      <c r="BS2389" s="256">
        <v>0</v>
      </c>
      <c r="BT2389" s="256">
        <v>0</v>
      </c>
      <c r="BU2389" s="256">
        <v>0</v>
      </c>
      <c r="BV2389" s="256">
        <v>0</v>
      </c>
    </row>
    <row r="2390" spans="1:74">
      <c r="A2390" s="256">
        <v>45</v>
      </c>
      <c r="B2390" s="256">
        <v>2656</v>
      </c>
      <c r="C2390" s="256">
        <v>2618</v>
      </c>
      <c r="D2390" s="256">
        <v>2599</v>
      </c>
      <c r="E2390" s="256">
        <v>2614</v>
      </c>
      <c r="F2390" s="256">
        <v>2678</v>
      </c>
      <c r="G2390" s="256">
        <v>2748</v>
      </c>
      <c r="H2390" s="256">
        <v>2805</v>
      </c>
      <c r="I2390" s="256">
        <v>2843</v>
      </c>
      <c r="J2390" s="256">
        <v>2838</v>
      </c>
      <c r="K2390" s="256">
        <v>2796</v>
      </c>
      <c r="L2390" s="256">
        <v>2762</v>
      </c>
      <c r="M2390" s="256">
        <v>2762</v>
      </c>
      <c r="N2390" s="256">
        <v>2825</v>
      </c>
      <c r="O2390" s="256">
        <v>2900</v>
      </c>
      <c r="P2390" s="256">
        <v>2968</v>
      </c>
      <c r="Q2390" s="256">
        <v>3043</v>
      </c>
      <c r="R2390" s="256">
        <v>3134</v>
      </c>
      <c r="S2390" s="256">
        <v>3230</v>
      </c>
      <c r="T2390" s="256">
        <v>3300</v>
      </c>
      <c r="U2390" s="256">
        <v>3360</v>
      </c>
      <c r="V2390" s="256">
        <v>3414</v>
      </c>
      <c r="W2390" s="256">
        <v>3480</v>
      </c>
      <c r="X2390" s="256">
        <v>3532</v>
      </c>
      <c r="Y2390" s="256">
        <v>3566</v>
      </c>
      <c r="Z2390" s="256">
        <v>3552</v>
      </c>
      <c r="AA2390" s="256">
        <v>3406</v>
      </c>
      <c r="AB2390" s="256">
        <v>3004</v>
      </c>
      <c r="AC2390" s="256">
        <v>2260</v>
      </c>
      <c r="AD2390" s="256">
        <v>1441</v>
      </c>
      <c r="AE2390" s="256">
        <v>1092</v>
      </c>
      <c r="AF2390" s="256">
        <v>1122</v>
      </c>
      <c r="AG2390" s="256">
        <v>1254</v>
      </c>
      <c r="AH2390" s="256">
        <v>1342</v>
      </c>
      <c r="AI2390" s="256">
        <v>1366</v>
      </c>
      <c r="AJ2390" s="256">
        <v>1189</v>
      </c>
      <c r="AK2390" s="256">
        <v>552</v>
      </c>
      <c r="AL2390" s="256">
        <v>0</v>
      </c>
      <c r="AM2390" s="256">
        <v>0</v>
      </c>
      <c r="AN2390" s="256">
        <v>0</v>
      </c>
      <c r="AO2390" s="256">
        <v>0</v>
      </c>
      <c r="AP2390" s="256">
        <v>0</v>
      </c>
      <c r="AQ2390" s="256">
        <v>0</v>
      </c>
      <c r="AR2390" s="256">
        <v>0</v>
      </c>
      <c r="AS2390" s="256">
        <v>0</v>
      </c>
      <c r="AT2390" s="256">
        <v>0</v>
      </c>
      <c r="AU2390" s="256">
        <v>0</v>
      </c>
      <c r="AV2390" s="256">
        <v>0</v>
      </c>
      <c r="AW2390" s="256">
        <v>0</v>
      </c>
      <c r="AX2390" s="256">
        <v>0</v>
      </c>
      <c r="AY2390" s="256">
        <v>0</v>
      </c>
      <c r="AZ2390" s="256">
        <v>0</v>
      </c>
      <c r="BA2390" s="256">
        <v>0</v>
      </c>
      <c r="BB2390" s="256">
        <v>0</v>
      </c>
      <c r="BC2390" s="256">
        <v>0</v>
      </c>
      <c r="BD2390" s="256">
        <v>0</v>
      </c>
      <c r="BE2390" s="256">
        <v>0</v>
      </c>
      <c r="BF2390" s="256">
        <v>0</v>
      </c>
      <c r="BG2390" s="256">
        <v>0</v>
      </c>
      <c r="BH2390" s="256">
        <v>0</v>
      </c>
      <c r="BI2390" s="256">
        <v>0</v>
      </c>
      <c r="BJ2390" s="256">
        <v>0</v>
      </c>
      <c r="BK2390" s="256">
        <v>0</v>
      </c>
      <c r="BL2390" s="256">
        <v>0</v>
      </c>
      <c r="BM2390" s="256">
        <v>0</v>
      </c>
      <c r="BN2390" s="256">
        <v>0</v>
      </c>
      <c r="BO2390" s="256">
        <v>0</v>
      </c>
      <c r="BP2390" s="256">
        <v>0</v>
      </c>
      <c r="BQ2390" s="256">
        <v>0</v>
      </c>
      <c r="BR2390" s="256">
        <v>0</v>
      </c>
      <c r="BS2390" s="256">
        <v>0</v>
      </c>
      <c r="BT2390" s="256">
        <v>0</v>
      </c>
      <c r="BU2390" s="256">
        <v>0</v>
      </c>
      <c r="BV2390" s="256">
        <v>0</v>
      </c>
    </row>
    <row r="2391" spans="1:74">
      <c r="A2391" s="256">
        <v>47.5</v>
      </c>
      <c r="B2391" s="256">
        <v>2656</v>
      </c>
      <c r="C2391" s="256">
        <v>2624</v>
      </c>
      <c r="D2391" s="256">
        <v>2604</v>
      </c>
      <c r="E2391" s="256">
        <v>2617</v>
      </c>
      <c r="F2391" s="256">
        <v>2679</v>
      </c>
      <c r="G2391" s="256">
        <v>2754</v>
      </c>
      <c r="H2391" s="256">
        <v>2822</v>
      </c>
      <c r="I2391" s="256">
        <v>2872</v>
      </c>
      <c r="J2391" s="256">
        <v>2881</v>
      </c>
      <c r="K2391" s="256">
        <v>2844</v>
      </c>
      <c r="L2391" s="256">
        <v>2802</v>
      </c>
      <c r="M2391" s="256">
        <v>2791</v>
      </c>
      <c r="N2391" s="256">
        <v>2831</v>
      </c>
      <c r="O2391" s="256">
        <v>2904</v>
      </c>
      <c r="P2391" s="256">
        <v>2968</v>
      </c>
      <c r="Q2391" s="256">
        <v>3041</v>
      </c>
      <c r="R2391" s="256">
        <v>3121</v>
      </c>
      <c r="S2391" s="256">
        <v>3226</v>
      </c>
      <c r="T2391" s="256">
        <v>3315</v>
      </c>
      <c r="U2391" s="256">
        <v>3390</v>
      </c>
      <c r="V2391" s="256">
        <v>3459</v>
      </c>
      <c r="W2391" s="256">
        <v>3527</v>
      </c>
      <c r="X2391" s="256">
        <v>3604</v>
      </c>
      <c r="Y2391" s="256">
        <v>3678</v>
      </c>
      <c r="Z2391" s="256">
        <v>3708</v>
      </c>
      <c r="AA2391" s="256">
        <v>3624</v>
      </c>
      <c r="AB2391" s="256">
        <v>3314</v>
      </c>
      <c r="AC2391" s="256">
        <v>2654</v>
      </c>
      <c r="AD2391" s="256">
        <v>1736</v>
      </c>
      <c r="AE2391" s="256">
        <v>1244</v>
      </c>
      <c r="AF2391" s="256">
        <v>1205</v>
      </c>
      <c r="AG2391" s="256">
        <v>1299</v>
      </c>
      <c r="AH2391" s="256">
        <v>1376</v>
      </c>
      <c r="AI2391" s="256">
        <v>1395</v>
      </c>
      <c r="AJ2391" s="256">
        <v>1284</v>
      </c>
      <c r="AK2391" s="256">
        <v>624</v>
      </c>
      <c r="AL2391" s="256">
        <v>0</v>
      </c>
      <c r="AM2391" s="256">
        <v>0</v>
      </c>
      <c r="AN2391" s="256">
        <v>0</v>
      </c>
      <c r="AO2391" s="256">
        <v>0</v>
      </c>
      <c r="AP2391" s="256">
        <v>0</v>
      </c>
      <c r="AQ2391" s="256">
        <v>0</v>
      </c>
      <c r="AR2391" s="256">
        <v>0</v>
      </c>
      <c r="AS2391" s="256">
        <v>0</v>
      </c>
      <c r="AT2391" s="256">
        <v>0</v>
      </c>
      <c r="AU2391" s="256">
        <v>0</v>
      </c>
      <c r="AV2391" s="256">
        <v>0</v>
      </c>
      <c r="AW2391" s="256">
        <v>0</v>
      </c>
      <c r="AX2391" s="256">
        <v>0</v>
      </c>
      <c r="AY2391" s="256">
        <v>0</v>
      </c>
      <c r="AZ2391" s="256">
        <v>0</v>
      </c>
      <c r="BA2391" s="256">
        <v>0</v>
      </c>
      <c r="BB2391" s="256">
        <v>0</v>
      </c>
      <c r="BC2391" s="256">
        <v>0</v>
      </c>
      <c r="BD2391" s="256">
        <v>0</v>
      </c>
      <c r="BE2391" s="256">
        <v>0</v>
      </c>
      <c r="BF2391" s="256">
        <v>0</v>
      </c>
      <c r="BG2391" s="256">
        <v>0</v>
      </c>
      <c r="BH2391" s="256">
        <v>0</v>
      </c>
      <c r="BI2391" s="256">
        <v>0</v>
      </c>
      <c r="BJ2391" s="256">
        <v>0</v>
      </c>
      <c r="BK2391" s="256">
        <v>0</v>
      </c>
      <c r="BL2391" s="256">
        <v>0</v>
      </c>
      <c r="BM2391" s="256">
        <v>0</v>
      </c>
      <c r="BN2391" s="256">
        <v>0</v>
      </c>
      <c r="BO2391" s="256">
        <v>0</v>
      </c>
      <c r="BP2391" s="256">
        <v>0</v>
      </c>
      <c r="BQ2391" s="256">
        <v>0</v>
      </c>
      <c r="BR2391" s="256">
        <v>0</v>
      </c>
      <c r="BS2391" s="256">
        <v>0</v>
      </c>
      <c r="BT2391" s="256">
        <v>0</v>
      </c>
      <c r="BU2391" s="256">
        <v>0</v>
      </c>
      <c r="BV2391" s="256">
        <v>0</v>
      </c>
    </row>
    <row r="2392" spans="1:74">
      <c r="A2392" s="256">
        <v>50</v>
      </c>
      <c r="B2392" s="256">
        <v>2656</v>
      </c>
      <c r="C2392" s="256">
        <v>2620</v>
      </c>
      <c r="D2392" s="256">
        <v>2600</v>
      </c>
      <c r="E2392" s="256">
        <v>2610</v>
      </c>
      <c r="F2392" s="256">
        <v>2667</v>
      </c>
      <c r="G2392" s="256">
        <v>2748</v>
      </c>
      <c r="H2392" s="256">
        <v>2827</v>
      </c>
      <c r="I2392" s="256">
        <v>2890</v>
      </c>
      <c r="J2392" s="256">
        <v>2918</v>
      </c>
      <c r="K2392" s="256">
        <v>2894</v>
      </c>
      <c r="L2392" s="256">
        <v>2843</v>
      </c>
      <c r="M2392" s="256">
        <v>2820</v>
      </c>
      <c r="N2392" s="256">
        <v>2841</v>
      </c>
      <c r="O2392" s="256">
        <v>2906</v>
      </c>
      <c r="P2392" s="256">
        <v>2974</v>
      </c>
      <c r="Q2392" s="256">
        <v>3050</v>
      </c>
      <c r="R2392" s="256">
        <v>3134</v>
      </c>
      <c r="S2392" s="256">
        <v>3226</v>
      </c>
      <c r="T2392" s="256">
        <v>3331</v>
      </c>
      <c r="U2392" s="256">
        <v>3425</v>
      </c>
      <c r="V2392" s="256">
        <v>3515</v>
      </c>
      <c r="W2392" s="256">
        <v>3604</v>
      </c>
      <c r="X2392" s="256">
        <v>3698</v>
      </c>
      <c r="Y2392" s="256">
        <v>3792</v>
      </c>
      <c r="Z2392" s="256">
        <v>3864</v>
      </c>
      <c r="AA2392" s="256">
        <v>3840</v>
      </c>
      <c r="AB2392" s="256">
        <v>3612</v>
      </c>
      <c r="AC2392" s="256">
        <v>3046</v>
      </c>
      <c r="AD2392" s="256">
        <v>2146</v>
      </c>
      <c r="AE2392" s="256">
        <v>1456</v>
      </c>
      <c r="AF2392" s="256">
        <v>1320</v>
      </c>
      <c r="AG2392" s="256">
        <v>1361</v>
      </c>
      <c r="AH2392" s="256">
        <v>1406</v>
      </c>
      <c r="AI2392" s="256">
        <v>1426</v>
      </c>
      <c r="AJ2392" s="256">
        <v>1362</v>
      </c>
      <c r="AK2392" s="256">
        <v>678</v>
      </c>
      <c r="AL2392" s="256">
        <v>0</v>
      </c>
      <c r="AM2392" s="256">
        <v>0</v>
      </c>
      <c r="AN2392" s="256">
        <v>0</v>
      </c>
      <c r="AO2392" s="256">
        <v>0</v>
      </c>
      <c r="AP2392" s="256">
        <v>0</v>
      </c>
      <c r="AQ2392" s="256">
        <v>0</v>
      </c>
      <c r="AR2392" s="256">
        <v>0</v>
      </c>
      <c r="AS2392" s="256">
        <v>0</v>
      </c>
      <c r="AT2392" s="256">
        <v>0</v>
      </c>
      <c r="AU2392" s="256">
        <v>0</v>
      </c>
      <c r="AV2392" s="256">
        <v>0</v>
      </c>
      <c r="AW2392" s="256">
        <v>0</v>
      </c>
      <c r="AX2392" s="256">
        <v>0</v>
      </c>
      <c r="AY2392" s="256">
        <v>0</v>
      </c>
      <c r="AZ2392" s="256">
        <v>0</v>
      </c>
      <c r="BA2392" s="256">
        <v>0</v>
      </c>
      <c r="BB2392" s="256">
        <v>0</v>
      </c>
      <c r="BC2392" s="256">
        <v>0</v>
      </c>
      <c r="BD2392" s="256">
        <v>0</v>
      </c>
      <c r="BE2392" s="256">
        <v>0</v>
      </c>
      <c r="BF2392" s="256">
        <v>0</v>
      </c>
      <c r="BG2392" s="256">
        <v>0</v>
      </c>
      <c r="BH2392" s="256">
        <v>0</v>
      </c>
      <c r="BI2392" s="256">
        <v>0</v>
      </c>
      <c r="BJ2392" s="256">
        <v>0</v>
      </c>
      <c r="BK2392" s="256">
        <v>0</v>
      </c>
      <c r="BL2392" s="256">
        <v>0</v>
      </c>
      <c r="BM2392" s="256">
        <v>0</v>
      </c>
      <c r="BN2392" s="256">
        <v>0</v>
      </c>
      <c r="BO2392" s="256">
        <v>0</v>
      </c>
      <c r="BP2392" s="256">
        <v>0</v>
      </c>
      <c r="BQ2392" s="256">
        <v>0</v>
      </c>
      <c r="BR2392" s="256">
        <v>0</v>
      </c>
      <c r="BS2392" s="256">
        <v>0</v>
      </c>
      <c r="BT2392" s="256">
        <v>0</v>
      </c>
      <c r="BU2392" s="256">
        <v>0</v>
      </c>
      <c r="BV2392" s="256">
        <v>0</v>
      </c>
    </row>
    <row r="2393" spans="1:74">
      <c r="A2393" s="256">
        <v>52.5</v>
      </c>
      <c r="B2393" s="256">
        <v>2656</v>
      </c>
      <c r="C2393" s="256">
        <v>2622</v>
      </c>
      <c r="D2393" s="256">
        <v>2604</v>
      </c>
      <c r="E2393" s="256">
        <v>2611</v>
      </c>
      <c r="F2393" s="256">
        <v>2662</v>
      </c>
      <c r="G2393" s="256">
        <v>2744</v>
      </c>
      <c r="H2393" s="256">
        <v>2831</v>
      </c>
      <c r="I2393" s="256">
        <v>2906</v>
      </c>
      <c r="J2393" s="256">
        <v>2952</v>
      </c>
      <c r="K2393" s="256">
        <v>2948</v>
      </c>
      <c r="L2393" s="256">
        <v>2900</v>
      </c>
      <c r="M2393" s="256">
        <v>2864</v>
      </c>
      <c r="N2393" s="256">
        <v>2872</v>
      </c>
      <c r="O2393" s="256">
        <v>2920</v>
      </c>
      <c r="P2393" s="256">
        <v>2992</v>
      </c>
      <c r="Q2393" s="256">
        <v>3071</v>
      </c>
      <c r="R2393" s="256">
        <v>3154</v>
      </c>
      <c r="S2393" s="256">
        <v>3250</v>
      </c>
      <c r="T2393" s="256">
        <v>3362</v>
      </c>
      <c r="U2393" s="256">
        <v>3479</v>
      </c>
      <c r="V2393" s="256">
        <v>3598</v>
      </c>
      <c r="W2393" s="256">
        <v>3724</v>
      </c>
      <c r="X2393" s="256">
        <v>3849</v>
      </c>
      <c r="Y2393" s="256">
        <v>3966</v>
      </c>
      <c r="Z2393" s="256">
        <v>4072</v>
      </c>
      <c r="AA2393" s="256">
        <v>4116</v>
      </c>
      <c r="AB2393" s="256">
        <v>3966</v>
      </c>
      <c r="AC2393" s="256">
        <v>3486</v>
      </c>
      <c r="AD2393" s="256">
        <v>2632</v>
      </c>
      <c r="AE2393" s="256">
        <v>1768</v>
      </c>
      <c r="AF2393" s="256">
        <v>1473</v>
      </c>
      <c r="AG2393" s="256">
        <v>1445</v>
      </c>
      <c r="AH2393" s="256">
        <v>1448</v>
      </c>
      <c r="AI2393" s="256">
        <v>1447</v>
      </c>
      <c r="AJ2393" s="256">
        <v>1344</v>
      </c>
      <c r="AK2393" s="256">
        <v>665</v>
      </c>
      <c r="AL2393" s="256">
        <v>0</v>
      </c>
      <c r="AM2393" s="256">
        <v>0</v>
      </c>
      <c r="AN2393" s="256">
        <v>0</v>
      </c>
      <c r="AO2393" s="256">
        <v>0</v>
      </c>
      <c r="AP2393" s="256">
        <v>0</v>
      </c>
      <c r="AQ2393" s="256">
        <v>0</v>
      </c>
      <c r="AR2393" s="256">
        <v>0</v>
      </c>
      <c r="AS2393" s="256">
        <v>0</v>
      </c>
      <c r="AT2393" s="256">
        <v>0</v>
      </c>
      <c r="AU2393" s="256">
        <v>0</v>
      </c>
      <c r="AV2393" s="256">
        <v>0</v>
      </c>
      <c r="AW2393" s="256">
        <v>0</v>
      </c>
      <c r="AX2393" s="256">
        <v>0</v>
      </c>
      <c r="AY2393" s="256">
        <v>0</v>
      </c>
      <c r="AZ2393" s="256">
        <v>0</v>
      </c>
      <c r="BA2393" s="256">
        <v>0</v>
      </c>
      <c r="BB2393" s="256">
        <v>0</v>
      </c>
      <c r="BC2393" s="256">
        <v>0</v>
      </c>
      <c r="BD2393" s="256">
        <v>0</v>
      </c>
      <c r="BE2393" s="256">
        <v>0</v>
      </c>
      <c r="BF2393" s="256">
        <v>0</v>
      </c>
      <c r="BG2393" s="256">
        <v>0</v>
      </c>
      <c r="BH2393" s="256">
        <v>0</v>
      </c>
      <c r="BI2393" s="256">
        <v>0</v>
      </c>
      <c r="BJ2393" s="256">
        <v>0</v>
      </c>
      <c r="BK2393" s="256">
        <v>0</v>
      </c>
      <c r="BL2393" s="256">
        <v>0</v>
      </c>
      <c r="BM2393" s="256">
        <v>0</v>
      </c>
      <c r="BN2393" s="256">
        <v>0</v>
      </c>
      <c r="BO2393" s="256">
        <v>0</v>
      </c>
      <c r="BP2393" s="256">
        <v>0</v>
      </c>
      <c r="BQ2393" s="256">
        <v>0</v>
      </c>
      <c r="BR2393" s="256">
        <v>0</v>
      </c>
      <c r="BS2393" s="256">
        <v>0</v>
      </c>
      <c r="BT2393" s="256">
        <v>0</v>
      </c>
      <c r="BU2393" s="256">
        <v>0</v>
      </c>
      <c r="BV2393" s="256">
        <v>0</v>
      </c>
    </row>
    <row r="2394" spans="1:74">
      <c r="A2394" s="256">
        <v>55</v>
      </c>
      <c r="B2394" s="256">
        <v>2656</v>
      </c>
      <c r="C2394" s="256">
        <v>2621</v>
      </c>
      <c r="D2394" s="256">
        <v>2602</v>
      </c>
      <c r="E2394" s="256">
        <v>2607</v>
      </c>
      <c r="F2394" s="256">
        <v>2653</v>
      </c>
      <c r="G2394" s="256">
        <v>2732</v>
      </c>
      <c r="H2394" s="256">
        <v>2828</v>
      </c>
      <c r="I2394" s="256">
        <v>2916</v>
      </c>
      <c r="J2394" s="256">
        <v>2977</v>
      </c>
      <c r="K2394" s="256">
        <v>2996</v>
      </c>
      <c r="L2394" s="256">
        <v>2962</v>
      </c>
      <c r="M2394" s="256">
        <v>2916</v>
      </c>
      <c r="N2394" s="256">
        <v>2910</v>
      </c>
      <c r="O2394" s="256">
        <v>2944</v>
      </c>
      <c r="P2394" s="256">
        <v>3010</v>
      </c>
      <c r="Q2394" s="256">
        <v>3100</v>
      </c>
      <c r="R2394" s="256">
        <v>3192</v>
      </c>
      <c r="S2394" s="256">
        <v>3298</v>
      </c>
      <c r="T2394" s="256">
        <v>3414</v>
      </c>
      <c r="U2394" s="256">
        <v>3548</v>
      </c>
      <c r="V2394" s="256">
        <v>3714</v>
      </c>
      <c r="W2394" s="256">
        <v>3892</v>
      </c>
      <c r="X2394" s="256">
        <v>4079</v>
      </c>
      <c r="Y2394" s="256">
        <v>4273</v>
      </c>
      <c r="Z2394" s="256">
        <v>4472</v>
      </c>
      <c r="AA2394" s="256">
        <v>4610</v>
      </c>
      <c r="AB2394" s="256">
        <v>4561</v>
      </c>
      <c r="AC2394" s="256">
        <v>4148</v>
      </c>
      <c r="AD2394" s="256">
        <v>3284</v>
      </c>
      <c r="AE2394" s="256">
        <v>2232</v>
      </c>
      <c r="AF2394" s="256">
        <v>1673</v>
      </c>
      <c r="AG2394" s="256">
        <v>1546</v>
      </c>
      <c r="AH2394" s="256">
        <v>1502</v>
      </c>
      <c r="AI2394" s="256">
        <v>1452</v>
      </c>
      <c r="AJ2394" s="256">
        <v>1322</v>
      </c>
      <c r="AK2394" s="256">
        <v>665</v>
      </c>
      <c r="AL2394" s="256">
        <v>0</v>
      </c>
      <c r="AM2394" s="256">
        <v>0</v>
      </c>
      <c r="AN2394" s="256">
        <v>0</v>
      </c>
      <c r="AO2394" s="256">
        <v>0</v>
      </c>
      <c r="AP2394" s="256">
        <v>0</v>
      </c>
      <c r="AQ2394" s="256">
        <v>0</v>
      </c>
      <c r="AR2394" s="256">
        <v>0</v>
      </c>
      <c r="AS2394" s="256">
        <v>0</v>
      </c>
      <c r="AT2394" s="256">
        <v>0</v>
      </c>
      <c r="AU2394" s="256">
        <v>0</v>
      </c>
      <c r="AV2394" s="256">
        <v>0</v>
      </c>
      <c r="AW2394" s="256">
        <v>0</v>
      </c>
      <c r="AX2394" s="256">
        <v>0</v>
      </c>
      <c r="AY2394" s="256">
        <v>0</v>
      </c>
      <c r="AZ2394" s="256">
        <v>0</v>
      </c>
      <c r="BA2394" s="256">
        <v>0</v>
      </c>
      <c r="BB2394" s="256">
        <v>0</v>
      </c>
      <c r="BC2394" s="256">
        <v>0</v>
      </c>
      <c r="BD2394" s="256">
        <v>0</v>
      </c>
      <c r="BE2394" s="256">
        <v>0</v>
      </c>
      <c r="BF2394" s="256">
        <v>0</v>
      </c>
      <c r="BG2394" s="256">
        <v>0</v>
      </c>
      <c r="BH2394" s="256">
        <v>0</v>
      </c>
      <c r="BI2394" s="256">
        <v>0</v>
      </c>
      <c r="BJ2394" s="256">
        <v>0</v>
      </c>
      <c r="BK2394" s="256">
        <v>0</v>
      </c>
      <c r="BL2394" s="256">
        <v>0</v>
      </c>
      <c r="BM2394" s="256">
        <v>0</v>
      </c>
      <c r="BN2394" s="256">
        <v>0</v>
      </c>
      <c r="BO2394" s="256">
        <v>0</v>
      </c>
      <c r="BP2394" s="256">
        <v>0</v>
      </c>
      <c r="BQ2394" s="256">
        <v>0</v>
      </c>
      <c r="BR2394" s="256">
        <v>0</v>
      </c>
      <c r="BS2394" s="256">
        <v>0</v>
      </c>
      <c r="BT2394" s="256">
        <v>0</v>
      </c>
      <c r="BU2394" s="256">
        <v>0</v>
      </c>
      <c r="BV2394" s="256">
        <v>0</v>
      </c>
    </row>
    <row r="2395" spans="1:74">
      <c r="A2395" s="256">
        <v>57.5</v>
      </c>
      <c r="B2395" s="256">
        <v>2656</v>
      </c>
      <c r="C2395" s="256">
        <v>2621</v>
      </c>
      <c r="D2395" s="256">
        <v>2602</v>
      </c>
      <c r="E2395" s="256">
        <v>2604</v>
      </c>
      <c r="F2395" s="256">
        <v>2642</v>
      </c>
      <c r="G2395" s="256">
        <v>2719</v>
      </c>
      <c r="H2395" s="256">
        <v>2816</v>
      </c>
      <c r="I2395" s="256">
        <v>2915</v>
      </c>
      <c r="J2395" s="256">
        <v>2992</v>
      </c>
      <c r="K2395" s="256">
        <v>3036</v>
      </c>
      <c r="L2395" s="256">
        <v>3028</v>
      </c>
      <c r="M2395" s="256">
        <v>2978</v>
      </c>
      <c r="N2395" s="256">
        <v>2952</v>
      </c>
      <c r="O2395" s="256">
        <v>2976</v>
      </c>
      <c r="P2395" s="256">
        <v>3032</v>
      </c>
      <c r="Q2395" s="256">
        <v>3124</v>
      </c>
      <c r="R2395" s="256">
        <v>3230</v>
      </c>
      <c r="S2395" s="256">
        <v>3348</v>
      </c>
      <c r="T2395" s="256">
        <v>3482</v>
      </c>
      <c r="U2395" s="256">
        <v>3642</v>
      </c>
      <c r="V2395" s="256">
        <v>3845</v>
      </c>
      <c r="W2395" s="256">
        <v>4084</v>
      </c>
      <c r="X2395" s="256">
        <v>4364</v>
      </c>
      <c r="Y2395" s="256">
        <v>4684</v>
      </c>
      <c r="Z2395" s="256">
        <v>5016</v>
      </c>
      <c r="AA2395" s="256">
        <v>5286</v>
      </c>
      <c r="AB2395" s="256">
        <v>5376</v>
      </c>
      <c r="AC2395" s="256">
        <v>5070</v>
      </c>
      <c r="AD2395" s="256">
        <v>4196</v>
      </c>
      <c r="AE2395" s="256">
        <v>2928</v>
      </c>
      <c r="AF2395" s="256">
        <v>2011</v>
      </c>
      <c r="AG2395" s="256">
        <v>1700</v>
      </c>
      <c r="AH2395" s="256">
        <v>1567</v>
      </c>
      <c r="AI2395" s="256">
        <v>1470</v>
      </c>
      <c r="AJ2395" s="256">
        <v>1290</v>
      </c>
      <c r="AK2395" s="256">
        <v>666</v>
      </c>
      <c r="AL2395" s="256">
        <v>0</v>
      </c>
      <c r="AM2395" s="256">
        <v>0</v>
      </c>
      <c r="AN2395" s="256">
        <v>0</v>
      </c>
      <c r="AO2395" s="256">
        <v>0</v>
      </c>
      <c r="AP2395" s="256">
        <v>0</v>
      </c>
      <c r="AQ2395" s="256">
        <v>0</v>
      </c>
      <c r="AR2395" s="256">
        <v>0</v>
      </c>
      <c r="AS2395" s="256">
        <v>0</v>
      </c>
      <c r="AT2395" s="256">
        <v>0</v>
      </c>
      <c r="AU2395" s="256">
        <v>0</v>
      </c>
      <c r="AV2395" s="256">
        <v>0</v>
      </c>
      <c r="AW2395" s="256">
        <v>0</v>
      </c>
      <c r="AX2395" s="256">
        <v>0</v>
      </c>
      <c r="AY2395" s="256">
        <v>0</v>
      </c>
      <c r="AZ2395" s="256">
        <v>0</v>
      </c>
      <c r="BA2395" s="256">
        <v>0</v>
      </c>
      <c r="BB2395" s="256">
        <v>0</v>
      </c>
      <c r="BC2395" s="256">
        <v>0</v>
      </c>
      <c r="BD2395" s="256">
        <v>0</v>
      </c>
      <c r="BE2395" s="256">
        <v>0</v>
      </c>
      <c r="BF2395" s="256">
        <v>0</v>
      </c>
      <c r="BG2395" s="256">
        <v>0</v>
      </c>
      <c r="BH2395" s="256">
        <v>0</v>
      </c>
      <c r="BI2395" s="256">
        <v>0</v>
      </c>
      <c r="BJ2395" s="256">
        <v>0</v>
      </c>
      <c r="BK2395" s="256">
        <v>0</v>
      </c>
      <c r="BL2395" s="256">
        <v>0</v>
      </c>
      <c r="BM2395" s="256">
        <v>0</v>
      </c>
      <c r="BN2395" s="256">
        <v>0</v>
      </c>
      <c r="BO2395" s="256">
        <v>0</v>
      </c>
      <c r="BP2395" s="256">
        <v>0</v>
      </c>
      <c r="BQ2395" s="256">
        <v>0</v>
      </c>
      <c r="BR2395" s="256">
        <v>0</v>
      </c>
      <c r="BS2395" s="256">
        <v>0</v>
      </c>
      <c r="BT2395" s="256">
        <v>0</v>
      </c>
      <c r="BU2395" s="256">
        <v>0</v>
      </c>
      <c r="BV2395" s="256">
        <v>0</v>
      </c>
    </row>
    <row r="2396" spans="1:74">
      <c r="A2396" s="256">
        <v>60</v>
      </c>
      <c r="B2396" s="256">
        <v>2656</v>
      </c>
      <c r="C2396" s="256">
        <v>2626</v>
      </c>
      <c r="D2396" s="256">
        <v>2608</v>
      </c>
      <c r="E2396" s="256">
        <v>2610</v>
      </c>
      <c r="F2396" s="256">
        <v>2645</v>
      </c>
      <c r="G2396" s="256">
        <v>2712</v>
      </c>
      <c r="H2396" s="256">
        <v>2810</v>
      </c>
      <c r="I2396" s="256">
        <v>2914</v>
      </c>
      <c r="J2396" s="256">
        <v>3008</v>
      </c>
      <c r="K2396" s="256">
        <v>3072</v>
      </c>
      <c r="L2396" s="256">
        <v>3092</v>
      </c>
      <c r="M2396" s="256">
        <v>3054</v>
      </c>
      <c r="N2396" s="256">
        <v>3014</v>
      </c>
      <c r="O2396" s="256">
        <v>3023</v>
      </c>
      <c r="P2396" s="256">
        <v>3076</v>
      </c>
      <c r="Q2396" s="256">
        <v>3159</v>
      </c>
      <c r="R2396" s="256">
        <v>3268</v>
      </c>
      <c r="S2396" s="256">
        <v>3400</v>
      </c>
      <c r="T2396" s="256">
        <v>3558</v>
      </c>
      <c r="U2396" s="256">
        <v>3748</v>
      </c>
      <c r="V2396" s="256">
        <v>3986</v>
      </c>
      <c r="W2396" s="256">
        <v>4285</v>
      </c>
      <c r="X2396" s="256">
        <v>4657</v>
      </c>
      <c r="Y2396" s="256">
        <v>5092</v>
      </c>
      <c r="Z2396" s="256">
        <v>5564</v>
      </c>
      <c r="AA2396" s="256">
        <v>6014</v>
      </c>
      <c r="AB2396" s="256">
        <v>6336</v>
      </c>
      <c r="AC2396" s="256">
        <v>6278</v>
      </c>
      <c r="AD2396" s="256">
        <v>5535</v>
      </c>
      <c r="AE2396" s="256">
        <v>4066</v>
      </c>
      <c r="AF2396" s="256">
        <v>2673</v>
      </c>
      <c r="AG2396" s="256">
        <v>1959</v>
      </c>
      <c r="AH2396" s="256">
        <v>1665</v>
      </c>
      <c r="AI2396" s="256">
        <v>1505</v>
      </c>
      <c r="AJ2396" s="256">
        <v>1280</v>
      </c>
      <c r="AK2396" s="256">
        <v>639</v>
      </c>
      <c r="AL2396" s="256">
        <v>0</v>
      </c>
      <c r="AM2396" s="256">
        <v>0</v>
      </c>
      <c r="AN2396" s="256">
        <v>0</v>
      </c>
      <c r="AO2396" s="256">
        <v>0</v>
      </c>
      <c r="AP2396" s="256">
        <v>0</v>
      </c>
      <c r="AQ2396" s="256">
        <v>0</v>
      </c>
      <c r="AR2396" s="256">
        <v>0</v>
      </c>
      <c r="AS2396" s="256">
        <v>0</v>
      </c>
      <c r="AT2396" s="256">
        <v>0</v>
      </c>
      <c r="AU2396" s="256">
        <v>0</v>
      </c>
      <c r="AV2396" s="256">
        <v>0</v>
      </c>
      <c r="AW2396" s="256">
        <v>0</v>
      </c>
      <c r="AX2396" s="256">
        <v>0</v>
      </c>
      <c r="AY2396" s="256">
        <v>0</v>
      </c>
      <c r="AZ2396" s="256">
        <v>0</v>
      </c>
      <c r="BA2396" s="256">
        <v>0</v>
      </c>
      <c r="BB2396" s="256">
        <v>0</v>
      </c>
      <c r="BC2396" s="256">
        <v>0</v>
      </c>
      <c r="BD2396" s="256">
        <v>0</v>
      </c>
      <c r="BE2396" s="256">
        <v>0</v>
      </c>
      <c r="BF2396" s="256">
        <v>0</v>
      </c>
      <c r="BG2396" s="256">
        <v>0</v>
      </c>
      <c r="BH2396" s="256">
        <v>0</v>
      </c>
      <c r="BI2396" s="256">
        <v>0</v>
      </c>
      <c r="BJ2396" s="256">
        <v>0</v>
      </c>
      <c r="BK2396" s="256">
        <v>0</v>
      </c>
      <c r="BL2396" s="256">
        <v>0</v>
      </c>
      <c r="BM2396" s="256">
        <v>0</v>
      </c>
      <c r="BN2396" s="256">
        <v>0</v>
      </c>
      <c r="BO2396" s="256">
        <v>0</v>
      </c>
      <c r="BP2396" s="256">
        <v>0</v>
      </c>
      <c r="BQ2396" s="256">
        <v>0</v>
      </c>
      <c r="BR2396" s="256">
        <v>0</v>
      </c>
      <c r="BS2396" s="256">
        <v>0</v>
      </c>
      <c r="BT2396" s="256">
        <v>0</v>
      </c>
      <c r="BU2396" s="256">
        <v>0</v>
      </c>
      <c r="BV2396" s="256">
        <v>0</v>
      </c>
    </row>
    <row r="2397" spans="1:74">
      <c r="A2397" s="256">
        <v>62.5</v>
      </c>
      <c r="B2397" s="256">
        <v>2656</v>
      </c>
      <c r="C2397" s="256">
        <v>2624</v>
      </c>
      <c r="D2397" s="256">
        <v>2606</v>
      </c>
      <c r="E2397" s="256">
        <v>2608</v>
      </c>
      <c r="F2397" s="256">
        <v>2640</v>
      </c>
      <c r="G2397" s="256">
        <v>2700</v>
      </c>
      <c r="H2397" s="256">
        <v>2794</v>
      </c>
      <c r="I2397" s="256">
        <v>2902</v>
      </c>
      <c r="J2397" s="256">
        <v>3006</v>
      </c>
      <c r="K2397" s="256">
        <v>3094</v>
      </c>
      <c r="L2397" s="256">
        <v>3140</v>
      </c>
      <c r="M2397" s="256">
        <v>3128</v>
      </c>
      <c r="N2397" s="256">
        <v>3088</v>
      </c>
      <c r="O2397" s="256">
        <v>3078</v>
      </c>
      <c r="P2397" s="256">
        <v>3120</v>
      </c>
      <c r="Q2397" s="256">
        <v>3202</v>
      </c>
      <c r="R2397" s="256">
        <v>3303</v>
      </c>
      <c r="S2397" s="256">
        <v>3444</v>
      </c>
      <c r="T2397" s="256">
        <v>3631</v>
      </c>
      <c r="U2397" s="256">
        <v>3858</v>
      </c>
      <c r="V2397" s="256">
        <v>4140</v>
      </c>
      <c r="W2397" s="256">
        <v>4496</v>
      </c>
      <c r="X2397" s="256">
        <v>4940</v>
      </c>
      <c r="Y2397" s="256">
        <v>5450</v>
      </c>
      <c r="Z2397" s="256">
        <v>6024</v>
      </c>
      <c r="AA2397" s="256">
        <v>6635</v>
      </c>
      <c r="AB2397" s="256">
        <v>7193</v>
      </c>
      <c r="AC2397" s="256">
        <v>7440</v>
      </c>
      <c r="AD2397" s="256">
        <v>7054</v>
      </c>
      <c r="AE2397" s="256">
        <v>5838</v>
      </c>
      <c r="AF2397" s="256">
        <v>3974</v>
      </c>
      <c r="AG2397" s="256">
        <v>2492</v>
      </c>
      <c r="AH2397" s="256">
        <v>1851</v>
      </c>
      <c r="AI2397" s="256">
        <v>1570</v>
      </c>
      <c r="AJ2397" s="256">
        <v>1273</v>
      </c>
      <c r="AK2397" s="256">
        <v>630</v>
      </c>
      <c r="AL2397" s="256">
        <v>0</v>
      </c>
      <c r="AM2397" s="256">
        <v>0</v>
      </c>
      <c r="AN2397" s="256">
        <v>0</v>
      </c>
      <c r="AO2397" s="256">
        <v>0</v>
      </c>
      <c r="AP2397" s="256">
        <v>0</v>
      </c>
      <c r="AQ2397" s="256">
        <v>0</v>
      </c>
      <c r="AR2397" s="256">
        <v>0</v>
      </c>
      <c r="AS2397" s="256">
        <v>0</v>
      </c>
      <c r="AT2397" s="256">
        <v>0</v>
      </c>
      <c r="AU2397" s="256">
        <v>0</v>
      </c>
      <c r="AV2397" s="256">
        <v>0</v>
      </c>
      <c r="AW2397" s="256">
        <v>0</v>
      </c>
      <c r="AX2397" s="256">
        <v>0</v>
      </c>
      <c r="AY2397" s="256">
        <v>0</v>
      </c>
      <c r="AZ2397" s="256">
        <v>0</v>
      </c>
      <c r="BA2397" s="256">
        <v>0</v>
      </c>
      <c r="BB2397" s="256">
        <v>0</v>
      </c>
      <c r="BC2397" s="256">
        <v>0</v>
      </c>
      <c r="BD2397" s="256">
        <v>0</v>
      </c>
      <c r="BE2397" s="256">
        <v>0</v>
      </c>
      <c r="BF2397" s="256">
        <v>0</v>
      </c>
      <c r="BG2397" s="256">
        <v>0</v>
      </c>
      <c r="BH2397" s="256">
        <v>0</v>
      </c>
      <c r="BI2397" s="256">
        <v>0</v>
      </c>
      <c r="BJ2397" s="256">
        <v>0</v>
      </c>
      <c r="BK2397" s="256">
        <v>0</v>
      </c>
      <c r="BL2397" s="256">
        <v>0</v>
      </c>
      <c r="BM2397" s="256">
        <v>0</v>
      </c>
      <c r="BN2397" s="256">
        <v>0</v>
      </c>
      <c r="BO2397" s="256">
        <v>0</v>
      </c>
      <c r="BP2397" s="256">
        <v>0</v>
      </c>
      <c r="BQ2397" s="256">
        <v>0</v>
      </c>
      <c r="BR2397" s="256">
        <v>0</v>
      </c>
      <c r="BS2397" s="256">
        <v>0</v>
      </c>
      <c r="BT2397" s="256">
        <v>0</v>
      </c>
      <c r="BU2397" s="256">
        <v>0</v>
      </c>
      <c r="BV2397" s="256">
        <v>0</v>
      </c>
    </row>
    <row r="2398" spans="1:74">
      <c r="A2398" s="256">
        <v>65</v>
      </c>
      <c r="B2398" s="256">
        <v>2656</v>
      </c>
      <c r="C2398" s="256">
        <v>2624</v>
      </c>
      <c r="D2398" s="256">
        <v>2605</v>
      </c>
      <c r="E2398" s="256">
        <v>2608</v>
      </c>
      <c r="F2398" s="256">
        <v>2634</v>
      </c>
      <c r="G2398" s="256">
        <v>2689</v>
      </c>
      <c r="H2398" s="256">
        <v>2776</v>
      </c>
      <c r="I2398" s="256">
        <v>2886</v>
      </c>
      <c r="J2398" s="256">
        <v>2996</v>
      </c>
      <c r="K2398" s="256">
        <v>3103</v>
      </c>
      <c r="L2398" s="256">
        <v>3174</v>
      </c>
      <c r="M2398" s="256">
        <v>3196</v>
      </c>
      <c r="N2398" s="256">
        <v>3174</v>
      </c>
      <c r="O2398" s="256">
        <v>3157</v>
      </c>
      <c r="P2398" s="256">
        <v>3184</v>
      </c>
      <c r="Q2398" s="256">
        <v>3263</v>
      </c>
      <c r="R2398" s="256">
        <v>3364</v>
      </c>
      <c r="S2398" s="256">
        <v>3506</v>
      </c>
      <c r="T2398" s="256">
        <v>3709</v>
      </c>
      <c r="U2398" s="256">
        <v>3968</v>
      </c>
      <c r="V2398" s="256">
        <v>4294</v>
      </c>
      <c r="W2398" s="256">
        <v>4702</v>
      </c>
      <c r="X2398" s="256">
        <v>5201</v>
      </c>
      <c r="Y2398" s="256">
        <v>5768</v>
      </c>
      <c r="Z2398" s="256">
        <v>6404</v>
      </c>
      <c r="AA2398" s="256">
        <v>7118</v>
      </c>
      <c r="AB2398" s="256">
        <v>7846</v>
      </c>
      <c r="AC2398" s="256">
        <v>8328</v>
      </c>
      <c r="AD2398" s="256">
        <v>8306</v>
      </c>
      <c r="AE2398" s="256">
        <v>7616</v>
      </c>
      <c r="AF2398" s="256">
        <v>5873</v>
      </c>
      <c r="AG2398" s="256">
        <v>3516</v>
      </c>
      <c r="AH2398" s="256">
        <v>2143</v>
      </c>
      <c r="AI2398" s="256">
        <v>1646</v>
      </c>
      <c r="AJ2398" s="256">
        <v>1242</v>
      </c>
      <c r="AK2398" s="256">
        <v>590</v>
      </c>
      <c r="AL2398" s="256">
        <v>0</v>
      </c>
      <c r="AM2398" s="256">
        <v>0</v>
      </c>
      <c r="AN2398" s="256">
        <v>0</v>
      </c>
      <c r="AO2398" s="256">
        <v>0</v>
      </c>
      <c r="AP2398" s="256">
        <v>0</v>
      </c>
      <c r="AQ2398" s="256">
        <v>0</v>
      </c>
      <c r="AR2398" s="256">
        <v>0</v>
      </c>
      <c r="AS2398" s="256">
        <v>0</v>
      </c>
      <c r="AT2398" s="256">
        <v>0</v>
      </c>
      <c r="AU2398" s="256">
        <v>0</v>
      </c>
      <c r="AV2398" s="256">
        <v>0</v>
      </c>
      <c r="AW2398" s="256">
        <v>0</v>
      </c>
      <c r="AX2398" s="256">
        <v>0</v>
      </c>
      <c r="AY2398" s="256">
        <v>0</v>
      </c>
      <c r="AZ2398" s="256">
        <v>0</v>
      </c>
      <c r="BA2398" s="256">
        <v>0</v>
      </c>
      <c r="BB2398" s="256">
        <v>0</v>
      </c>
      <c r="BC2398" s="256">
        <v>0</v>
      </c>
      <c r="BD2398" s="256">
        <v>0</v>
      </c>
      <c r="BE2398" s="256">
        <v>0</v>
      </c>
      <c r="BF2398" s="256">
        <v>0</v>
      </c>
      <c r="BG2398" s="256">
        <v>0</v>
      </c>
      <c r="BH2398" s="256">
        <v>0</v>
      </c>
      <c r="BI2398" s="256">
        <v>0</v>
      </c>
      <c r="BJ2398" s="256">
        <v>0</v>
      </c>
      <c r="BK2398" s="256">
        <v>0</v>
      </c>
      <c r="BL2398" s="256">
        <v>0</v>
      </c>
      <c r="BM2398" s="256">
        <v>0</v>
      </c>
      <c r="BN2398" s="256">
        <v>0</v>
      </c>
      <c r="BO2398" s="256">
        <v>0</v>
      </c>
      <c r="BP2398" s="256">
        <v>0</v>
      </c>
      <c r="BQ2398" s="256">
        <v>0</v>
      </c>
      <c r="BR2398" s="256">
        <v>0</v>
      </c>
      <c r="BS2398" s="256">
        <v>0</v>
      </c>
      <c r="BT2398" s="256">
        <v>0</v>
      </c>
      <c r="BU2398" s="256">
        <v>0</v>
      </c>
      <c r="BV2398" s="256">
        <v>0</v>
      </c>
    </row>
    <row r="2399" spans="1:74">
      <c r="A2399" s="256">
        <v>67.5</v>
      </c>
      <c r="B2399" s="256">
        <v>2656</v>
      </c>
      <c r="C2399" s="256">
        <v>2625</v>
      </c>
      <c r="D2399" s="256">
        <v>2606</v>
      </c>
      <c r="E2399" s="256">
        <v>2608</v>
      </c>
      <c r="F2399" s="256">
        <v>2633</v>
      </c>
      <c r="G2399" s="256">
        <v>2684</v>
      </c>
      <c r="H2399" s="256">
        <v>2762</v>
      </c>
      <c r="I2399" s="256">
        <v>2866</v>
      </c>
      <c r="J2399" s="256">
        <v>2982</v>
      </c>
      <c r="K2399" s="256">
        <v>3096</v>
      </c>
      <c r="L2399" s="256">
        <v>3193</v>
      </c>
      <c r="M2399" s="256">
        <v>3245</v>
      </c>
      <c r="N2399" s="256">
        <v>3255</v>
      </c>
      <c r="O2399" s="256">
        <v>3247</v>
      </c>
      <c r="P2399" s="256">
        <v>3265</v>
      </c>
      <c r="Q2399" s="256">
        <v>3326</v>
      </c>
      <c r="R2399" s="256">
        <v>3429</v>
      </c>
      <c r="S2399" s="256">
        <v>3580</v>
      </c>
      <c r="T2399" s="256">
        <v>3788</v>
      </c>
      <c r="U2399" s="256">
        <v>4058</v>
      </c>
      <c r="V2399" s="256">
        <v>4421</v>
      </c>
      <c r="W2399" s="256">
        <v>4886</v>
      </c>
      <c r="X2399" s="256">
        <v>5426</v>
      </c>
      <c r="Y2399" s="256">
        <v>6028</v>
      </c>
      <c r="Z2399" s="256">
        <v>6702</v>
      </c>
      <c r="AA2399" s="256">
        <v>7467</v>
      </c>
      <c r="AB2399" s="256">
        <v>8287</v>
      </c>
      <c r="AC2399" s="256">
        <v>8920</v>
      </c>
      <c r="AD2399" s="256">
        <v>9120</v>
      </c>
      <c r="AE2399" s="256">
        <v>8752</v>
      </c>
      <c r="AF2399" s="256">
        <v>7399</v>
      </c>
      <c r="AG2399" s="256">
        <v>4755</v>
      </c>
      <c r="AH2399" s="256">
        <v>2670</v>
      </c>
      <c r="AI2399" s="256">
        <v>1744</v>
      </c>
      <c r="AJ2399" s="256">
        <v>1236</v>
      </c>
      <c r="AK2399" s="256">
        <v>575</v>
      </c>
      <c r="AL2399" s="256">
        <v>0</v>
      </c>
      <c r="AM2399" s="256">
        <v>0</v>
      </c>
      <c r="AN2399" s="256">
        <v>0</v>
      </c>
      <c r="AO2399" s="256">
        <v>0</v>
      </c>
      <c r="AP2399" s="256">
        <v>0</v>
      </c>
      <c r="AQ2399" s="256">
        <v>0</v>
      </c>
      <c r="AR2399" s="256">
        <v>0</v>
      </c>
      <c r="AS2399" s="256">
        <v>0</v>
      </c>
      <c r="AT2399" s="256">
        <v>0</v>
      </c>
      <c r="AU2399" s="256">
        <v>0</v>
      </c>
      <c r="AV2399" s="256">
        <v>0</v>
      </c>
      <c r="AW2399" s="256">
        <v>0</v>
      </c>
      <c r="AX2399" s="256">
        <v>0</v>
      </c>
      <c r="AY2399" s="256">
        <v>0</v>
      </c>
      <c r="AZ2399" s="256">
        <v>0</v>
      </c>
      <c r="BA2399" s="256">
        <v>0</v>
      </c>
      <c r="BB2399" s="256">
        <v>0</v>
      </c>
      <c r="BC2399" s="256">
        <v>0</v>
      </c>
      <c r="BD2399" s="256">
        <v>0</v>
      </c>
      <c r="BE2399" s="256">
        <v>0</v>
      </c>
      <c r="BF2399" s="256">
        <v>0</v>
      </c>
      <c r="BG2399" s="256">
        <v>0</v>
      </c>
      <c r="BH2399" s="256">
        <v>0</v>
      </c>
      <c r="BI2399" s="256">
        <v>0</v>
      </c>
      <c r="BJ2399" s="256">
        <v>0</v>
      </c>
      <c r="BK2399" s="256">
        <v>0</v>
      </c>
      <c r="BL2399" s="256">
        <v>0</v>
      </c>
      <c r="BM2399" s="256">
        <v>0</v>
      </c>
      <c r="BN2399" s="256">
        <v>0</v>
      </c>
      <c r="BO2399" s="256">
        <v>0</v>
      </c>
      <c r="BP2399" s="256">
        <v>0</v>
      </c>
      <c r="BQ2399" s="256">
        <v>0</v>
      </c>
      <c r="BR2399" s="256">
        <v>0</v>
      </c>
      <c r="BS2399" s="256">
        <v>0</v>
      </c>
      <c r="BT2399" s="256">
        <v>0</v>
      </c>
      <c r="BU2399" s="256">
        <v>0</v>
      </c>
      <c r="BV2399" s="256">
        <v>0</v>
      </c>
    </row>
    <row r="2400" spans="1:74">
      <c r="A2400" s="256">
        <v>70</v>
      </c>
      <c r="B2400" s="256">
        <v>2656</v>
      </c>
      <c r="C2400" s="256">
        <v>2627</v>
      </c>
      <c r="D2400" s="256">
        <v>2609</v>
      </c>
      <c r="E2400" s="256">
        <v>2612</v>
      </c>
      <c r="F2400" s="256">
        <v>2636</v>
      </c>
      <c r="G2400" s="256">
        <v>2681</v>
      </c>
      <c r="H2400" s="256">
        <v>2752</v>
      </c>
      <c r="I2400" s="256">
        <v>2846</v>
      </c>
      <c r="J2400" s="256">
        <v>2958</v>
      </c>
      <c r="K2400" s="256">
        <v>3078</v>
      </c>
      <c r="L2400" s="256">
        <v>3190</v>
      </c>
      <c r="M2400" s="256">
        <v>3271</v>
      </c>
      <c r="N2400" s="256">
        <v>3314</v>
      </c>
      <c r="O2400" s="256">
        <v>3334</v>
      </c>
      <c r="P2400" s="256">
        <v>3357</v>
      </c>
      <c r="Q2400" s="256">
        <v>3409</v>
      </c>
      <c r="R2400" s="256">
        <v>3504</v>
      </c>
      <c r="S2400" s="256">
        <v>3659</v>
      </c>
      <c r="T2400" s="256">
        <v>3878</v>
      </c>
      <c r="U2400" s="256">
        <v>4165</v>
      </c>
      <c r="V2400" s="256">
        <v>4544</v>
      </c>
      <c r="W2400" s="256">
        <v>5028</v>
      </c>
      <c r="X2400" s="256">
        <v>5587</v>
      </c>
      <c r="Y2400" s="256">
        <v>6230</v>
      </c>
      <c r="Z2400" s="256">
        <v>6940</v>
      </c>
      <c r="AA2400" s="256">
        <v>7744</v>
      </c>
      <c r="AB2400" s="256">
        <v>8606</v>
      </c>
      <c r="AC2400" s="256">
        <v>9357</v>
      </c>
      <c r="AD2400" s="256">
        <v>9701</v>
      </c>
      <c r="AE2400" s="256">
        <v>9442</v>
      </c>
      <c r="AF2400" s="256">
        <v>8152</v>
      </c>
      <c r="AG2400" s="256">
        <v>5516</v>
      </c>
      <c r="AH2400" s="256">
        <v>3129</v>
      </c>
      <c r="AI2400" s="256">
        <v>1788</v>
      </c>
      <c r="AJ2400" s="256">
        <v>1220</v>
      </c>
      <c r="AK2400" s="256">
        <v>556</v>
      </c>
      <c r="AL2400" s="256">
        <v>0</v>
      </c>
      <c r="AM2400" s="256">
        <v>0</v>
      </c>
      <c r="AN2400" s="256">
        <v>0</v>
      </c>
      <c r="AO2400" s="256">
        <v>0</v>
      </c>
      <c r="AP2400" s="256">
        <v>0</v>
      </c>
      <c r="AQ2400" s="256">
        <v>0</v>
      </c>
      <c r="AR2400" s="256">
        <v>0</v>
      </c>
      <c r="AS2400" s="256">
        <v>0</v>
      </c>
      <c r="AT2400" s="256">
        <v>0</v>
      </c>
      <c r="AU2400" s="256">
        <v>0</v>
      </c>
      <c r="AV2400" s="256">
        <v>0</v>
      </c>
      <c r="AW2400" s="256">
        <v>0</v>
      </c>
      <c r="AX2400" s="256">
        <v>0</v>
      </c>
      <c r="AY2400" s="256">
        <v>0</v>
      </c>
      <c r="AZ2400" s="256">
        <v>0</v>
      </c>
      <c r="BA2400" s="256">
        <v>0</v>
      </c>
      <c r="BB2400" s="256">
        <v>0</v>
      </c>
      <c r="BC2400" s="256">
        <v>0</v>
      </c>
      <c r="BD2400" s="256">
        <v>0</v>
      </c>
      <c r="BE2400" s="256">
        <v>0</v>
      </c>
      <c r="BF2400" s="256">
        <v>0</v>
      </c>
      <c r="BG2400" s="256">
        <v>0</v>
      </c>
      <c r="BH2400" s="256">
        <v>0</v>
      </c>
      <c r="BI2400" s="256">
        <v>0</v>
      </c>
      <c r="BJ2400" s="256">
        <v>0</v>
      </c>
      <c r="BK2400" s="256">
        <v>0</v>
      </c>
      <c r="BL2400" s="256">
        <v>0</v>
      </c>
      <c r="BM2400" s="256">
        <v>0</v>
      </c>
      <c r="BN2400" s="256">
        <v>0</v>
      </c>
      <c r="BO2400" s="256">
        <v>0</v>
      </c>
      <c r="BP2400" s="256">
        <v>0</v>
      </c>
      <c r="BQ2400" s="256">
        <v>0</v>
      </c>
      <c r="BR2400" s="256">
        <v>0</v>
      </c>
      <c r="BS2400" s="256">
        <v>0</v>
      </c>
      <c r="BT2400" s="256">
        <v>0</v>
      </c>
      <c r="BU2400" s="256">
        <v>0</v>
      </c>
      <c r="BV2400" s="256">
        <v>0</v>
      </c>
    </row>
    <row r="2401" spans="1:74">
      <c r="A2401" s="256">
        <v>72.5</v>
      </c>
      <c r="B2401" s="256">
        <v>2656</v>
      </c>
      <c r="C2401" s="256">
        <v>2630</v>
      </c>
      <c r="D2401" s="256">
        <v>2612</v>
      </c>
      <c r="E2401" s="256">
        <v>2616</v>
      </c>
      <c r="F2401" s="256">
        <v>2642</v>
      </c>
      <c r="G2401" s="256">
        <v>2680</v>
      </c>
      <c r="H2401" s="256">
        <v>2746</v>
      </c>
      <c r="I2401" s="256">
        <v>2833</v>
      </c>
      <c r="J2401" s="256">
        <v>2936</v>
      </c>
      <c r="K2401" s="256">
        <v>3055</v>
      </c>
      <c r="L2401" s="256">
        <v>3171</v>
      </c>
      <c r="M2401" s="256">
        <v>3272</v>
      </c>
      <c r="N2401" s="256">
        <v>3350</v>
      </c>
      <c r="O2401" s="256">
        <v>3400</v>
      </c>
      <c r="P2401" s="256">
        <v>3440</v>
      </c>
      <c r="Q2401" s="256">
        <v>3497</v>
      </c>
      <c r="R2401" s="256">
        <v>3583</v>
      </c>
      <c r="S2401" s="256">
        <v>3729</v>
      </c>
      <c r="T2401" s="256">
        <v>3940</v>
      </c>
      <c r="U2401" s="256">
        <v>4227</v>
      </c>
      <c r="V2401" s="256">
        <v>4612</v>
      </c>
      <c r="W2401" s="256">
        <v>5091</v>
      </c>
      <c r="X2401" s="256">
        <v>5636</v>
      </c>
      <c r="Y2401" s="256">
        <v>6276</v>
      </c>
      <c r="Z2401" s="256">
        <v>7006</v>
      </c>
      <c r="AA2401" s="256">
        <v>7840</v>
      </c>
      <c r="AB2401" s="256">
        <v>8776</v>
      </c>
      <c r="AC2401" s="256">
        <v>9602</v>
      </c>
      <c r="AD2401" s="256">
        <v>10076</v>
      </c>
      <c r="AE2401" s="256">
        <v>9872</v>
      </c>
      <c r="AF2401" s="256">
        <v>8456</v>
      </c>
      <c r="AG2401" s="256">
        <v>5715</v>
      </c>
      <c r="AH2401" s="256">
        <v>3137</v>
      </c>
      <c r="AI2401" s="256">
        <v>1711</v>
      </c>
      <c r="AJ2401" s="256">
        <v>1176</v>
      </c>
      <c r="AK2401" s="256">
        <v>545</v>
      </c>
      <c r="AL2401" s="256">
        <v>0</v>
      </c>
      <c r="AM2401" s="256">
        <v>0</v>
      </c>
      <c r="AN2401" s="256">
        <v>0</v>
      </c>
      <c r="AO2401" s="256">
        <v>0</v>
      </c>
      <c r="AP2401" s="256">
        <v>0</v>
      </c>
      <c r="AQ2401" s="256">
        <v>0</v>
      </c>
      <c r="AR2401" s="256">
        <v>0</v>
      </c>
      <c r="AS2401" s="256">
        <v>0</v>
      </c>
      <c r="AT2401" s="256">
        <v>0</v>
      </c>
      <c r="AU2401" s="256">
        <v>0</v>
      </c>
      <c r="AV2401" s="256">
        <v>0</v>
      </c>
      <c r="AW2401" s="256">
        <v>0</v>
      </c>
      <c r="AX2401" s="256">
        <v>0</v>
      </c>
      <c r="AY2401" s="256">
        <v>0</v>
      </c>
      <c r="AZ2401" s="256">
        <v>0</v>
      </c>
      <c r="BA2401" s="256">
        <v>0</v>
      </c>
      <c r="BB2401" s="256">
        <v>0</v>
      </c>
      <c r="BC2401" s="256">
        <v>0</v>
      </c>
      <c r="BD2401" s="256">
        <v>0</v>
      </c>
      <c r="BE2401" s="256">
        <v>0</v>
      </c>
      <c r="BF2401" s="256">
        <v>0</v>
      </c>
      <c r="BG2401" s="256">
        <v>0</v>
      </c>
      <c r="BH2401" s="256">
        <v>0</v>
      </c>
      <c r="BI2401" s="256">
        <v>0</v>
      </c>
      <c r="BJ2401" s="256">
        <v>0</v>
      </c>
      <c r="BK2401" s="256">
        <v>0</v>
      </c>
      <c r="BL2401" s="256">
        <v>0</v>
      </c>
      <c r="BM2401" s="256">
        <v>0</v>
      </c>
      <c r="BN2401" s="256">
        <v>0</v>
      </c>
      <c r="BO2401" s="256">
        <v>0</v>
      </c>
      <c r="BP2401" s="256">
        <v>0</v>
      </c>
      <c r="BQ2401" s="256">
        <v>0</v>
      </c>
      <c r="BR2401" s="256">
        <v>0</v>
      </c>
      <c r="BS2401" s="256">
        <v>0</v>
      </c>
      <c r="BT2401" s="256">
        <v>0</v>
      </c>
      <c r="BU2401" s="256">
        <v>0</v>
      </c>
      <c r="BV2401" s="256">
        <v>0</v>
      </c>
    </row>
    <row r="2402" spans="1:74">
      <c r="A2402" s="256">
        <v>75</v>
      </c>
      <c r="B2402" s="256">
        <v>2656</v>
      </c>
      <c r="C2402" s="256">
        <v>2630</v>
      </c>
      <c r="D2402" s="256">
        <v>2615</v>
      </c>
      <c r="E2402" s="256">
        <v>2616</v>
      </c>
      <c r="F2402" s="256">
        <v>2642</v>
      </c>
      <c r="G2402" s="256">
        <v>2679</v>
      </c>
      <c r="H2402" s="256">
        <v>2739</v>
      </c>
      <c r="I2402" s="256">
        <v>2818</v>
      </c>
      <c r="J2402" s="256">
        <v>2912</v>
      </c>
      <c r="K2402" s="256">
        <v>3022</v>
      </c>
      <c r="L2402" s="256">
        <v>3136</v>
      </c>
      <c r="M2402" s="256">
        <v>3246</v>
      </c>
      <c r="N2402" s="256">
        <v>3347</v>
      </c>
      <c r="O2402" s="256">
        <v>3432</v>
      </c>
      <c r="P2402" s="256">
        <v>3498</v>
      </c>
      <c r="Q2402" s="256">
        <v>3566</v>
      </c>
      <c r="R2402" s="256">
        <v>3651</v>
      </c>
      <c r="S2402" s="256">
        <v>3787</v>
      </c>
      <c r="T2402" s="256">
        <v>3983</v>
      </c>
      <c r="U2402" s="256">
        <v>4252</v>
      </c>
      <c r="V2402" s="256">
        <v>4618</v>
      </c>
      <c r="W2402" s="256">
        <v>5074</v>
      </c>
      <c r="X2402" s="256">
        <v>5588</v>
      </c>
      <c r="Y2402" s="256">
        <v>6194</v>
      </c>
      <c r="Z2402" s="256">
        <v>6896</v>
      </c>
      <c r="AA2402" s="256">
        <v>7736</v>
      </c>
      <c r="AB2402" s="256">
        <v>8728</v>
      </c>
      <c r="AC2402" s="256">
        <v>9692</v>
      </c>
      <c r="AD2402" s="256">
        <v>10289</v>
      </c>
      <c r="AE2402" s="256">
        <v>10135</v>
      </c>
      <c r="AF2402" s="256">
        <v>8584</v>
      </c>
      <c r="AG2402" s="256">
        <v>5726</v>
      </c>
      <c r="AH2402" s="256">
        <v>2936</v>
      </c>
      <c r="AI2402" s="256">
        <v>1575</v>
      </c>
      <c r="AJ2402" s="256">
        <v>1088</v>
      </c>
      <c r="AK2402" s="256">
        <v>520</v>
      </c>
      <c r="AL2402" s="256">
        <v>0</v>
      </c>
      <c r="AM2402" s="256">
        <v>0</v>
      </c>
      <c r="AN2402" s="256">
        <v>0</v>
      </c>
      <c r="AO2402" s="256">
        <v>0</v>
      </c>
      <c r="AP2402" s="256">
        <v>0</v>
      </c>
      <c r="AQ2402" s="256">
        <v>0</v>
      </c>
      <c r="AR2402" s="256">
        <v>0</v>
      </c>
      <c r="AS2402" s="256">
        <v>0</v>
      </c>
      <c r="AT2402" s="256">
        <v>0</v>
      </c>
      <c r="AU2402" s="256">
        <v>0</v>
      </c>
      <c r="AV2402" s="256">
        <v>0</v>
      </c>
      <c r="AW2402" s="256">
        <v>0</v>
      </c>
      <c r="AX2402" s="256">
        <v>0</v>
      </c>
      <c r="AY2402" s="256">
        <v>0</v>
      </c>
      <c r="AZ2402" s="256">
        <v>0</v>
      </c>
      <c r="BA2402" s="256">
        <v>0</v>
      </c>
      <c r="BB2402" s="256">
        <v>0</v>
      </c>
      <c r="BC2402" s="256">
        <v>0</v>
      </c>
      <c r="BD2402" s="256">
        <v>0</v>
      </c>
      <c r="BE2402" s="256">
        <v>0</v>
      </c>
      <c r="BF2402" s="256">
        <v>0</v>
      </c>
      <c r="BG2402" s="256">
        <v>0</v>
      </c>
      <c r="BH2402" s="256">
        <v>0</v>
      </c>
      <c r="BI2402" s="256">
        <v>0</v>
      </c>
      <c r="BJ2402" s="256">
        <v>0</v>
      </c>
      <c r="BK2402" s="256">
        <v>0</v>
      </c>
      <c r="BL2402" s="256">
        <v>0</v>
      </c>
      <c r="BM2402" s="256">
        <v>0</v>
      </c>
      <c r="BN2402" s="256">
        <v>0</v>
      </c>
      <c r="BO2402" s="256">
        <v>0</v>
      </c>
      <c r="BP2402" s="256">
        <v>0</v>
      </c>
      <c r="BQ2402" s="256">
        <v>0</v>
      </c>
      <c r="BR2402" s="256">
        <v>0</v>
      </c>
      <c r="BS2402" s="256">
        <v>0</v>
      </c>
      <c r="BT2402" s="256">
        <v>0</v>
      </c>
      <c r="BU2402" s="256">
        <v>0</v>
      </c>
      <c r="BV2402" s="256">
        <v>0</v>
      </c>
    </row>
    <row r="2403" spans="1:74">
      <c r="A2403" s="256">
        <v>77.5</v>
      </c>
      <c r="B2403" s="256">
        <v>2656</v>
      </c>
      <c r="C2403" s="256">
        <v>2636</v>
      </c>
      <c r="D2403" s="256">
        <v>2622</v>
      </c>
      <c r="E2403" s="256">
        <v>2626</v>
      </c>
      <c r="F2403" s="256">
        <v>2650</v>
      </c>
      <c r="G2403" s="256">
        <v>2686</v>
      </c>
      <c r="H2403" s="256">
        <v>2742</v>
      </c>
      <c r="I2403" s="256">
        <v>2814</v>
      </c>
      <c r="J2403" s="256">
        <v>2900</v>
      </c>
      <c r="K2403" s="256">
        <v>2998</v>
      </c>
      <c r="L2403" s="256">
        <v>3101</v>
      </c>
      <c r="M2403" s="256">
        <v>3210</v>
      </c>
      <c r="N2403" s="256">
        <v>3322</v>
      </c>
      <c r="O2403" s="256">
        <v>3432</v>
      </c>
      <c r="P2403" s="256">
        <v>3523</v>
      </c>
      <c r="Q2403" s="256">
        <v>3609</v>
      </c>
      <c r="R2403" s="256">
        <v>3700</v>
      </c>
      <c r="S2403" s="256">
        <v>3826</v>
      </c>
      <c r="T2403" s="256">
        <v>4004</v>
      </c>
      <c r="U2403" s="256">
        <v>4250</v>
      </c>
      <c r="V2403" s="256">
        <v>4588</v>
      </c>
      <c r="W2403" s="256">
        <v>4994</v>
      </c>
      <c r="X2403" s="256">
        <v>5457</v>
      </c>
      <c r="Y2403" s="256">
        <v>6007</v>
      </c>
      <c r="Z2403" s="256">
        <v>6634</v>
      </c>
      <c r="AA2403" s="256">
        <v>7406</v>
      </c>
      <c r="AB2403" s="256">
        <v>8386</v>
      </c>
      <c r="AC2403" s="256">
        <v>9460</v>
      </c>
      <c r="AD2403" s="256">
        <v>10222</v>
      </c>
      <c r="AE2403" s="256">
        <v>10138</v>
      </c>
      <c r="AF2403" s="256">
        <v>8458</v>
      </c>
      <c r="AG2403" s="256">
        <v>5492</v>
      </c>
      <c r="AH2403" s="256">
        <v>2545</v>
      </c>
      <c r="AI2403" s="256">
        <v>1356</v>
      </c>
      <c r="AJ2403" s="256">
        <v>954</v>
      </c>
      <c r="AK2403" s="256">
        <v>488</v>
      </c>
      <c r="AL2403" s="256">
        <v>0</v>
      </c>
      <c r="AM2403" s="256">
        <v>0</v>
      </c>
      <c r="AN2403" s="256">
        <v>0</v>
      </c>
      <c r="AO2403" s="256">
        <v>0</v>
      </c>
      <c r="AP2403" s="256">
        <v>0</v>
      </c>
      <c r="AQ2403" s="256">
        <v>0</v>
      </c>
      <c r="AR2403" s="256">
        <v>0</v>
      </c>
      <c r="AS2403" s="256">
        <v>0</v>
      </c>
      <c r="AT2403" s="256">
        <v>0</v>
      </c>
      <c r="AU2403" s="256">
        <v>0</v>
      </c>
      <c r="AV2403" s="256">
        <v>0</v>
      </c>
      <c r="AW2403" s="256">
        <v>0</v>
      </c>
      <c r="AX2403" s="256">
        <v>0</v>
      </c>
      <c r="AY2403" s="256">
        <v>0</v>
      </c>
      <c r="AZ2403" s="256">
        <v>0</v>
      </c>
      <c r="BA2403" s="256">
        <v>0</v>
      </c>
      <c r="BB2403" s="256">
        <v>0</v>
      </c>
      <c r="BC2403" s="256">
        <v>0</v>
      </c>
      <c r="BD2403" s="256">
        <v>0</v>
      </c>
      <c r="BE2403" s="256">
        <v>0</v>
      </c>
      <c r="BF2403" s="256">
        <v>0</v>
      </c>
      <c r="BG2403" s="256">
        <v>0</v>
      </c>
      <c r="BH2403" s="256">
        <v>0</v>
      </c>
      <c r="BI2403" s="256">
        <v>0</v>
      </c>
      <c r="BJ2403" s="256">
        <v>0</v>
      </c>
      <c r="BK2403" s="256">
        <v>0</v>
      </c>
      <c r="BL2403" s="256">
        <v>0</v>
      </c>
      <c r="BM2403" s="256">
        <v>0</v>
      </c>
      <c r="BN2403" s="256">
        <v>0</v>
      </c>
      <c r="BO2403" s="256">
        <v>0</v>
      </c>
      <c r="BP2403" s="256">
        <v>0</v>
      </c>
      <c r="BQ2403" s="256">
        <v>0</v>
      </c>
      <c r="BR2403" s="256">
        <v>0</v>
      </c>
      <c r="BS2403" s="256">
        <v>0</v>
      </c>
      <c r="BT2403" s="256">
        <v>0</v>
      </c>
      <c r="BU2403" s="256">
        <v>0</v>
      </c>
      <c r="BV2403" s="256">
        <v>0</v>
      </c>
    </row>
    <row r="2404" spans="1:74">
      <c r="A2404" s="256">
        <v>80</v>
      </c>
      <c r="B2404" s="256">
        <v>2656</v>
      </c>
      <c r="C2404" s="256">
        <v>2643</v>
      </c>
      <c r="D2404" s="256">
        <v>2633</v>
      </c>
      <c r="E2404" s="256">
        <v>2638</v>
      </c>
      <c r="F2404" s="256">
        <v>2660</v>
      </c>
      <c r="G2404" s="256">
        <v>2695</v>
      </c>
      <c r="H2404" s="256">
        <v>2748</v>
      </c>
      <c r="I2404" s="256">
        <v>2816</v>
      </c>
      <c r="J2404" s="256">
        <v>2898</v>
      </c>
      <c r="K2404" s="256">
        <v>2988</v>
      </c>
      <c r="L2404" s="256">
        <v>3078</v>
      </c>
      <c r="M2404" s="256">
        <v>3173</v>
      </c>
      <c r="N2404" s="256">
        <v>3280</v>
      </c>
      <c r="O2404" s="256">
        <v>3396</v>
      </c>
      <c r="P2404" s="256">
        <v>3504</v>
      </c>
      <c r="Q2404" s="256">
        <v>3600</v>
      </c>
      <c r="R2404" s="256">
        <v>3700</v>
      </c>
      <c r="S2404" s="256">
        <v>3820</v>
      </c>
      <c r="T2404" s="256">
        <v>3976</v>
      </c>
      <c r="U2404" s="256">
        <v>4194</v>
      </c>
      <c r="V2404" s="256">
        <v>4502</v>
      </c>
      <c r="W2404" s="256">
        <v>4873</v>
      </c>
      <c r="X2404" s="256">
        <v>5300</v>
      </c>
      <c r="Y2404" s="256">
        <v>5795</v>
      </c>
      <c r="Z2404" s="256">
        <v>6356</v>
      </c>
      <c r="AA2404" s="256">
        <v>7020</v>
      </c>
      <c r="AB2404" s="256">
        <v>7834</v>
      </c>
      <c r="AC2404" s="256">
        <v>8790</v>
      </c>
      <c r="AD2404" s="256">
        <v>9638</v>
      </c>
      <c r="AE2404" s="256">
        <v>9772</v>
      </c>
      <c r="AF2404" s="256">
        <v>8112</v>
      </c>
      <c r="AG2404" s="256">
        <v>5134</v>
      </c>
      <c r="AH2404" s="256">
        <v>2176</v>
      </c>
      <c r="AI2404" s="256">
        <v>1136</v>
      </c>
      <c r="AJ2404" s="256">
        <v>790</v>
      </c>
      <c r="AK2404" s="256">
        <v>420</v>
      </c>
      <c r="AL2404" s="256">
        <v>0</v>
      </c>
      <c r="AM2404" s="256">
        <v>0</v>
      </c>
      <c r="AN2404" s="256">
        <v>0</v>
      </c>
      <c r="AO2404" s="256">
        <v>0</v>
      </c>
      <c r="AP2404" s="256">
        <v>0</v>
      </c>
      <c r="AQ2404" s="256">
        <v>0</v>
      </c>
      <c r="AR2404" s="256">
        <v>0</v>
      </c>
      <c r="AS2404" s="256">
        <v>0</v>
      </c>
      <c r="AT2404" s="256">
        <v>0</v>
      </c>
      <c r="AU2404" s="256">
        <v>0</v>
      </c>
      <c r="AV2404" s="256">
        <v>0</v>
      </c>
      <c r="AW2404" s="256">
        <v>0</v>
      </c>
      <c r="AX2404" s="256">
        <v>0</v>
      </c>
      <c r="AY2404" s="256">
        <v>0</v>
      </c>
      <c r="AZ2404" s="256">
        <v>0</v>
      </c>
      <c r="BA2404" s="256">
        <v>0</v>
      </c>
      <c r="BB2404" s="256">
        <v>0</v>
      </c>
      <c r="BC2404" s="256">
        <v>0</v>
      </c>
      <c r="BD2404" s="256">
        <v>0</v>
      </c>
      <c r="BE2404" s="256">
        <v>0</v>
      </c>
      <c r="BF2404" s="256">
        <v>0</v>
      </c>
      <c r="BG2404" s="256">
        <v>0</v>
      </c>
      <c r="BH2404" s="256">
        <v>0</v>
      </c>
      <c r="BI2404" s="256">
        <v>0</v>
      </c>
      <c r="BJ2404" s="256">
        <v>0</v>
      </c>
      <c r="BK2404" s="256">
        <v>0</v>
      </c>
      <c r="BL2404" s="256">
        <v>0</v>
      </c>
      <c r="BM2404" s="256">
        <v>0</v>
      </c>
      <c r="BN2404" s="256">
        <v>0</v>
      </c>
      <c r="BO2404" s="256">
        <v>0</v>
      </c>
      <c r="BP2404" s="256">
        <v>0</v>
      </c>
      <c r="BQ2404" s="256">
        <v>0</v>
      </c>
      <c r="BR2404" s="256">
        <v>0</v>
      </c>
      <c r="BS2404" s="256">
        <v>0</v>
      </c>
      <c r="BT2404" s="256">
        <v>0</v>
      </c>
      <c r="BU2404" s="256">
        <v>0</v>
      </c>
      <c r="BV2404" s="256">
        <v>0</v>
      </c>
    </row>
    <row r="2405" spans="1:74">
      <c r="A2405" s="256">
        <v>82.5</v>
      </c>
      <c r="B2405" s="256">
        <v>2656</v>
      </c>
      <c r="C2405" s="256">
        <v>2648</v>
      </c>
      <c r="D2405" s="256">
        <v>2640</v>
      </c>
      <c r="E2405" s="256">
        <v>2646</v>
      </c>
      <c r="F2405" s="256">
        <v>2666</v>
      </c>
      <c r="G2405" s="256">
        <v>2699</v>
      </c>
      <c r="H2405" s="256">
        <v>2751</v>
      </c>
      <c r="I2405" s="256">
        <v>2820</v>
      </c>
      <c r="J2405" s="256">
        <v>2894</v>
      </c>
      <c r="K2405" s="256">
        <v>2976</v>
      </c>
      <c r="L2405" s="256">
        <v>3060</v>
      </c>
      <c r="M2405" s="256">
        <v>3147</v>
      </c>
      <c r="N2405" s="256">
        <v>3243</v>
      </c>
      <c r="O2405" s="256">
        <v>3348</v>
      </c>
      <c r="P2405" s="256">
        <v>3452</v>
      </c>
      <c r="Q2405" s="256">
        <v>3554</v>
      </c>
      <c r="R2405" s="256">
        <v>3657</v>
      </c>
      <c r="S2405" s="256">
        <v>3776</v>
      </c>
      <c r="T2405" s="256">
        <v>3930</v>
      </c>
      <c r="U2405" s="256">
        <v>4132</v>
      </c>
      <c r="V2405" s="256">
        <v>4412</v>
      </c>
      <c r="W2405" s="256">
        <v>4744</v>
      </c>
      <c r="X2405" s="256">
        <v>5138</v>
      </c>
      <c r="Y2405" s="256">
        <v>5608</v>
      </c>
      <c r="Z2405" s="256">
        <v>6124</v>
      </c>
      <c r="AA2405" s="256">
        <v>6694</v>
      </c>
      <c r="AB2405" s="256">
        <v>7348</v>
      </c>
      <c r="AC2405" s="256">
        <v>8022</v>
      </c>
      <c r="AD2405" s="256">
        <v>8726</v>
      </c>
      <c r="AE2405" s="256">
        <v>9010</v>
      </c>
      <c r="AF2405" s="256">
        <v>7442</v>
      </c>
      <c r="AG2405" s="256">
        <v>4600</v>
      </c>
      <c r="AH2405" s="256">
        <v>1793</v>
      </c>
      <c r="AI2405" s="256">
        <v>920</v>
      </c>
      <c r="AJ2405" s="256">
        <v>638</v>
      </c>
      <c r="AK2405" s="256">
        <v>346</v>
      </c>
      <c r="AL2405" s="256">
        <v>0</v>
      </c>
      <c r="AM2405" s="256">
        <v>0</v>
      </c>
      <c r="AN2405" s="256">
        <v>0</v>
      </c>
      <c r="AO2405" s="256">
        <v>0</v>
      </c>
      <c r="AP2405" s="256">
        <v>0</v>
      </c>
      <c r="AQ2405" s="256">
        <v>0</v>
      </c>
      <c r="AR2405" s="256">
        <v>0</v>
      </c>
      <c r="AS2405" s="256">
        <v>0</v>
      </c>
      <c r="AT2405" s="256">
        <v>0</v>
      </c>
      <c r="AU2405" s="256">
        <v>0</v>
      </c>
      <c r="AV2405" s="256">
        <v>0</v>
      </c>
      <c r="AW2405" s="256">
        <v>0</v>
      </c>
      <c r="AX2405" s="256">
        <v>0</v>
      </c>
      <c r="AY2405" s="256">
        <v>0</v>
      </c>
      <c r="AZ2405" s="256">
        <v>0</v>
      </c>
      <c r="BA2405" s="256">
        <v>0</v>
      </c>
      <c r="BB2405" s="256">
        <v>0</v>
      </c>
      <c r="BC2405" s="256">
        <v>0</v>
      </c>
      <c r="BD2405" s="256">
        <v>0</v>
      </c>
      <c r="BE2405" s="256">
        <v>0</v>
      </c>
      <c r="BF2405" s="256">
        <v>0</v>
      </c>
      <c r="BG2405" s="256">
        <v>0</v>
      </c>
      <c r="BH2405" s="256">
        <v>0</v>
      </c>
      <c r="BI2405" s="256">
        <v>0</v>
      </c>
      <c r="BJ2405" s="256">
        <v>0</v>
      </c>
      <c r="BK2405" s="256">
        <v>0</v>
      </c>
      <c r="BL2405" s="256">
        <v>0</v>
      </c>
      <c r="BM2405" s="256">
        <v>0</v>
      </c>
      <c r="BN2405" s="256">
        <v>0</v>
      </c>
      <c r="BO2405" s="256">
        <v>0</v>
      </c>
      <c r="BP2405" s="256">
        <v>0</v>
      </c>
      <c r="BQ2405" s="256">
        <v>0</v>
      </c>
      <c r="BR2405" s="256">
        <v>0</v>
      </c>
      <c r="BS2405" s="256">
        <v>0</v>
      </c>
      <c r="BT2405" s="256">
        <v>0</v>
      </c>
      <c r="BU2405" s="256">
        <v>0</v>
      </c>
      <c r="BV2405" s="256">
        <v>0</v>
      </c>
    </row>
    <row r="2406" spans="1:74">
      <c r="A2406" s="256">
        <v>85</v>
      </c>
      <c r="B2406" s="256">
        <v>2656</v>
      </c>
      <c r="C2406" s="256">
        <v>2654</v>
      </c>
      <c r="D2406" s="256">
        <v>2649</v>
      </c>
      <c r="E2406" s="256">
        <v>2657</v>
      </c>
      <c r="F2406" s="256">
        <v>2679</v>
      </c>
      <c r="G2406" s="256">
        <v>2712</v>
      </c>
      <c r="H2406" s="256">
        <v>2758</v>
      </c>
      <c r="I2406" s="256">
        <v>2819</v>
      </c>
      <c r="J2406" s="256">
        <v>2891</v>
      </c>
      <c r="K2406" s="256">
        <v>2968</v>
      </c>
      <c r="L2406" s="256">
        <v>3043</v>
      </c>
      <c r="M2406" s="256">
        <v>3120</v>
      </c>
      <c r="N2406" s="256">
        <v>3207</v>
      </c>
      <c r="O2406" s="256">
        <v>3300</v>
      </c>
      <c r="P2406" s="256">
        <v>3397</v>
      </c>
      <c r="Q2406" s="256">
        <v>3494</v>
      </c>
      <c r="R2406" s="256">
        <v>3598</v>
      </c>
      <c r="S2406" s="256">
        <v>3722</v>
      </c>
      <c r="T2406" s="256">
        <v>3875</v>
      </c>
      <c r="U2406" s="256">
        <v>4077</v>
      </c>
      <c r="V2406" s="256">
        <v>4351</v>
      </c>
      <c r="W2406" s="256">
        <v>4666</v>
      </c>
      <c r="X2406" s="256">
        <v>5012</v>
      </c>
      <c r="Y2406" s="256">
        <v>5432</v>
      </c>
      <c r="Z2406" s="256">
        <v>5884</v>
      </c>
      <c r="AA2406" s="256">
        <v>6380</v>
      </c>
      <c r="AB2406" s="256">
        <v>6922</v>
      </c>
      <c r="AC2406" s="256">
        <v>7426</v>
      </c>
      <c r="AD2406" s="256">
        <v>7882</v>
      </c>
      <c r="AE2406" s="256">
        <v>8054</v>
      </c>
      <c r="AF2406" s="256">
        <v>6508</v>
      </c>
      <c r="AG2406" s="256">
        <v>3825</v>
      </c>
      <c r="AH2406" s="256">
        <v>1358</v>
      </c>
      <c r="AI2406" s="256">
        <v>703</v>
      </c>
      <c r="AJ2406" s="256">
        <v>486</v>
      </c>
      <c r="AK2406" s="256">
        <v>255</v>
      </c>
      <c r="AL2406" s="256">
        <v>0</v>
      </c>
      <c r="AM2406" s="256">
        <v>0</v>
      </c>
      <c r="AN2406" s="256">
        <v>0</v>
      </c>
      <c r="AO2406" s="256">
        <v>0</v>
      </c>
      <c r="AP2406" s="256">
        <v>0</v>
      </c>
      <c r="AQ2406" s="256">
        <v>0</v>
      </c>
      <c r="AR2406" s="256">
        <v>0</v>
      </c>
      <c r="AS2406" s="256">
        <v>0</v>
      </c>
      <c r="AT2406" s="256">
        <v>0</v>
      </c>
      <c r="AU2406" s="256">
        <v>0</v>
      </c>
      <c r="AV2406" s="256">
        <v>0</v>
      </c>
      <c r="AW2406" s="256">
        <v>0</v>
      </c>
      <c r="AX2406" s="256">
        <v>0</v>
      </c>
      <c r="AY2406" s="256">
        <v>0</v>
      </c>
      <c r="AZ2406" s="256">
        <v>0</v>
      </c>
      <c r="BA2406" s="256">
        <v>0</v>
      </c>
      <c r="BB2406" s="256">
        <v>0</v>
      </c>
      <c r="BC2406" s="256">
        <v>0</v>
      </c>
      <c r="BD2406" s="256">
        <v>0</v>
      </c>
      <c r="BE2406" s="256">
        <v>0</v>
      </c>
      <c r="BF2406" s="256">
        <v>0</v>
      </c>
      <c r="BG2406" s="256">
        <v>0</v>
      </c>
      <c r="BH2406" s="256">
        <v>0</v>
      </c>
      <c r="BI2406" s="256">
        <v>0</v>
      </c>
      <c r="BJ2406" s="256">
        <v>0</v>
      </c>
      <c r="BK2406" s="256">
        <v>0</v>
      </c>
      <c r="BL2406" s="256">
        <v>0</v>
      </c>
      <c r="BM2406" s="256">
        <v>0</v>
      </c>
      <c r="BN2406" s="256">
        <v>0</v>
      </c>
      <c r="BO2406" s="256">
        <v>0</v>
      </c>
      <c r="BP2406" s="256">
        <v>0</v>
      </c>
      <c r="BQ2406" s="256">
        <v>0</v>
      </c>
      <c r="BR2406" s="256">
        <v>0</v>
      </c>
      <c r="BS2406" s="256">
        <v>0</v>
      </c>
      <c r="BT2406" s="256">
        <v>0</v>
      </c>
      <c r="BU2406" s="256">
        <v>0</v>
      </c>
      <c r="BV2406" s="256">
        <v>0</v>
      </c>
    </row>
    <row r="2407" spans="1:74">
      <c r="A2407" s="256">
        <v>87.5</v>
      </c>
      <c r="B2407" s="256">
        <v>2656</v>
      </c>
      <c r="C2407" s="256">
        <v>2669</v>
      </c>
      <c r="D2407" s="256">
        <v>2666</v>
      </c>
      <c r="E2407" s="256">
        <v>2677</v>
      </c>
      <c r="F2407" s="256">
        <v>2700</v>
      </c>
      <c r="G2407" s="256">
        <v>2732</v>
      </c>
      <c r="H2407" s="256">
        <v>2778</v>
      </c>
      <c r="I2407" s="256">
        <v>2835</v>
      </c>
      <c r="J2407" s="256">
        <v>2898</v>
      </c>
      <c r="K2407" s="256">
        <v>2966</v>
      </c>
      <c r="L2407" s="256">
        <v>3030</v>
      </c>
      <c r="M2407" s="256">
        <v>3098</v>
      </c>
      <c r="N2407" s="256">
        <v>3174</v>
      </c>
      <c r="O2407" s="256">
        <v>3256</v>
      </c>
      <c r="P2407" s="256">
        <v>3340</v>
      </c>
      <c r="Q2407" s="256">
        <v>3431</v>
      </c>
      <c r="R2407" s="256">
        <v>3528</v>
      </c>
      <c r="S2407" s="256">
        <v>3649</v>
      </c>
      <c r="T2407" s="256">
        <v>3797</v>
      </c>
      <c r="U2407" s="256">
        <v>3996</v>
      </c>
      <c r="V2407" s="256">
        <v>4258</v>
      </c>
      <c r="W2407" s="256">
        <v>4552</v>
      </c>
      <c r="X2407" s="256">
        <v>4868</v>
      </c>
      <c r="Y2407" s="256">
        <v>5220</v>
      </c>
      <c r="Z2407" s="256">
        <v>5588</v>
      </c>
      <c r="AA2407" s="256">
        <v>6006</v>
      </c>
      <c r="AB2407" s="256">
        <v>6462</v>
      </c>
      <c r="AC2407" s="256">
        <v>6874</v>
      </c>
      <c r="AD2407" s="256">
        <v>7181</v>
      </c>
      <c r="AE2407" s="256">
        <v>7148</v>
      </c>
      <c r="AF2407" s="256">
        <v>5523</v>
      </c>
      <c r="AG2407" s="256">
        <v>3082</v>
      </c>
      <c r="AH2407" s="256">
        <v>1020</v>
      </c>
      <c r="AI2407" s="256">
        <v>520</v>
      </c>
      <c r="AJ2407" s="256">
        <v>331</v>
      </c>
      <c r="AK2407" s="256">
        <v>164</v>
      </c>
      <c r="AL2407" s="256">
        <v>0</v>
      </c>
      <c r="AM2407" s="256">
        <v>0</v>
      </c>
      <c r="AN2407" s="256">
        <v>0</v>
      </c>
      <c r="AO2407" s="256">
        <v>0</v>
      </c>
      <c r="AP2407" s="256">
        <v>0</v>
      </c>
      <c r="AQ2407" s="256">
        <v>0</v>
      </c>
      <c r="AR2407" s="256">
        <v>0</v>
      </c>
      <c r="AS2407" s="256">
        <v>0</v>
      </c>
      <c r="AT2407" s="256">
        <v>0</v>
      </c>
      <c r="AU2407" s="256">
        <v>0</v>
      </c>
      <c r="AV2407" s="256">
        <v>0</v>
      </c>
      <c r="AW2407" s="256">
        <v>0</v>
      </c>
      <c r="AX2407" s="256">
        <v>0</v>
      </c>
      <c r="AY2407" s="256">
        <v>0</v>
      </c>
      <c r="AZ2407" s="256">
        <v>0</v>
      </c>
      <c r="BA2407" s="256">
        <v>0</v>
      </c>
      <c r="BB2407" s="256">
        <v>0</v>
      </c>
      <c r="BC2407" s="256">
        <v>0</v>
      </c>
      <c r="BD2407" s="256">
        <v>0</v>
      </c>
      <c r="BE2407" s="256">
        <v>0</v>
      </c>
      <c r="BF2407" s="256">
        <v>0</v>
      </c>
      <c r="BG2407" s="256">
        <v>0</v>
      </c>
      <c r="BH2407" s="256">
        <v>0</v>
      </c>
      <c r="BI2407" s="256">
        <v>0</v>
      </c>
      <c r="BJ2407" s="256">
        <v>0</v>
      </c>
      <c r="BK2407" s="256">
        <v>0</v>
      </c>
      <c r="BL2407" s="256">
        <v>0</v>
      </c>
      <c r="BM2407" s="256">
        <v>0</v>
      </c>
      <c r="BN2407" s="256">
        <v>0</v>
      </c>
      <c r="BO2407" s="256">
        <v>0</v>
      </c>
      <c r="BP2407" s="256">
        <v>0</v>
      </c>
      <c r="BQ2407" s="256">
        <v>0</v>
      </c>
      <c r="BR2407" s="256">
        <v>0</v>
      </c>
      <c r="BS2407" s="256">
        <v>0</v>
      </c>
      <c r="BT2407" s="256">
        <v>0</v>
      </c>
      <c r="BU2407" s="256">
        <v>0</v>
      </c>
      <c r="BV2407" s="256">
        <v>0</v>
      </c>
    </row>
    <row r="2408" spans="1:74">
      <c r="A2408" s="256">
        <v>90</v>
      </c>
      <c r="B2408" s="256">
        <v>2656</v>
      </c>
      <c r="C2408" s="256">
        <v>2693</v>
      </c>
      <c r="D2408" s="256">
        <v>2694</v>
      </c>
      <c r="E2408" s="256">
        <v>2706</v>
      </c>
      <c r="F2408" s="256">
        <v>2730</v>
      </c>
      <c r="G2408" s="256">
        <v>2765</v>
      </c>
      <c r="H2408" s="256">
        <v>2810</v>
      </c>
      <c r="I2408" s="256">
        <v>2868</v>
      </c>
      <c r="J2408" s="256">
        <v>2926</v>
      </c>
      <c r="K2408" s="256">
        <v>2986</v>
      </c>
      <c r="L2408" s="256">
        <v>3042</v>
      </c>
      <c r="M2408" s="256">
        <v>3094</v>
      </c>
      <c r="N2408" s="256">
        <v>3152</v>
      </c>
      <c r="O2408" s="256">
        <v>3214</v>
      </c>
      <c r="P2408" s="256">
        <v>3281</v>
      </c>
      <c r="Q2408" s="256">
        <v>3354</v>
      </c>
      <c r="R2408" s="256">
        <v>3440</v>
      </c>
      <c r="S2408" s="256">
        <v>3548</v>
      </c>
      <c r="T2408" s="256">
        <v>3692</v>
      </c>
      <c r="U2408" s="256">
        <v>3885</v>
      </c>
      <c r="V2408" s="256">
        <v>4132</v>
      </c>
      <c r="W2408" s="256">
        <v>4400</v>
      </c>
      <c r="X2408" s="256">
        <v>4668</v>
      </c>
      <c r="Y2408" s="256">
        <v>4953</v>
      </c>
      <c r="Z2408" s="256">
        <v>5254</v>
      </c>
      <c r="AA2408" s="256">
        <v>5596</v>
      </c>
      <c r="AB2408" s="256">
        <v>5974</v>
      </c>
      <c r="AC2408" s="256">
        <v>6288</v>
      </c>
      <c r="AD2408" s="256">
        <v>6472</v>
      </c>
      <c r="AE2408" s="256">
        <v>6288</v>
      </c>
      <c r="AF2408" s="256">
        <v>4706</v>
      </c>
      <c r="AG2408" s="256">
        <v>2573</v>
      </c>
      <c r="AH2408" s="256">
        <v>841</v>
      </c>
      <c r="AI2408" s="256">
        <v>398</v>
      </c>
      <c r="AJ2408" s="256">
        <v>230</v>
      </c>
      <c r="AK2408" s="256">
        <v>103</v>
      </c>
      <c r="AL2408" s="256">
        <v>0</v>
      </c>
      <c r="AM2408" s="256">
        <v>0</v>
      </c>
      <c r="AN2408" s="256">
        <v>0</v>
      </c>
      <c r="AO2408" s="256">
        <v>0</v>
      </c>
      <c r="AP2408" s="256">
        <v>0</v>
      </c>
      <c r="AQ2408" s="256">
        <v>0</v>
      </c>
      <c r="AR2408" s="256">
        <v>0</v>
      </c>
      <c r="AS2408" s="256">
        <v>0</v>
      </c>
      <c r="AT2408" s="256">
        <v>0</v>
      </c>
      <c r="AU2408" s="256">
        <v>0</v>
      </c>
      <c r="AV2408" s="256">
        <v>0</v>
      </c>
      <c r="AW2408" s="256">
        <v>0</v>
      </c>
      <c r="AX2408" s="256">
        <v>0</v>
      </c>
      <c r="AY2408" s="256">
        <v>0</v>
      </c>
      <c r="AZ2408" s="256">
        <v>0</v>
      </c>
      <c r="BA2408" s="256">
        <v>0</v>
      </c>
      <c r="BB2408" s="256">
        <v>0</v>
      </c>
      <c r="BC2408" s="256">
        <v>0</v>
      </c>
      <c r="BD2408" s="256">
        <v>0</v>
      </c>
      <c r="BE2408" s="256">
        <v>0</v>
      </c>
      <c r="BF2408" s="256">
        <v>0</v>
      </c>
      <c r="BG2408" s="256">
        <v>0</v>
      </c>
      <c r="BH2408" s="256">
        <v>0</v>
      </c>
      <c r="BI2408" s="256">
        <v>0</v>
      </c>
      <c r="BJ2408" s="256">
        <v>0</v>
      </c>
      <c r="BK2408" s="256">
        <v>0</v>
      </c>
      <c r="BL2408" s="256">
        <v>0</v>
      </c>
      <c r="BM2408" s="256">
        <v>0</v>
      </c>
      <c r="BN2408" s="256">
        <v>0</v>
      </c>
      <c r="BO2408" s="256">
        <v>0</v>
      </c>
      <c r="BP2408" s="256">
        <v>0</v>
      </c>
      <c r="BQ2408" s="256">
        <v>0</v>
      </c>
      <c r="BR2408" s="256">
        <v>0</v>
      </c>
      <c r="BS2408" s="256">
        <v>0</v>
      </c>
      <c r="BT2408" s="256">
        <v>0</v>
      </c>
      <c r="BU2408" s="256">
        <v>0</v>
      </c>
      <c r="BV2408" s="256">
        <v>0</v>
      </c>
    </row>
    <row r="2409" spans="1:74">
      <c r="A2409" s="256">
        <v>92.5</v>
      </c>
      <c r="B2409" s="256">
        <v>2656</v>
      </c>
      <c r="C2409" s="256">
        <v>2673</v>
      </c>
      <c r="D2409" s="256">
        <v>2676</v>
      </c>
      <c r="E2409" s="256">
        <v>2693</v>
      </c>
      <c r="F2409" s="256">
        <v>2722</v>
      </c>
      <c r="G2409" s="256">
        <v>2755</v>
      </c>
      <c r="H2409" s="256">
        <v>2798</v>
      </c>
      <c r="I2409" s="256">
        <v>2853</v>
      </c>
      <c r="J2409" s="256">
        <v>2908</v>
      </c>
      <c r="K2409" s="256">
        <v>2960</v>
      </c>
      <c r="L2409" s="256">
        <v>3006</v>
      </c>
      <c r="M2409" s="256">
        <v>3050</v>
      </c>
      <c r="N2409" s="256">
        <v>3095</v>
      </c>
      <c r="O2409" s="256">
        <v>3142</v>
      </c>
      <c r="P2409" s="256">
        <v>3194</v>
      </c>
      <c r="Q2409" s="256">
        <v>3254</v>
      </c>
      <c r="R2409" s="256">
        <v>3327</v>
      </c>
      <c r="S2409" s="256">
        <v>3420</v>
      </c>
      <c r="T2409" s="256">
        <v>3548</v>
      </c>
      <c r="U2409" s="256">
        <v>3726</v>
      </c>
      <c r="V2409" s="256">
        <v>3953</v>
      </c>
      <c r="W2409" s="256">
        <v>4185</v>
      </c>
      <c r="X2409" s="256">
        <v>4412</v>
      </c>
      <c r="Y2409" s="256">
        <v>4640</v>
      </c>
      <c r="Z2409" s="256">
        <v>4871</v>
      </c>
      <c r="AA2409" s="256">
        <v>5118</v>
      </c>
      <c r="AB2409" s="256">
        <v>5374</v>
      </c>
      <c r="AC2409" s="256">
        <v>5530</v>
      </c>
      <c r="AD2409" s="256">
        <v>5502</v>
      </c>
      <c r="AE2409" s="256">
        <v>5116</v>
      </c>
      <c r="AF2409" s="256">
        <v>3728</v>
      </c>
      <c r="AG2409" s="256">
        <v>1976</v>
      </c>
      <c r="AH2409" s="256">
        <v>681</v>
      </c>
      <c r="AI2409" s="256">
        <v>318</v>
      </c>
      <c r="AJ2409" s="256">
        <v>177</v>
      </c>
      <c r="AK2409" s="256">
        <v>78</v>
      </c>
      <c r="AL2409" s="256">
        <v>0</v>
      </c>
      <c r="AM2409" s="256">
        <v>0</v>
      </c>
      <c r="AN2409" s="256">
        <v>0</v>
      </c>
      <c r="AO2409" s="256">
        <v>0</v>
      </c>
      <c r="AP2409" s="256">
        <v>0</v>
      </c>
      <c r="AQ2409" s="256">
        <v>0</v>
      </c>
      <c r="AR2409" s="256">
        <v>0</v>
      </c>
      <c r="AS2409" s="256">
        <v>0</v>
      </c>
      <c r="AT2409" s="256">
        <v>0</v>
      </c>
      <c r="AU2409" s="256">
        <v>0</v>
      </c>
      <c r="AV2409" s="256">
        <v>0</v>
      </c>
      <c r="AW2409" s="256">
        <v>0</v>
      </c>
      <c r="AX2409" s="256">
        <v>0</v>
      </c>
      <c r="AY2409" s="256">
        <v>0</v>
      </c>
      <c r="AZ2409" s="256">
        <v>0</v>
      </c>
      <c r="BA2409" s="256">
        <v>0</v>
      </c>
      <c r="BB2409" s="256">
        <v>0</v>
      </c>
      <c r="BC2409" s="256">
        <v>0</v>
      </c>
      <c r="BD2409" s="256">
        <v>0</v>
      </c>
      <c r="BE2409" s="256">
        <v>0</v>
      </c>
      <c r="BF2409" s="256">
        <v>0</v>
      </c>
      <c r="BG2409" s="256">
        <v>0</v>
      </c>
      <c r="BH2409" s="256">
        <v>0</v>
      </c>
      <c r="BI2409" s="256">
        <v>0</v>
      </c>
      <c r="BJ2409" s="256">
        <v>0</v>
      </c>
      <c r="BK2409" s="256">
        <v>0</v>
      </c>
      <c r="BL2409" s="256">
        <v>0</v>
      </c>
      <c r="BM2409" s="256">
        <v>0</v>
      </c>
      <c r="BN2409" s="256">
        <v>0</v>
      </c>
      <c r="BO2409" s="256">
        <v>0</v>
      </c>
      <c r="BP2409" s="256">
        <v>0</v>
      </c>
      <c r="BQ2409" s="256">
        <v>0</v>
      </c>
      <c r="BR2409" s="256">
        <v>0</v>
      </c>
      <c r="BS2409" s="256">
        <v>0</v>
      </c>
      <c r="BT2409" s="256">
        <v>0</v>
      </c>
      <c r="BU2409" s="256">
        <v>0</v>
      </c>
      <c r="BV2409" s="256">
        <v>0</v>
      </c>
    </row>
    <row r="2410" spans="1:74">
      <c r="A2410" s="256">
        <v>95</v>
      </c>
      <c r="B2410" s="256">
        <v>2656</v>
      </c>
      <c r="C2410" s="256">
        <v>2666</v>
      </c>
      <c r="D2410" s="256">
        <v>2670</v>
      </c>
      <c r="E2410" s="256">
        <v>2688</v>
      </c>
      <c r="F2410" s="256">
        <v>2717</v>
      </c>
      <c r="G2410" s="256">
        <v>2750</v>
      </c>
      <c r="H2410" s="256">
        <v>2794</v>
      </c>
      <c r="I2410" s="256">
        <v>2844</v>
      </c>
      <c r="J2410" s="256">
        <v>2892</v>
      </c>
      <c r="K2410" s="256">
        <v>2939</v>
      </c>
      <c r="L2410" s="256">
        <v>2975</v>
      </c>
      <c r="M2410" s="256">
        <v>3009</v>
      </c>
      <c r="N2410" s="256">
        <v>3042</v>
      </c>
      <c r="O2410" s="256">
        <v>3074</v>
      </c>
      <c r="P2410" s="256">
        <v>3112</v>
      </c>
      <c r="Q2410" s="256">
        <v>3156</v>
      </c>
      <c r="R2410" s="256">
        <v>3212</v>
      </c>
      <c r="S2410" s="256">
        <v>3292</v>
      </c>
      <c r="T2410" s="256">
        <v>3405</v>
      </c>
      <c r="U2410" s="256">
        <v>3559</v>
      </c>
      <c r="V2410" s="256">
        <v>3749</v>
      </c>
      <c r="W2410" s="256">
        <v>3925</v>
      </c>
      <c r="X2410" s="256">
        <v>4078</v>
      </c>
      <c r="Y2410" s="256">
        <v>4216</v>
      </c>
      <c r="Z2410" s="256">
        <v>4328</v>
      </c>
      <c r="AA2410" s="256">
        <v>4424</v>
      </c>
      <c r="AB2410" s="256">
        <v>4460</v>
      </c>
      <c r="AC2410" s="256">
        <v>4368</v>
      </c>
      <c r="AD2410" s="256">
        <v>4068</v>
      </c>
      <c r="AE2410" s="256">
        <v>3498</v>
      </c>
      <c r="AF2410" s="256">
        <v>2422</v>
      </c>
      <c r="AG2410" s="256">
        <v>1294</v>
      </c>
      <c r="AH2410" s="256">
        <v>501</v>
      </c>
      <c r="AI2410" s="256">
        <v>250</v>
      </c>
      <c r="AJ2410" s="256">
        <v>139</v>
      </c>
      <c r="AK2410" s="256">
        <v>65</v>
      </c>
      <c r="AL2410" s="256">
        <v>0</v>
      </c>
      <c r="AM2410" s="256">
        <v>0</v>
      </c>
      <c r="AN2410" s="256">
        <v>0</v>
      </c>
      <c r="AO2410" s="256">
        <v>0</v>
      </c>
      <c r="AP2410" s="256">
        <v>0</v>
      </c>
      <c r="AQ2410" s="256">
        <v>0</v>
      </c>
      <c r="AR2410" s="256">
        <v>0</v>
      </c>
      <c r="AS2410" s="256">
        <v>0</v>
      </c>
      <c r="AT2410" s="256">
        <v>0</v>
      </c>
      <c r="AU2410" s="256">
        <v>0</v>
      </c>
      <c r="AV2410" s="256">
        <v>0</v>
      </c>
      <c r="AW2410" s="256">
        <v>0</v>
      </c>
      <c r="AX2410" s="256">
        <v>0</v>
      </c>
      <c r="AY2410" s="256">
        <v>0</v>
      </c>
      <c r="AZ2410" s="256">
        <v>0</v>
      </c>
      <c r="BA2410" s="256">
        <v>0</v>
      </c>
      <c r="BB2410" s="256">
        <v>0</v>
      </c>
      <c r="BC2410" s="256">
        <v>0</v>
      </c>
      <c r="BD2410" s="256">
        <v>0</v>
      </c>
      <c r="BE2410" s="256">
        <v>0</v>
      </c>
      <c r="BF2410" s="256">
        <v>0</v>
      </c>
      <c r="BG2410" s="256">
        <v>0</v>
      </c>
      <c r="BH2410" s="256">
        <v>0</v>
      </c>
      <c r="BI2410" s="256">
        <v>0</v>
      </c>
      <c r="BJ2410" s="256">
        <v>0</v>
      </c>
      <c r="BK2410" s="256">
        <v>0</v>
      </c>
      <c r="BL2410" s="256">
        <v>0</v>
      </c>
      <c r="BM2410" s="256">
        <v>0</v>
      </c>
      <c r="BN2410" s="256">
        <v>0</v>
      </c>
      <c r="BO2410" s="256">
        <v>0</v>
      </c>
      <c r="BP2410" s="256">
        <v>0</v>
      </c>
      <c r="BQ2410" s="256">
        <v>0</v>
      </c>
      <c r="BR2410" s="256">
        <v>0</v>
      </c>
      <c r="BS2410" s="256">
        <v>0</v>
      </c>
      <c r="BT2410" s="256">
        <v>0</v>
      </c>
      <c r="BU2410" s="256">
        <v>0</v>
      </c>
      <c r="BV2410" s="256">
        <v>0</v>
      </c>
    </row>
    <row r="2411" spans="1:74">
      <c r="A2411" s="256">
        <v>97.5</v>
      </c>
      <c r="B2411" s="256">
        <v>2656</v>
      </c>
      <c r="C2411" s="256">
        <v>2666</v>
      </c>
      <c r="D2411" s="256">
        <v>2676</v>
      </c>
      <c r="E2411" s="256">
        <v>2695</v>
      </c>
      <c r="F2411" s="256">
        <v>2726</v>
      </c>
      <c r="G2411" s="256">
        <v>2761</v>
      </c>
      <c r="H2411" s="256">
        <v>2799</v>
      </c>
      <c r="I2411" s="256">
        <v>2848</v>
      </c>
      <c r="J2411" s="256">
        <v>2892</v>
      </c>
      <c r="K2411" s="256">
        <v>2924</v>
      </c>
      <c r="L2411" s="256">
        <v>2951</v>
      </c>
      <c r="M2411" s="256">
        <v>2974</v>
      </c>
      <c r="N2411" s="256">
        <v>2995</v>
      </c>
      <c r="O2411" s="256">
        <v>3014</v>
      </c>
      <c r="P2411" s="256">
        <v>3032</v>
      </c>
      <c r="Q2411" s="256">
        <v>3058</v>
      </c>
      <c r="R2411" s="256">
        <v>3097</v>
      </c>
      <c r="S2411" s="256">
        <v>3158</v>
      </c>
      <c r="T2411" s="256">
        <v>3250</v>
      </c>
      <c r="U2411" s="256">
        <v>3366</v>
      </c>
      <c r="V2411" s="256">
        <v>3497</v>
      </c>
      <c r="W2411" s="256">
        <v>3593</v>
      </c>
      <c r="X2411" s="256">
        <v>3644</v>
      </c>
      <c r="Y2411" s="256">
        <v>3656</v>
      </c>
      <c r="Z2411" s="256">
        <v>3637</v>
      </c>
      <c r="AA2411" s="256">
        <v>3588</v>
      </c>
      <c r="AB2411" s="256">
        <v>3450</v>
      </c>
      <c r="AC2411" s="256">
        <v>3168</v>
      </c>
      <c r="AD2411" s="256">
        <v>2726</v>
      </c>
      <c r="AE2411" s="256">
        <v>2092</v>
      </c>
      <c r="AF2411" s="256">
        <v>1370</v>
      </c>
      <c r="AG2411" s="256">
        <v>757</v>
      </c>
      <c r="AH2411" s="256">
        <v>396</v>
      </c>
      <c r="AI2411" s="256">
        <v>230</v>
      </c>
      <c r="AJ2411" s="256">
        <v>142</v>
      </c>
      <c r="AK2411" s="256">
        <v>75</v>
      </c>
      <c r="AL2411" s="256">
        <v>0</v>
      </c>
      <c r="AM2411" s="256">
        <v>0</v>
      </c>
      <c r="AN2411" s="256">
        <v>0</v>
      </c>
      <c r="AO2411" s="256">
        <v>0</v>
      </c>
      <c r="AP2411" s="256">
        <v>0</v>
      </c>
      <c r="AQ2411" s="256">
        <v>0</v>
      </c>
      <c r="AR2411" s="256">
        <v>0</v>
      </c>
      <c r="AS2411" s="256">
        <v>0</v>
      </c>
      <c r="AT2411" s="256">
        <v>0</v>
      </c>
      <c r="AU2411" s="256">
        <v>0</v>
      </c>
      <c r="AV2411" s="256">
        <v>0</v>
      </c>
      <c r="AW2411" s="256">
        <v>0</v>
      </c>
      <c r="AX2411" s="256">
        <v>0</v>
      </c>
      <c r="AY2411" s="256">
        <v>0</v>
      </c>
      <c r="AZ2411" s="256">
        <v>0</v>
      </c>
      <c r="BA2411" s="256">
        <v>0</v>
      </c>
      <c r="BB2411" s="256">
        <v>0</v>
      </c>
      <c r="BC2411" s="256">
        <v>0</v>
      </c>
      <c r="BD2411" s="256">
        <v>0</v>
      </c>
      <c r="BE2411" s="256">
        <v>0</v>
      </c>
      <c r="BF2411" s="256">
        <v>0</v>
      </c>
      <c r="BG2411" s="256">
        <v>0</v>
      </c>
      <c r="BH2411" s="256">
        <v>0</v>
      </c>
      <c r="BI2411" s="256">
        <v>0</v>
      </c>
      <c r="BJ2411" s="256">
        <v>0</v>
      </c>
      <c r="BK2411" s="256">
        <v>0</v>
      </c>
      <c r="BL2411" s="256">
        <v>0</v>
      </c>
      <c r="BM2411" s="256">
        <v>0</v>
      </c>
      <c r="BN2411" s="256">
        <v>0</v>
      </c>
      <c r="BO2411" s="256">
        <v>0</v>
      </c>
      <c r="BP2411" s="256">
        <v>0</v>
      </c>
      <c r="BQ2411" s="256">
        <v>0</v>
      </c>
      <c r="BR2411" s="256">
        <v>0</v>
      </c>
      <c r="BS2411" s="256">
        <v>0</v>
      </c>
      <c r="BT2411" s="256">
        <v>0</v>
      </c>
      <c r="BU2411" s="256">
        <v>0</v>
      </c>
      <c r="BV2411" s="256">
        <v>0</v>
      </c>
    </row>
    <row r="2412" spans="1:74">
      <c r="A2412" s="256">
        <v>100</v>
      </c>
      <c r="B2412" s="256">
        <v>2656</v>
      </c>
      <c r="C2412" s="256">
        <v>2666</v>
      </c>
      <c r="D2412" s="256">
        <v>2678</v>
      </c>
      <c r="E2412" s="256">
        <v>2700</v>
      </c>
      <c r="F2412" s="256">
        <v>2732</v>
      </c>
      <c r="G2412" s="256">
        <v>2765</v>
      </c>
      <c r="H2412" s="256">
        <v>2801</v>
      </c>
      <c r="I2412" s="256">
        <v>2844</v>
      </c>
      <c r="J2412" s="256">
        <v>2882</v>
      </c>
      <c r="K2412" s="256">
        <v>2908</v>
      </c>
      <c r="L2412" s="256">
        <v>2922</v>
      </c>
      <c r="M2412" s="256">
        <v>2934</v>
      </c>
      <c r="N2412" s="256">
        <v>2940</v>
      </c>
      <c r="O2412" s="256">
        <v>2940</v>
      </c>
      <c r="P2412" s="256">
        <v>2936</v>
      </c>
      <c r="Q2412" s="256">
        <v>2939</v>
      </c>
      <c r="R2412" s="256">
        <v>2956</v>
      </c>
      <c r="S2412" s="256">
        <v>2997</v>
      </c>
      <c r="T2412" s="256">
        <v>3046</v>
      </c>
      <c r="U2412" s="256">
        <v>3083</v>
      </c>
      <c r="V2412" s="256">
        <v>3126</v>
      </c>
      <c r="W2412" s="256">
        <v>3160</v>
      </c>
      <c r="X2412" s="256">
        <v>3170</v>
      </c>
      <c r="Y2412" s="256">
        <v>3124</v>
      </c>
      <c r="Z2412" s="256">
        <v>3008</v>
      </c>
      <c r="AA2412" s="256">
        <v>2836</v>
      </c>
      <c r="AB2412" s="256">
        <v>2566</v>
      </c>
      <c r="AC2412" s="256">
        <v>2213</v>
      </c>
      <c r="AD2412" s="256">
        <v>1828</v>
      </c>
      <c r="AE2412" s="256">
        <v>1366</v>
      </c>
      <c r="AF2412" s="256">
        <v>943</v>
      </c>
      <c r="AG2412" s="256">
        <v>598</v>
      </c>
      <c r="AH2412" s="256">
        <v>374</v>
      </c>
      <c r="AI2412" s="256">
        <v>237</v>
      </c>
      <c r="AJ2412" s="256">
        <v>159</v>
      </c>
      <c r="AK2412" s="256">
        <v>89</v>
      </c>
      <c r="AL2412" s="256">
        <v>0</v>
      </c>
      <c r="AM2412" s="256">
        <v>0</v>
      </c>
      <c r="AN2412" s="256">
        <v>0</v>
      </c>
      <c r="AO2412" s="256">
        <v>0</v>
      </c>
      <c r="AP2412" s="256">
        <v>0</v>
      </c>
      <c r="AQ2412" s="256">
        <v>0</v>
      </c>
      <c r="AR2412" s="256">
        <v>0</v>
      </c>
      <c r="AS2412" s="256">
        <v>0</v>
      </c>
      <c r="AT2412" s="256">
        <v>0</v>
      </c>
      <c r="AU2412" s="256">
        <v>0</v>
      </c>
      <c r="AV2412" s="256">
        <v>0</v>
      </c>
      <c r="AW2412" s="256">
        <v>0</v>
      </c>
      <c r="AX2412" s="256">
        <v>0</v>
      </c>
      <c r="AY2412" s="256">
        <v>0</v>
      </c>
      <c r="AZ2412" s="256">
        <v>0</v>
      </c>
      <c r="BA2412" s="256">
        <v>0</v>
      </c>
      <c r="BB2412" s="256">
        <v>0</v>
      </c>
      <c r="BC2412" s="256">
        <v>0</v>
      </c>
      <c r="BD2412" s="256">
        <v>0</v>
      </c>
      <c r="BE2412" s="256">
        <v>0</v>
      </c>
      <c r="BF2412" s="256">
        <v>0</v>
      </c>
      <c r="BG2412" s="256">
        <v>0</v>
      </c>
      <c r="BH2412" s="256">
        <v>0</v>
      </c>
      <c r="BI2412" s="256">
        <v>0</v>
      </c>
      <c r="BJ2412" s="256">
        <v>0</v>
      </c>
      <c r="BK2412" s="256">
        <v>0</v>
      </c>
      <c r="BL2412" s="256">
        <v>0</v>
      </c>
      <c r="BM2412" s="256">
        <v>0</v>
      </c>
      <c r="BN2412" s="256">
        <v>0</v>
      </c>
      <c r="BO2412" s="256">
        <v>0</v>
      </c>
      <c r="BP2412" s="256">
        <v>0</v>
      </c>
      <c r="BQ2412" s="256">
        <v>0</v>
      </c>
      <c r="BR2412" s="256">
        <v>0</v>
      </c>
      <c r="BS2412" s="256">
        <v>0</v>
      </c>
      <c r="BT2412" s="256">
        <v>0</v>
      </c>
      <c r="BU2412" s="256">
        <v>0</v>
      </c>
      <c r="BV2412" s="256">
        <v>0</v>
      </c>
    </row>
    <row r="2413" spans="1:74">
      <c r="A2413" s="256">
        <v>102.5</v>
      </c>
      <c r="B2413" s="256">
        <v>2656</v>
      </c>
      <c r="C2413" s="256">
        <v>2666</v>
      </c>
      <c r="D2413" s="256">
        <v>2680</v>
      </c>
      <c r="E2413" s="256">
        <v>2704</v>
      </c>
      <c r="F2413" s="256">
        <v>2736</v>
      </c>
      <c r="G2413" s="256">
        <v>2770</v>
      </c>
      <c r="H2413" s="256">
        <v>2804</v>
      </c>
      <c r="I2413" s="256">
        <v>2841</v>
      </c>
      <c r="J2413" s="256">
        <v>2870</v>
      </c>
      <c r="K2413" s="256">
        <v>2886</v>
      </c>
      <c r="L2413" s="256">
        <v>2888</v>
      </c>
      <c r="M2413" s="256">
        <v>2886</v>
      </c>
      <c r="N2413" s="256">
        <v>2875</v>
      </c>
      <c r="O2413" s="256">
        <v>2854</v>
      </c>
      <c r="P2413" s="256">
        <v>2823</v>
      </c>
      <c r="Q2413" s="256">
        <v>2800</v>
      </c>
      <c r="R2413" s="256">
        <v>2773</v>
      </c>
      <c r="S2413" s="256">
        <v>2744</v>
      </c>
      <c r="T2413" s="256">
        <v>2712</v>
      </c>
      <c r="U2413" s="256">
        <v>2695</v>
      </c>
      <c r="V2413" s="256">
        <v>2729</v>
      </c>
      <c r="W2413" s="256">
        <v>2774</v>
      </c>
      <c r="X2413" s="256">
        <v>2752</v>
      </c>
      <c r="Y2413" s="256">
        <v>2600</v>
      </c>
      <c r="Z2413" s="256">
        <v>2316</v>
      </c>
      <c r="AA2413" s="256">
        <v>1970</v>
      </c>
      <c r="AB2413" s="256">
        <v>1655</v>
      </c>
      <c r="AC2413" s="256">
        <v>1373</v>
      </c>
      <c r="AD2413" s="256">
        <v>1128</v>
      </c>
      <c r="AE2413" s="256">
        <v>858</v>
      </c>
      <c r="AF2413" s="256">
        <v>620</v>
      </c>
      <c r="AG2413" s="256">
        <v>459</v>
      </c>
      <c r="AH2413" s="256">
        <v>335</v>
      </c>
      <c r="AI2413" s="256">
        <v>246</v>
      </c>
      <c r="AJ2413" s="256">
        <v>179</v>
      </c>
      <c r="AK2413" s="256">
        <v>96</v>
      </c>
      <c r="AL2413" s="256">
        <v>0</v>
      </c>
      <c r="AM2413" s="256">
        <v>0</v>
      </c>
      <c r="AN2413" s="256">
        <v>0</v>
      </c>
      <c r="AO2413" s="256">
        <v>0</v>
      </c>
      <c r="AP2413" s="256">
        <v>0</v>
      </c>
      <c r="AQ2413" s="256">
        <v>0</v>
      </c>
      <c r="AR2413" s="256">
        <v>0</v>
      </c>
      <c r="AS2413" s="256">
        <v>0</v>
      </c>
      <c r="AT2413" s="256">
        <v>0</v>
      </c>
      <c r="AU2413" s="256">
        <v>0</v>
      </c>
      <c r="AV2413" s="256">
        <v>0</v>
      </c>
      <c r="AW2413" s="256">
        <v>0</v>
      </c>
      <c r="AX2413" s="256">
        <v>0</v>
      </c>
      <c r="AY2413" s="256">
        <v>0</v>
      </c>
      <c r="AZ2413" s="256">
        <v>0</v>
      </c>
      <c r="BA2413" s="256">
        <v>0</v>
      </c>
      <c r="BB2413" s="256">
        <v>0</v>
      </c>
      <c r="BC2413" s="256">
        <v>0</v>
      </c>
      <c r="BD2413" s="256">
        <v>0</v>
      </c>
      <c r="BE2413" s="256">
        <v>0</v>
      </c>
      <c r="BF2413" s="256">
        <v>0</v>
      </c>
      <c r="BG2413" s="256">
        <v>0</v>
      </c>
      <c r="BH2413" s="256">
        <v>0</v>
      </c>
      <c r="BI2413" s="256">
        <v>0</v>
      </c>
      <c r="BJ2413" s="256">
        <v>0</v>
      </c>
      <c r="BK2413" s="256">
        <v>0</v>
      </c>
      <c r="BL2413" s="256">
        <v>0</v>
      </c>
      <c r="BM2413" s="256">
        <v>0</v>
      </c>
      <c r="BN2413" s="256">
        <v>0</v>
      </c>
      <c r="BO2413" s="256">
        <v>0</v>
      </c>
      <c r="BP2413" s="256">
        <v>0</v>
      </c>
      <c r="BQ2413" s="256">
        <v>0</v>
      </c>
      <c r="BR2413" s="256">
        <v>0</v>
      </c>
      <c r="BS2413" s="256">
        <v>0</v>
      </c>
      <c r="BT2413" s="256">
        <v>0</v>
      </c>
      <c r="BU2413" s="256">
        <v>0</v>
      </c>
      <c r="BV2413" s="256">
        <v>0</v>
      </c>
    </row>
    <row r="2414" spans="1:74">
      <c r="A2414" s="256">
        <v>105</v>
      </c>
      <c r="B2414" s="256">
        <v>2656</v>
      </c>
      <c r="C2414" s="256">
        <v>2666</v>
      </c>
      <c r="D2414" s="256">
        <v>2682</v>
      </c>
      <c r="E2414" s="256">
        <v>2707</v>
      </c>
      <c r="F2414" s="256">
        <v>2740</v>
      </c>
      <c r="G2414" s="256">
        <v>2772</v>
      </c>
      <c r="H2414" s="256">
        <v>2802</v>
      </c>
      <c r="I2414" s="256">
        <v>2830</v>
      </c>
      <c r="J2414" s="256">
        <v>2849</v>
      </c>
      <c r="K2414" s="256">
        <v>2852</v>
      </c>
      <c r="L2414" s="256">
        <v>2841</v>
      </c>
      <c r="M2414" s="256">
        <v>2820</v>
      </c>
      <c r="N2414" s="256">
        <v>2790</v>
      </c>
      <c r="O2414" s="256">
        <v>2744</v>
      </c>
      <c r="P2414" s="256">
        <v>2674</v>
      </c>
      <c r="Q2414" s="256">
        <v>2586</v>
      </c>
      <c r="R2414" s="256">
        <v>2483</v>
      </c>
      <c r="S2414" s="256">
        <v>2391</v>
      </c>
      <c r="T2414" s="256">
        <v>2328</v>
      </c>
      <c r="U2414" s="256">
        <v>2318</v>
      </c>
      <c r="V2414" s="256">
        <v>2365</v>
      </c>
      <c r="W2414" s="256">
        <v>2391</v>
      </c>
      <c r="X2414" s="256">
        <v>2286</v>
      </c>
      <c r="Y2414" s="256">
        <v>2000</v>
      </c>
      <c r="Z2414" s="256">
        <v>1596</v>
      </c>
      <c r="AA2414" s="256">
        <v>1242</v>
      </c>
      <c r="AB2414" s="256">
        <v>1010</v>
      </c>
      <c r="AC2414" s="256">
        <v>832</v>
      </c>
      <c r="AD2414" s="256">
        <v>684</v>
      </c>
      <c r="AE2414" s="256">
        <v>551</v>
      </c>
      <c r="AF2414" s="256">
        <v>461</v>
      </c>
      <c r="AG2414" s="256">
        <v>380</v>
      </c>
      <c r="AH2414" s="256">
        <v>307</v>
      </c>
      <c r="AI2414" s="256">
        <v>258</v>
      </c>
      <c r="AJ2414" s="256">
        <v>192</v>
      </c>
      <c r="AK2414" s="256">
        <v>104</v>
      </c>
      <c r="AL2414" s="256">
        <v>0</v>
      </c>
      <c r="AM2414" s="256">
        <v>0</v>
      </c>
      <c r="AN2414" s="256">
        <v>0</v>
      </c>
      <c r="AO2414" s="256">
        <v>0</v>
      </c>
      <c r="AP2414" s="256">
        <v>0</v>
      </c>
      <c r="AQ2414" s="256">
        <v>0</v>
      </c>
      <c r="AR2414" s="256">
        <v>0</v>
      </c>
      <c r="AS2414" s="256">
        <v>0</v>
      </c>
      <c r="AT2414" s="256">
        <v>0</v>
      </c>
      <c r="AU2414" s="256">
        <v>0</v>
      </c>
      <c r="AV2414" s="256">
        <v>0</v>
      </c>
      <c r="AW2414" s="256">
        <v>0</v>
      </c>
      <c r="AX2414" s="256">
        <v>0</v>
      </c>
      <c r="AY2414" s="256">
        <v>0</v>
      </c>
      <c r="AZ2414" s="256">
        <v>0</v>
      </c>
      <c r="BA2414" s="256">
        <v>0</v>
      </c>
      <c r="BB2414" s="256">
        <v>0</v>
      </c>
      <c r="BC2414" s="256">
        <v>0</v>
      </c>
      <c r="BD2414" s="256">
        <v>0</v>
      </c>
      <c r="BE2414" s="256">
        <v>0</v>
      </c>
      <c r="BF2414" s="256">
        <v>0</v>
      </c>
      <c r="BG2414" s="256">
        <v>0</v>
      </c>
      <c r="BH2414" s="256">
        <v>0</v>
      </c>
      <c r="BI2414" s="256">
        <v>0</v>
      </c>
      <c r="BJ2414" s="256">
        <v>0</v>
      </c>
      <c r="BK2414" s="256">
        <v>0</v>
      </c>
      <c r="BL2414" s="256">
        <v>0</v>
      </c>
      <c r="BM2414" s="256">
        <v>0</v>
      </c>
      <c r="BN2414" s="256">
        <v>0</v>
      </c>
      <c r="BO2414" s="256">
        <v>0</v>
      </c>
      <c r="BP2414" s="256">
        <v>0</v>
      </c>
      <c r="BQ2414" s="256">
        <v>0</v>
      </c>
      <c r="BR2414" s="256">
        <v>0</v>
      </c>
      <c r="BS2414" s="256">
        <v>0</v>
      </c>
      <c r="BT2414" s="256">
        <v>0</v>
      </c>
      <c r="BU2414" s="256">
        <v>0</v>
      </c>
      <c r="BV2414" s="256">
        <v>0</v>
      </c>
    </row>
    <row r="2415" spans="1:74">
      <c r="A2415" s="256">
        <v>107.5</v>
      </c>
      <c r="B2415" s="256">
        <v>2656</v>
      </c>
      <c r="C2415" s="256">
        <v>2670</v>
      </c>
      <c r="D2415" s="256">
        <v>2692</v>
      </c>
      <c r="E2415" s="256">
        <v>2718</v>
      </c>
      <c r="F2415" s="256">
        <v>2751</v>
      </c>
      <c r="G2415" s="256">
        <v>2780</v>
      </c>
      <c r="H2415" s="256">
        <v>2803</v>
      </c>
      <c r="I2415" s="256">
        <v>2824</v>
      </c>
      <c r="J2415" s="256">
        <v>2832</v>
      </c>
      <c r="K2415" s="256">
        <v>2822</v>
      </c>
      <c r="L2415" s="256">
        <v>2794</v>
      </c>
      <c r="M2415" s="256">
        <v>2755</v>
      </c>
      <c r="N2415" s="256">
        <v>2698</v>
      </c>
      <c r="O2415" s="256">
        <v>2606</v>
      </c>
      <c r="P2415" s="256">
        <v>2462</v>
      </c>
      <c r="Q2415" s="256">
        <v>2302</v>
      </c>
      <c r="R2415" s="256">
        <v>2147</v>
      </c>
      <c r="S2415" s="256">
        <v>2028</v>
      </c>
      <c r="T2415" s="256">
        <v>1964</v>
      </c>
      <c r="U2415" s="256">
        <v>1962</v>
      </c>
      <c r="V2415" s="256">
        <v>1993</v>
      </c>
      <c r="W2415" s="256">
        <v>1963</v>
      </c>
      <c r="X2415" s="256">
        <v>1766</v>
      </c>
      <c r="Y2415" s="256">
        <v>1426</v>
      </c>
      <c r="Z2415" s="256">
        <v>1094</v>
      </c>
      <c r="AA2415" s="256">
        <v>894</v>
      </c>
      <c r="AB2415" s="256">
        <v>797</v>
      </c>
      <c r="AC2415" s="256">
        <v>708</v>
      </c>
      <c r="AD2415" s="256">
        <v>614</v>
      </c>
      <c r="AE2415" s="256">
        <v>506</v>
      </c>
      <c r="AF2415" s="256">
        <v>418</v>
      </c>
      <c r="AG2415" s="256">
        <v>358</v>
      </c>
      <c r="AH2415" s="256">
        <v>310</v>
      </c>
      <c r="AI2415" s="256">
        <v>270</v>
      </c>
      <c r="AJ2415" s="256">
        <v>192</v>
      </c>
      <c r="AK2415" s="256">
        <v>106</v>
      </c>
      <c r="AL2415" s="256">
        <v>0</v>
      </c>
      <c r="AM2415" s="256">
        <v>0</v>
      </c>
      <c r="AN2415" s="256">
        <v>0</v>
      </c>
      <c r="AO2415" s="256">
        <v>0</v>
      </c>
      <c r="AP2415" s="256">
        <v>0</v>
      </c>
      <c r="AQ2415" s="256">
        <v>0</v>
      </c>
      <c r="AR2415" s="256">
        <v>0</v>
      </c>
      <c r="AS2415" s="256">
        <v>0</v>
      </c>
      <c r="AT2415" s="256">
        <v>0</v>
      </c>
      <c r="AU2415" s="256">
        <v>0</v>
      </c>
      <c r="AV2415" s="256">
        <v>0</v>
      </c>
      <c r="AW2415" s="256">
        <v>0</v>
      </c>
      <c r="AX2415" s="256">
        <v>0</v>
      </c>
      <c r="AY2415" s="256">
        <v>0</v>
      </c>
      <c r="AZ2415" s="256">
        <v>0</v>
      </c>
      <c r="BA2415" s="256">
        <v>0</v>
      </c>
      <c r="BB2415" s="256">
        <v>0</v>
      </c>
      <c r="BC2415" s="256">
        <v>0</v>
      </c>
      <c r="BD2415" s="256">
        <v>0</v>
      </c>
      <c r="BE2415" s="256">
        <v>0</v>
      </c>
      <c r="BF2415" s="256">
        <v>0</v>
      </c>
      <c r="BG2415" s="256">
        <v>0</v>
      </c>
      <c r="BH2415" s="256">
        <v>0</v>
      </c>
      <c r="BI2415" s="256">
        <v>0</v>
      </c>
      <c r="BJ2415" s="256">
        <v>0</v>
      </c>
      <c r="BK2415" s="256">
        <v>0</v>
      </c>
      <c r="BL2415" s="256">
        <v>0</v>
      </c>
      <c r="BM2415" s="256">
        <v>0</v>
      </c>
      <c r="BN2415" s="256">
        <v>0</v>
      </c>
      <c r="BO2415" s="256">
        <v>0</v>
      </c>
      <c r="BP2415" s="256">
        <v>0</v>
      </c>
      <c r="BQ2415" s="256">
        <v>0</v>
      </c>
      <c r="BR2415" s="256">
        <v>0</v>
      </c>
      <c r="BS2415" s="256">
        <v>0</v>
      </c>
      <c r="BT2415" s="256">
        <v>0</v>
      </c>
      <c r="BU2415" s="256">
        <v>0</v>
      </c>
      <c r="BV2415" s="256">
        <v>0</v>
      </c>
    </row>
    <row r="2416" spans="1:74">
      <c r="A2416" s="256">
        <v>110</v>
      </c>
      <c r="B2416" s="256">
        <v>2656</v>
      </c>
      <c r="C2416" s="256">
        <v>2674</v>
      </c>
      <c r="D2416" s="256">
        <v>2696</v>
      </c>
      <c r="E2416" s="256">
        <v>2726</v>
      </c>
      <c r="F2416" s="256">
        <v>2758</v>
      </c>
      <c r="G2416" s="256">
        <v>2782</v>
      </c>
      <c r="H2416" s="256">
        <v>2798</v>
      </c>
      <c r="I2416" s="256">
        <v>2808</v>
      </c>
      <c r="J2416" s="256">
        <v>2803</v>
      </c>
      <c r="K2416" s="256">
        <v>2782</v>
      </c>
      <c r="L2416" s="256">
        <v>2739</v>
      </c>
      <c r="M2416" s="256">
        <v>2673</v>
      </c>
      <c r="N2416" s="256">
        <v>2570</v>
      </c>
      <c r="O2416" s="256">
        <v>2408</v>
      </c>
      <c r="P2416" s="256">
        <v>2209</v>
      </c>
      <c r="Q2416" s="256">
        <v>2005</v>
      </c>
      <c r="R2416" s="256">
        <v>1824</v>
      </c>
      <c r="S2416" s="256">
        <v>1702</v>
      </c>
      <c r="T2416" s="256">
        <v>1647</v>
      </c>
      <c r="U2416" s="256">
        <v>1634</v>
      </c>
      <c r="V2416" s="256">
        <v>1632</v>
      </c>
      <c r="W2416" s="256">
        <v>1538</v>
      </c>
      <c r="X2416" s="256">
        <v>1306</v>
      </c>
      <c r="Y2416" s="256">
        <v>1036</v>
      </c>
      <c r="Z2416" s="256">
        <v>857</v>
      </c>
      <c r="AA2416" s="256">
        <v>784</v>
      </c>
      <c r="AB2416" s="256">
        <v>749</v>
      </c>
      <c r="AC2416" s="256">
        <v>684</v>
      </c>
      <c r="AD2416" s="256">
        <v>602</v>
      </c>
      <c r="AE2416" s="256">
        <v>500</v>
      </c>
      <c r="AF2416" s="256">
        <v>406</v>
      </c>
      <c r="AG2416" s="256">
        <v>352</v>
      </c>
      <c r="AH2416" s="256">
        <v>314</v>
      </c>
      <c r="AI2416" s="256">
        <v>279</v>
      </c>
      <c r="AJ2416" s="256">
        <v>208</v>
      </c>
      <c r="AK2416" s="256">
        <v>117</v>
      </c>
      <c r="AL2416" s="256">
        <v>0</v>
      </c>
      <c r="AM2416" s="256">
        <v>0</v>
      </c>
      <c r="AN2416" s="256">
        <v>0</v>
      </c>
      <c r="AO2416" s="256">
        <v>0</v>
      </c>
      <c r="AP2416" s="256">
        <v>0</v>
      </c>
      <c r="AQ2416" s="256">
        <v>0</v>
      </c>
      <c r="AR2416" s="256">
        <v>0</v>
      </c>
      <c r="AS2416" s="256">
        <v>0</v>
      </c>
      <c r="AT2416" s="256">
        <v>0</v>
      </c>
      <c r="AU2416" s="256">
        <v>0</v>
      </c>
      <c r="AV2416" s="256">
        <v>0</v>
      </c>
      <c r="AW2416" s="256">
        <v>0</v>
      </c>
      <c r="AX2416" s="256">
        <v>0</v>
      </c>
      <c r="AY2416" s="256">
        <v>0</v>
      </c>
      <c r="AZ2416" s="256">
        <v>0</v>
      </c>
      <c r="BA2416" s="256">
        <v>0</v>
      </c>
      <c r="BB2416" s="256">
        <v>0</v>
      </c>
      <c r="BC2416" s="256">
        <v>0</v>
      </c>
      <c r="BD2416" s="256">
        <v>0</v>
      </c>
      <c r="BE2416" s="256">
        <v>0</v>
      </c>
      <c r="BF2416" s="256">
        <v>0</v>
      </c>
      <c r="BG2416" s="256">
        <v>0</v>
      </c>
      <c r="BH2416" s="256">
        <v>0</v>
      </c>
      <c r="BI2416" s="256">
        <v>0</v>
      </c>
      <c r="BJ2416" s="256">
        <v>0</v>
      </c>
      <c r="BK2416" s="256">
        <v>0</v>
      </c>
      <c r="BL2416" s="256">
        <v>0</v>
      </c>
      <c r="BM2416" s="256">
        <v>0</v>
      </c>
      <c r="BN2416" s="256">
        <v>0</v>
      </c>
      <c r="BO2416" s="256">
        <v>0</v>
      </c>
      <c r="BP2416" s="256">
        <v>0</v>
      </c>
      <c r="BQ2416" s="256">
        <v>0</v>
      </c>
      <c r="BR2416" s="256">
        <v>0</v>
      </c>
      <c r="BS2416" s="256">
        <v>0</v>
      </c>
      <c r="BT2416" s="256">
        <v>0</v>
      </c>
      <c r="BU2416" s="256">
        <v>0</v>
      </c>
      <c r="BV2416" s="256">
        <v>0</v>
      </c>
    </row>
    <row r="2417" spans="1:74">
      <c r="A2417" s="256">
        <v>112.5</v>
      </c>
      <c r="B2417" s="256">
        <v>2656</v>
      </c>
      <c r="C2417" s="256">
        <v>2680</v>
      </c>
      <c r="D2417" s="256">
        <v>2704</v>
      </c>
      <c r="E2417" s="256">
        <v>2734</v>
      </c>
      <c r="F2417" s="256">
        <v>2764</v>
      </c>
      <c r="G2417" s="256">
        <v>2784</v>
      </c>
      <c r="H2417" s="256">
        <v>2792</v>
      </c>
      <c r="I2417" s="256">
        <v>2788</v>
      </c>
      <c r="J2417" s="256">
        <v>2773</v>
      </c>
      <c r="K2417" s="256">
        <v>2738</v>
      </c>
      <c r="L2417" s="256">
        <v>2674</v>
      </c>
      <c r="M2417" s="256">
        <v>2565</v>
      </c>
      <c r="N2417" s="256">
        <v>2394</v>
      </c>
      <c r="O2417" s="256">
        <v>2175</v>
      </c>
      <c r="P2417" s="256">
        <v>1934</v>
      </c>
      <c r="Q2417" s="256">
        <v>1708</v>
      </c>
      <c r="R2417" s="256">
        <v>1526</v>
      </c>
      <c r="S2417" s="256">
        <v>1412</v>
      </c>
      <c r="T2417" s="256">
        <v>1351</v>
      </c>
      <c r="U2417" s="256">
        <v>1322</v>
      </c>
      <c r="V2417" s="256">
        <v>1296</v>
      </c>
      <c r="W2417" s="256">
        <v>1182</v>
      </c>
      <c r="X2417" s="256">
        <v>990</v>
      </c>
      <c r="Y2417" s="256">
        <v>828</v>
      </c>
      <c r="Z2417" s="256">
        <v>752</v>
      </c>
      <c r="AA2417" s="256">
        <v>726</v>
      </c>
      <c r="AB2417" s="256">
        <v>706</v>
      </c>
      <c r="AC2417" s="256">
        <v>664</v>
      </c>
      <c r="AD2417" s="256">
        <v>598</v>
      </c>
      <c r="AE2417" s="256">
        <v>506</v>
      </c>
      <c r="AF2417" s="256">
        <v>416</v>
      </c>
      <c r="AG2417" s="256">
        <v>378</v>
      </c>
      <c r="AH2417" s="256">
        <v>352</v>
      </c>
      <c r="AI2417" s="256">
        <v>306</v>
      </c>
      <c r="AJ2417" s="256">
        <v>236</v>
      </c>
      <c r="AK2417" s="256">
        <v>127</v>
      </c>
      <c r="AL2417" s="256">
        <v>0</v>
      </c>
      <c r="AM2417" s="256">
        <v>0</v>
      </c>
      <c r="AN2417" s="256">
        <v>0</v>
      </c>
      <c r="AO2417" s="256">
        <v>0</v>
      </c>
      <c r="AP2417" s="256">
        <v>0</v>
      </c>
      <c r="AQ2417" s="256">
        <v>0</v>
      </c>
      <c r="AR2417" s="256">
        <v>0</v>
      </c>
      <c r="AS2417" s="256">
        <v>0</v>
      </c>
      <c r="AT2417" s="256">
        <v>0</v>
      </c>
      <c r="AU2417" s="256">
        <v>0</v>
      </c>
      <c r="AV2417" s="256">
        <v>0</v>
      </c>
      <c r="AW2417" s="256">
        <v>0</v>
      </c>
      <c r="AX2417" s="256">
        <v>0</v>
      </c>
      <c r="AY2417" s="256">
        <v>0</v>
      </c>
      <c r="AZ2417" s="256">
        <v>0</v>
      </c>
      <c r="BA2417" s="256">
        <v>0</v>
      </c>
      <c r="BB2417" s="256">
        <v>0</v>
      </c>
      <c r="BC2417" s="256">
        <v>0</v>
      </c>
      <c r="BD2417" s="256">
        <v>0</v>
      </c>
      <c r="BE2417" s="256">
        <v>0</v>
      </c>
      <c r="BF2417" s="256">
        <v>0</v>
      </c>
      <c r="BG2417" s="256">
        <v>0</v>
      </c>
      <c r="BH2417" s="256">
        <v>0</v>
      </c>
      <c r="BI2417" s="256">
        <v>0</v>
      </c>
      <c r="BJ2417" s="256">
        <v>0</v>
      </c>
      <c r="BK2417" s="256">
        <v>0</v>
      </c>
      <c r="BL2417" s="256">
        <v>0</v>
      </c>
      <c r="BM2417" s="256">
        <v>0</v>
      </c>
      <c r="BN2417" s="256">
        <v>0</v>
      </c>
      <c r="BO2417" s="256">
        <v>0</v>
      </c>
      <c r="BP2417" s="256">
        <v>0</v>
      </c>
      <c r="BQ2417" s="256">
        <v>0</v>
      </c>
      <c r="BR2417" s="256">
        <v>0</v>
      </c>
      <c r="BS2417" s="256">
        <v>0</v>
      </c>
      <c r="BT2417" s="256">
        <v>0</v>
      </c>
      <c r="BU2417" s="256">
        <v>0</v>
      </c>
      <c r="BV2417" s="256">
        <v>0</v>
      </c>
    </row>
    <row r="2418" spans="1:74">
      <c r="A2418" s="256">
        <v>115</v>
      </c>
      <c r="B2418" s="256">
        <v>2656</v>
      </c>
      <c r="C2418" s="256">
        <v>2682</v>
      </c>
      <c r="D2418" s="256">
        <v>2712</v>
      </c>
      <c r="E2418" s="256">
        <v>2740</v>
      </c>
      <c r="F2418" s="256">
        <v>2768</v>
      </c>
      <c r="G2418" s="256">
        <v>2784</v>
      </c>
      <c r="H2418" s="256">
        <v>2784</v>
      </c>
      <c r="I2418" s="256">
        <v>2770</v>
      </c>
      <c r="J2418" s="256">
        <v>2743</v>
      </c>
      <c r="K2418" s="256">
        <v>2691</v>
      </c>
      <c r="L2418" s="256">
        <v>2593</v>
      </c>
      <c r="M2418" s="256">
        <v>2423</v>
      </c>
      <c r="N2418" s="256">
        <v>2195</v>
      </c>
      <c r="O2418" s="256">
        <v>1940</v>
      </c>
      <c r="P2418" s="256">
        <v>1680</v>
      </c>
      <c r="Q2418" s="256">
        <v>1448</v>
      </c>
      <c r="R2418" s="256">
        <v>1280</v>
      </c>
      <c r="S2418" s="256">
        <v>1174</v>
      </c>
      <c r="T2418" s="256">
        <v>1106</v>
      </c>
      <c r="U2418" s="256">
        <v>1072</v>
      </c>
      <c r="V2418" s="256">
        <v>1054</v>
      </c>
      <c r="W2418" s="256">
        <v>968</v>
      </c>
      <c r="X2418" s="256">
        <v>828</v>
      </c>
      <c r="Y2418" s="256">
        <v>726</v>
      </c>
      <c r="Z2418" s="256">
        <v>691</v>
      </c>
      <c r="AA2418" s="256">
        <v>682</v>
      </c>
      <c r="AB2418" s="256">
        <v>678</v>
      </c>
      <c r="AC2418" s="256">
        <v>658</v>
      </c>
      <c r="AD2418" s="256">
        <v>606</v>
      </c>
      <c r="AE2418" s="256">
        <v>522</v>
      </c>
      <c r="AF2418" s="256">
        <v>436</v>
      </c>
      <c r="AG2418" s="256">
        <v>411</v>
      </c>
      <c r="AH2418" s="256">
        <v>393</v>
      </c>
      <c r="AI2418" s="256">
        <v>352</v>
      </c>
      <c r="AJ2418" s="256">
        <v>283</v>
      </c>
      <c r="AK2418" s="256">
        <v>151</v>
      </c>
      <c r="AL2418" s="256">
        <v>0</v>
      </c>
      <c r="AM2418" s="256">
        <v>0</v>
      </c>
      <c r="AN2418" s="256">
        <v>0</v>
      </c>
      <c r="AO2418" s="256">
        <v>0</v>
      </c>
      <c r="AP2418" s="256">
        <v>0</v>
      </c>
      <c r="AQ2418" s="256">
        <v>0</v>
      </c>
      <c r="AR2418" s="256">
        <v>0</v>
      </c>
      <c r="AS2418" s="256">
        <v>0</v>
      </c>
      <c r="AT2418" s="256">
        <v>0</v>
      </c>
      <c r="AU2418" s="256">
        <v>0</v>
      </c>
      <c r="AV2418" s="256">
        <v>0</v>
      </c>
      <c r="AW2418" s="256">
        <v>0</v>
      </c>
      <c r="AX2418" s="256">
        <v>0</v>
      </c>
      <c r="AY2418" s="256">
        <v>0</v>
      </c>
      <c r="AZ2418" s="256">
        <v>0</v>
      </c>
      <c r="BA2418" s="256">
        <v>0</v>
      </c>
      <c r="BB2418" s="256">
        <v>0</v>
      </c>
      <c r="BC2418" s="256">
        <v>0</v>
      </c>
      <c r="BD2418" s="256">
        <v>0</v>
      </c>
      <c r="BE2418" s="256">
        <v>0</v>
      </c>
      <c r="BF2418" s="256">
        <v>0</v>
      </c>
      <c r="BG2418" s="256">
        <v>0</v>
      </c>
      <c r="BH2418" s="256">
        <v>0</v>
      </c>
      <c r="BI2418" s="256">
        <v>0</v>
      </c>
      <c r="BJ2418" s="256">
        <v>0</v>
      </c>
      <c r="BK2418" s="256">
        <v>0</v>
      </c>
      <c r="BL2418" s="256">
        <v>0</v>
      </c>
      <c r="BM2418" s="256">
        <v>0</v>
      </c>
      <c r="BN2418" s="256">
        <v>0</v>
      </c>
      <c r="BO2418" s="256">
        <v>0</v>
      </c>
      <c r="BP2418" s="256">
        <v>0</v>
      </c>
      <c r="BQ2418" s="256">
        <v>0</v>
      </c>
      <c r="BR2418" s="256">
        <v>0</v>
      </c>
      <c r="BS2418" s="256">
        <v>0</v>
      </c>
      <c r="BT2418" s="256">
        <v>0</v>
      </c>
      <c r="BU2418" s="256">
        <v>0</v>
      </c>
      <c r="BV2418" s="256">
        <v>0</v>
      </c>
    </row>
    <row r="2419" spans="1:74">
      <c r="A2419" s="256">
        <v>117.5</v>
      </c>
      <c r="B2419" s="256">
        <v>2656</v>
      </c>
      <c r="C2419" s="256">
        <v>2690</v>
      </c>
      <c r="D2419" s="256">
        <v>2720</v>
      </c>
      <c r="E2419" s="256">
        <v>2750</v>
      </c>
      <c r="F2419" s="256">
        <v>2776</v>
      </c>
      <c r="G2419" s="256">
        <v>2783</v>
      </c>
      <c r="H2419" s="256">
        <v>2774</v>
      </c>
      <c r="I2419" s="256">
        <v>2748</v>
      </c>
      <c r="J2419" s="256">
        <v>2708</v>
      </c>
      <c r="K2419" s="256">
        <v>2633</v>
      </c>
      <c r="L2419" s="256">
        <v>2482</v>
      </c>
      <c r="M2419" s="256">
        <v>2254</v>
      </c>
      <c r="N2419" s="256">
        <v>1985</v>
      </c>
      <c r="O2419" s="256">
        <v>1708</v>
      </c>
      <c r="P2419" s="256">
        <v>1439</v>
      </c>
      <c r="Q2419" s="256">
        <v>1226</v>
      </c>
      <c r="R2419" s="256">
        <v>1077</v>
      </c>
      <c r="S2419" s="256">
        <v>977</v>
      </c>
      <c r="T2419" s="256">
        <v>917</v>
      </c>
      <c r="U2419" s="256">
        <v>896</v>
      </c>
      <c r="V2419" s="256">
        <v>902</v>
      </c>
      <c r="W2419" s="256">
        <v>840</v>
      </c>
      <c r="X2419" s="256">
        <v>736</v>
      </c>
      <c r="Y2419" s="256">
        <v>668</v>
      </c>
      <c r="Z2419" s="256">
        <v>658</v>
      </c>
      <c r="AA2419" s="256">
        <v>658</v>
      </c>
      <c r="AB2419" s="256">
        <v>664</v>
      </c>
      <c r="AC2419" s="256">
        <v>653</v>
      </c>
      <c r="AD2419" s="256">
        <v>606</v>
      </c>
      <c r="AE2419" s="256">
        <v>540</v>
      </c>
      <c r="AF2419" s="256">
        <v>462</v>
      </c>
      <c r="AG2419" s="256">
        <v>424</v>
      </c>
      <c r="AH2419" s="256">
        <v>410</v>
      </c>
      <c r="AI2419" s="256">
        <v>393</v>
      </c>
      <c r="AJ2419" s="256">
        <v>326</v>
      </c>
      <c r="AK2419" s="256">
        <v>171</v>
      </c>
      <c r="AL2419" s="256">
        <v>0</v>
      </c>
      <c r="AM2419" s="256">
        <v>0</v>
      </c>
      <c r="AN2419" s="256">
        <v>0</v>
      </c>
      <c r="AO2419" s="256">
        <v>0</v>
      </c>
      <c r="AP2419" s="256">
        <v>0</v>
      </c>
      <c r="AQ2419" s="256">
        <v>0</v>
      </c>
      <c r="AR2419" s="256">
        <v>0</v>
      </c>
      <c r="AS2419" s="256">
        <v>0</v>
      </c>
      <c r="AT2419" s="256">
        <v>0</v>
      </c>
      <c r="AU2419" s="256">
        <v>0</v>
      </c>
      <c r="AV2419" s="256">
        <v>0</v>
      </c>
      <c r="AW2419" s="256">
        <v>0</v>
      </c>
      <c r="AX2419" s="256">
        <v>0</v>
      </c>
      <c r="AY2419" s="256">
        <v>0</v>
      </c>
      <c r="AZ2419" s="256">
        <v>0</v>
      </c>
      <c r="BA2419" s="256">
        <v>0</v>
      </c>
      <c r="BB2419" s="256">
        <v>0</v>
      </c>
      <c r="BC2419" s="256">
        <v>0</v>
      </c>
      <c r="BD2419" s="256">
        <v>0</v>
      </c>
      <c r="BE2419" s="256">
        <v>0</v>
      </c>
      <c r="BF2419" s="256">
        <v>0</v>
      </c>
      <c r="BG2419" s="256">
        <v>0</v>
      </c>
      <c r="BH2419" s="256">
        <v>0</v>
      </c>
      <c r="BI2419" s="256">
        <v>0</v>
      </c>
      <c r="BJ2419" s="256">
        <v>0</v>
      </c>
      <c r="BK2419" s="256">
        <v>0</v>
      </c>
      <c r="BL2419" s="256">
        <v>0</v>
      </c>
      <c r="BM2419" s="256">
        <v>0</v>
      </c>
      <c r="BN2419" s="256">
        <v>0</v>
      </c>
      <c r="BO2419" s="256">
        <v>0</v>
      </c>
      <c r="BP2419" s="256">
        <v>0</v>
      </c>
      <c r="BQ2419" s="256">
        <v>0</v>
      </c>
      <c r="BR2419" s="256">
        <v>0</v>
      </c>
      <c r="BS2419" s="256">
        <v>0</v>
      </c>
      <c r="BT2419" s="256">
        <v>0</v>
      </c>
      <c r="BU2419" s="256">
        <v>0</v>
      </c>
      <c r="BV2419" s="256">
        <v>0</v>
      </c>
    </row>
    <row r="2420" spans="1:74">
      <c r="A2420" s="256">
        <v>120</v>
      </c>
      <c r="B2420" s="256">
        <v>2656</v>
      </c>
      <c r="C2420" s="256">
        <v>2698</v>
      </c>
      <c r="D2420" s="256">
        <v>2732</v>
      </c>
      <c r="E2420" s="256">
        <v>2760</v>
      </c>
      <c r="F2420" s="256">
        <v>2784</v>
      </c>
      <c r="G2420" s="256">
        <v>2786</v>
      </c>
      <c r="H2420" s="256">
        <v>2767</v>
      </c>
      <c r="I2420" s="256">
        <v>2732</v>
      </c>
      <c r="J2420" s="256">
        <v>2676</v>
      </c>
      <c r="K2420" s="256">
        <v>2564</v>
      </c>
      <c r="L2420" s="256">
        <v>2352</v>
      </c>
      <c r="M2420" s="256">
        <v>2076</v>
      </c>
      <c r="N2420" s="256">
        <v>1784</v>
      </c>
      <c r="O2420" s="256">
        <v>1492</v>
      </c>
      <c r="P2420" s="256">
        <v>1234</v>
      </c>
      <c r="Q2420" s="256">
        <v>1047</v>
      </c>
      <c r="R2420" s="256">
        <v>918</v>
      </c>
      <c r="S2420" s="256">
        <v>834</v>
      </c>
      <c r="T2420" s="256">
        <v>796</v>
      </c>
      <c r="U2420" s="256">
        <v>799</v>
      </c>
      <c r="V2420" s="256">
        <v>814</v>
      </c>
      <c r="W2420" s="256">
        <v>770</v>
      </c>
      <c r="X2420" s="256">
        <v>695</v>
      </c>
      <c r="Y2420" s="256">
        <v>641</v>
      </c>
      <c r="Z2420" s="256">
        <v>641</v>
      </c>
      <c r="AA2420" s="256">
        <v>650</v>
      </c>
      <c r="AB2420" s="256">
        <v>658</v>
      </c>
      <c r="AC2420" s="256">
        <v>640</v>
      </c>
      <c r="AD2420" s="256">
        <v>606</v>
      </c>
      <c r="AE2420" s="256">
        <v>562</v>
      </c>
      <c r="AF2420" s="256">
        <v>490</v>
      </c>
      <c r="AG2420" s="256">
        <v>448</v>
      </c>
      <c r="AH2420" s="256">
        <v>430</v>
      </c>
      <c r="AI2420" s="256">
        <v>426</v>
      </c>
      <c r="AJ2420" s="256">
        <v>372</v>
      </c>
      <c r="AK2420" s="256">
        <v>196</v>
      </c>
      <c r="AL2420" s="256">
        <v>0</v>
      </c>
      <c r="AM2420" s="256">
        <v>0</v>
      </c>
      <c r="AN2420" s="256">
        <v>0</v>
      </c>
      <c r="AO2420" s="256">
        <v>0</v>
      </c>
      <c r="AP2420" s="256">
        <v>0</v>
      </c>
      <c r="AQ2420" s="256">
        <v>0</v>
      </c>
      <c r="AR2420" s="256">
        <v>0</v>
      </c>
      <c r="AS2420" s="256">
        <v>0</v>
      </c>
      <c r="AT2420" s="256">
        <v>0</v>
      </c>
      <c r="AU2420" s="256">
        <v>0</v>
      </c>
      <c r="AV2420" s="256">
        <v>0</v>
      </c>
      <c r="AW2420" s="256">
        <v>0</v>
      </c>
      <c r="AX2420" s="256">
        <v>0</v>
      </c>
      <c r="AY2420" s="256">
        <v>0</v>
      </c>
      <c r="AZ2420" s="256">
        <v>0</v>
      </c>
      <c r="BA2420" s="256">
        <v>0</v>
      </c>
      <c r="BB2420" s="256">
        <v>0</v>
      </c>
      <c r="BC2420" s="256">
        <v>0</v>
      </c>
      <c r="BD2420" s="256">
        <v>0</v>
      </c>
      <c r="BE2420" s="256">
        <v>0</v>
      </c>
      <c r="BF2420" s="256">
        <v>0</v>
      </c>
      <c r="BG2420" s="256">
        <v>0</v>
      </c>
      <c r="BH2420" s="256">
        <v>0</v>
      </c>
      <c r="BI2420" s="256">
        <v>0</v>
      </c>
      <c r="BJ2420" s="256">
        <v>0</v>
      </c>
      <c r="BK2420" s="256">
        <v>0</v>
      </c>
      <c r="BL2420" s="256">
        <v>0</v>
      </c>
      <c r="BM2420" s="256">
        <v>0</v>
      </c>
      <c r="BN2420" s="256">
        <v>0</v>
      </c>
      <c r="BO2420" s="256">
        <v>0</v>
      </c>
      <c r="BP2420" s="256">
        <v>0</v>
      </c>
      <c r="BQ2420" s="256">
        <v>0</v>
      </c>
      <c r="BR2420" s="256">
        <v>0</v>
      </c>
      <c r="BS2420" s="256">
        <v>0</v>
      </c>
      <c r="BT2420" s="256">
        <v>0</v>
      </c>
      <c r="BU2420" s="256">
        <v>0</v>
      </c>
      <c r="BV2420" s="256">
        <v>0</v>
      </c>
    </row>
    <row r="2421" spans="1:74">
      <c r="A2421" s="256">
        <v>122.5</v>
      </c>
      <c r="B2421" s="256">
        <v>2656</v>
      </c>
      <c r="C2421" s="256">
        <v>2696</v>
      </c>
      <c r="D2421" s="256">
        <v>2730</v>
      </c>
      <c r="E2421" s="256">
        <v>2758</v>
      </c>
      <c r="F2421" s="256">
        <v>2778</v>
      </c>
      <c r="G2421" s="256">
        <v>2773</v>
      </c>
      <c r="H2421" s="256">
        <v>2748</v>
      </c>
      <c r="I2421" s="256">
        <v>2704</v>
      </c>
      <c r="J2421" s="256">
        <v>2623</v>
      </c>
      <c r="K2421" s="256">
        <v>2462</v>
      </c>
      <c r="L2421" s="256">
        <v>2200</v>
      </c>
      <c r="M2421" s="256">
        <v>1894</v>
      </c>
      <c r="N2421" s="256">
        <v>1584</v>
      </c>
      <c r="O2421" s="256">
        <v>1294</v>
      </c>
      <c r="P2421" s="256">
        <v>1060</v>
      </c>
      <c r="Q2421" s="256">
        <v>904</v>
      </c>
      <c r="R2421" s="256">
        <v>798</v>
      </c>
      <c r="S2421" s="256">
        <v>740</v>
      </c>
      <c r="T2421" s="256">
        <v>732</v>
      </c>
      <c r="U2421" s="256">
        <v>754</v>
      </c>
      <c r="V2421" s="256">
        <v>778</v>
      </c>
      <c r="W2421" s="256">
        <v>759</v>
      </c>
      <c r="X2421" s="256">
        <v>700</v>
      </c>
      <c r="Y2421" s="256">
        <v>640</v>
      </c>
      <c r="Z2421" s="256">
        <v>638</v>
      </c>
      <c r="AA2421" s="256">
        <v>647</v>
      </c>
      <c r="AB2421" s="256">
        <v>648</v>
      </c>
      <c r="AC2421" s="256">
        <v>626</v>
      </c>
      <c r="AD2421" s="256">
        <v>606</v>
      </c>
      <c r="AE2421" s="256">
        <v>571</v>
      </c>
      <c r="AF2421" s="256">
        <v>501</v>
      </c>
      <c r="AG2421" s="256">
        <v>456</v>
      </c>
      <c r="AH2421" s="256">
        <v>433</v>
      </c>
      <c r="AI2421" s="256">
        <v>410</v>
      </c>
      <c r="AJ2421" s="256">
        <v>356</v>
      </c>
      <c r="AK2421" s="256">
        <v>207</v>
      </c>
      <c r="AL2421" s="256">
        <v>0</v>
      </c>
      <c r="AM2421" s="256">
        <v>0</v>
      </c>
      <c r="AN2421" s="256">
        <v>0</v>
      </c>
      <c r="AO2421" s="256">
        <v>0</v>
      </c>
      <c r="AP2421" s="256">
        <v>0</v>
      </c>
      <c r="AQ2421" s="256">
        <v>0</v>
      </c>
      <c r="AR2421" s="256">
        <v>0</v>
      </c>
      <c r="AS2421" s="256">
        <v>0</v>
      </c>
      <c r="AT2421" s="256">
        <v>0</v>
      </c>
      <c r="AU2421" s="256">
        <v>0</v>
      </c>
      <c r="AV2421" s="256">
        <v>0</v>
      </c>
      <c r="AW2421" s="256">
        <v>0</v>
      </c>
      <c r="AX2421" s="256">
        <v>0</v>
      </c>
      <c r="AY2421" s="256">
        <v>0</v>
      </c>
      <c r="AZ2421" s="256">
        <v>0</v>
      </c>
      <c r="BA2421" s="256">
        <v>0</v>
      </c>
      <c r="BB2421" s="256">
        <v>0</v>
      </c>
      <c r="BC2421" s="256">
        <v>0</v>
      </c>
      <c r="BD2421" s="256">
        <v>0</v>
      </c>
      <c r="BE2421" s="256">
        <v>0</v>
      </c>
      <c r="BF2421" s="256">
        <v>0</v>
      </c>
      <c r="BG2421" s="256">
        <v>0</v>
      </c>
      <c r="BH2421" s="256">
        <v>0</v>
      </c>
      <c r="BI2421" s="256">
        <v>0</v>
      </c>
      <c r="BJ2421" s="256">
        <v>0</v>
      </c>
      <c r="BK2421" s="256">
        <v>0</v>
      </c>
      <c r="BL2421" s="256">
        <v>0</v>
      </c>
      <c r="BM2421" s="256">
        <v>0</v>
      </c>
      <c r="BN2421" s="256">
        <v>0</v>
      </c>
      <c r="BO2421" s="256">
        <v>0</v>
      </c>
      <c r="BP2421" s="256">
        <v>0</v>
      </c>
      <c r="BQ2421" s="256">
        <v>0</v>
      </c>
      <c r="BR2421" s="256">
        <v>0</v>
      </c>
      <c r="BS2421" s="256">
        <v>0</v>
      </c>
      <c r="BT2421" s="256">
        <v>0</v>
      </c>
      <c r="BU2421" s="256">
        <v>0</v>
      </c>
      <c r="BV2421" s="256">
        <v>0</v>
      </c>
    </row>
    <row r="2422" spans="1:74">
      <c r="A2422" s="256">
        <v>125</v>
      </c>
      <c r="B2422" s="256">
        <v>2656</v>
      </c>
      <c r="C2422" s="256">
        <v>2701</v>
      </c>
      <c r="D2422" s="256">
        <v>2740</v>
      </c>
      <c r="E2422" s="256">
        <v>2768</v>
      </c>
      <c r="F2422" s="256">
        <v>2781</v>
      </c>
      <c r="G2422" s="256">
        <v>2769</v>
      </c>
      <c r="H2422" s="256">
        <v>2737</v>
      </c>
      <c r="I2422" s="256">
        <v>2678</v>
      </c>
      <c r="J2422" s="256">
        <v>2560</v>
      </c>
      <c r="K2422" s="256">
        <v>2347</v>
      </c>
      <c r="L2422" s="256">
        <v>2051</v>
      </c>
      <c r="M2422" s="256">
        <v>1727</v>
      </c>
      <c r="N2422" s="256">
        <v>1401</v>
      </c>
      <c r="O2422" s="256">
        <v>1123</v>
      </c>
      <c r="P2422" s="256">
        <v>924</v>
      </c>
      <c r="Q2422" s="256">
        <v>798</v>
      </c>
      <c r="R2422" s="256">
        <v>720</v>
      </c>
      <c r="S2422" s="256">
        <v>694</v>
      </c>
      <c r="T2422" s="256">
        <v>709</v>
      </c>
      <c r="U2422" s="256">
        <v>745</v>
      </c>
      <c r="V2422" s="256">
        <v>780</v>
      </c>
      <c r="W2422" s="256">
        <v>797</v>
      </c>
      <c r="X2422" s="256">
        <v>759</v>
      </c>
      <c r="Y2422" s="256">
        <v>688</v>
      </c>
      <c r="Z2422" s="256">
        <v>663</v>
      </c>
      <c r="AA2422" s="256">
        <v>657</v>
      </c>
      <c r="AB2422" s="256">
        <v>644</v>
      </c>
      <c r="AC2422" s="256">
        <v>626</v>
      </c>
      <c r="AD2422" s="256">
        <v>614</v>
      </c>
      <c r="AE2422" s="256">
        <v>570</v>
      </c>
      <c r="AF2422" s="256">
        <v>498</v>
      </c>
      <c r="AG2422" s="256">
        <v>438</v>
      </c>
      <c r="AH2422" s="256">
        <v>388</v>
      </c>
      <c r="AI2422" s="256">
        <v>362</v>
      </c>
      <c r="AJ2422" s="256">
        <v>323</v>
      </c>
      <c r="AK2422" s="256">
        <v>192</v>
      </c>
      <c r="AL2422" s="256">
        <v>0</v>
      </c>
      <c r="AM2422" s="256">
        <v>0</v>
      </c>
      <c r="AN2422" s="256">
        <v>0</v>
      </c>
      <c r="AO2422" s="256">
        <v>0</v>
      </c>
      <c r="AP2422" s="256">
        <v>0</v>
      </c>
      <c r="AQ2422" s="256">
        <v>0</v>
      </c>
      <c r="AR2422" s="256">
        <v>0</v>
      </c>
      <c r="AS2422" s="256">
        <v>0</v>
      </c>
      <c r="AT2422" s="256">
        <v>0</v>
      </c>
      <c r="AU2422" s="256">
        <v>0</v>
      </c>
      <c r="AV2422" s="256">
        <v>0</v>
      </c>
      <c r="AW2422" s="256">
        <v>0</v>
      </c>
      <c r="AX2422" s="256">
        <v>0</v>
      </c>
      <c r="AY2422" s="256">
        <v>0</v>
      </c>
      <c r="AZ2422" s="256">
        <v>0</v>
      </c>
      <c r="BA2422" s="256">
        <v>0</v>
      </c>
      <c r="BB2422" s="256">
        <v>0</v>
      </c>
      <c r="BC2422" s="256">
        <v>0</v>
      </c>
      <c r="BD2422" s="256">
        <v>0</v>
      </c>
      <c r="BE2422" s="256">
        <v>0</v>
      </c>
      <c r="BF2422" s="256">
        <v>0</v>
      </c>
      <c r="BG2422" s="256">
        <v>0</v>
      </c>
      <c r="BH2422" s="256">
        <v>0</v>
      </c>
      <c r="BI2422" s="256">
        <v>0</v>
      </c>
      <c r="BJ2422" s="256">
        <v>0</v>
      </c>
      <c r="BK2422" s="256">
        <v>0</v>
      </c>
      <c r="BL2422" s="256">
        <v>0</v>
      </c>
      <c r="BM2422" s="256">
        <v>0</v>
      </c>
      <c r="BN2422" s="256">
        <v>0</v>
      </c>
      <c r="BO2422" s="256">
        <v>0</v>
      </c>
      <c r="BP2422" s="256">
        <v>0</v>
      </c>
      <c r="BQ2422" s="256">
        <v>0</v>
      </c>
      <c r="BR2422" s="256">
        <v>0</v>
      </c>
      <c r="BS2422" s="256">
        <v>0</v>
      </c>
      <c r="BT2422" s="256">
        <v>0</v>
      </c>
      <c r="BU2422" s="256">
        <v>0</v>
      </c>
      <c r="BV2422" s="256">
        <v>0</v>
      </c>
    </row>
    <row r="2423" spans="1:74">
      <c r="A2423" s="256">
        <v>127.5</v>
      </c>
      <c r="B2423" s="256">
        <v>2656</v>
      </c>
      <c r="C2423" s="256">
        <v>2708</v>
      </c>
      <c r="D2423" s="256">
        <v>2748</v>
      </c>
      <c r="E2423" s="256">
        <v>2776</v>
      </c>
      <c r="F2423" s="256">
        <v>2784</v>
      </c>
      <c r="G2423" s="256">
        <v>2766</v>
      </c>
      <c r="H2423" s="256">
        <v>2726</v>
      </c>
      <c r="I2423" s="256">
        <v>2649</v>
      </c>
      <c r="J2423" s="256">
        <v>2492</v>
      </c>
      <c r="K2423" s="256">
        <v>2231</v>
      </c>
      <c r="L2423" s="256">
        <v>1903</v>
      </c>
      <c r="M2423" s="256">
        <v>1562</v>
      </c>
      <c r="N2423" s="256">
        <v>1234</v>
      </c>
      <c r="O2423" s="256">
        <v>986</v>
      </c>
      <c r="P2423" s="256">
        <v>822</v>
      </c>
      <c r="Q2423" s="256">
        <v>726</v>
      </c>
      <c r="R2423" s="256">
        <v>678</v>
      </c>
      <c r="S2423" s="256">
        <v>678</v>
      </c>
      <c r="T2423" s="256">
        <v>712</v>
      </c>
      <c r="U2423" s="256">
        <v>761</v>
      </c>
      <c r="V2423" s="256">
        <v>814</v>
      </c>
      <c r="W2423" s="256">
        <v>874</v>
      </c>
      <c r="X2423" s="256">
        <v>888</v>
      </c>
      <c r="Y2423" s="256">
        <v>831</v>
      </c>
      <c r="Z2423" s="256">
        <v>777</v>
      </c>
      <c r="AA2423" s="256">
        <v>734</v>
      </c>
      <c r="AB2423" s="256">
        <v>688</v>
      </c>
      <c r="AC2423" s="256">
        <v>660</v>
      </c>
      <c r="AD2423" s="256">
        <v>612</v>
      </c>
      <c r="AE2423" s="256">
        <v>560</v>
      </c>
      <c r="AF2423" s="256">
        <v>485</v>
      </c>
      <c r="AG2423" s="256">
        <v>400</v>
      </c>
      <c r="AH2423" s="256">
        <v>348</v>
      </c>
      <c r="AI2423" s="256">
        <v>324</v>
      </c>
      <c r="AJ2423" s="256">
        <v>286</v>
      </c>
      <c r="AK2423" s="256">
        <v>176</v>
      </c>
      <c r="AL2423" s="256">
        <v>0</v>
      </c>
      <c r="AM2423" s="256">
        <v>0</v>
      </c>
      <c r="AN2423" s="256">
        <v>0</v>
      </c>
      <c r="AO2423" s="256">
        <v>0</v>
      </c>
      <c r="AP2423" s="256">
        <v>0</v>
      </c>
      <c r="AQ2423" s="256">
        <v>0</v>
      </c>
      <c r="AR2423" s="256">
        <v>0</v>
      </c>
      <c r="AS2423" s="256">
        <v>0</v>
      </c>
      <c r="AT2423" s="256">
        <v>0</v>
      </c>
      <c r="AU2423" s="256">
        <v>0</v>
      </c>
      <c r="AV2423" s="256">
        <v>0</v>
      </c>
      <c r="AW2423" s="256">
        <v>0</v>
      </c>
      <c r="AX2423" s="256">
        <v>0</v>
      </c>
      <c r="AY2423" s="256">
        <v>0</v>
      </c>
      <c r="AZ2423" s="256">
        <v>0</v>
      </c>
      <c r="BA2423" s="256">
        <v>0</v>
      </c>
      <c r="BB2423" s="256">
        <v>0</v>
      </c>
      <c r="BC2423" s="256">
        <v>0</v>
      </c>
      <c r="BD2423" s="256">
        <v>0</v>
      </c>
      <c r="BE2423" s="256">
        <v>0</v>
      </c>
      <c r="BF2423" s="256">
        <v>0</v>
      </c>
      <c r="BG2423" s="256">
        <v>0</v>
      </c>
      <c r="BH2423" s="256">
        <v>0</v>
      </c>
      <c r="BI2423" s="256">
        <v>0</v>
      </c>
      <c r="BJ2423" s="256">
        <v>0</v>
      </c>
      <c r="BK2423" s="256">
        <v>0</v>
      </c>
      <c r="BL2423" s="256">
        <v>0</v>
      </c>
      <c r="BM2423" s="256">
        <v>0</v>
      </c>
      <c r="BN2423" s="256">
        <v>0</v>
      </c>
      <c r="BO2423" s="256">
        <v>0</v>
      </c>
      <c r="BP2423" s="256">
        <v>0</v>
      </c>
      <c r="BQ2423" s="256">
        <v>0</v>
      </c>
      <c r="BR2423" s="256">
        <v>0</v>
      </c>
      <c r="BS2423" s="256">
        <v>0</v>
      </c>
      <c r="BT2423" s="256">
        <v>0</v>
      </c>
      <c r="BU2423" s="256">
        <v>0</v>
      </c>
      <c r="BV2423" s="256">
        <v>0</v>
      </c>
    </row>
    <row r="2424" spans="1:74">
      <c r="A2424" s="256">
        <v>130</v>
      </c>
      <c r="B2424" s="256">
        <v>2656</v>
      </c>
      <c r="C2424" s="256">
        <v>2710</v>
      </c>
      <c r="D2424" s="256">
        <v>2750</v>
      </c>
      <c r="E2424" s="256">
        <v>2776</v>
      </c>
      <c r="F2424" s="256">
        <v>2780</v>
      </c>
      <c r="G2424" s="256">
        <v>2755</v>
      </c>
      <c r="H2424" s="256">
        <v>2706</v>
      </c>
      <c r="I2424" s="256">
        <v>2609</v>
      </c>
      <c r="J2424" s="256">
        <v>2403</v>
      </c>
      <c r="K2424" s="256">
        <v>2106</v>
      </c>
      <c r="L2424" s="256">
        <v>1764</v>
      </c>
      <c r="M2424" s="256">
        <v>1406</v>
      </c>
      <c r="N2424" s="256">
        <v>1094</v>
      </c>
      <c r="O2424" s="256">
        <v>880</v>
      </c>
      <c r="P2424" s="256">
        <v>750</v>
      </c>
      <c r="Q2424" s="256">
        <v>682</v>
      </c>
      <c r="R2424" s="256">
        <v>658</v>
      </c>
      <c r="S2424" s="256">
        <v>681</v>
      </c>
      <c r="T2424" s="256">
        <v>730</v>
      </c>
      <c r="U2424" s="256">
        <v>796</v>
      </c>
      <c r="V2424" s="256">
        <v>873</v>
      </c>
      <c r="W2424" s="256">
        <v>968</v>
      </c>
      <c r="X2424" s="256">
        <v>1047</v>
      </c>
      <c r="Y2424" s="256">
        <v>1054</v>
      </c>
      <c r="Z2424" s="256">
        <v>1004</v>
      </c>
      <c r="AA2424" s="256">
        <v>926</v>
      </c>
      <c r="AB2424" s="256">
        <v>846</v>
      </c>
      <c r="AC2424" s="256">
        <v>751</v>
      </c>
      <c r="AD2424" s="256">
        <v>655</v>
      </c>
      <c r="AE2424" s="256">
        <v>573</v>
      </c>
      <c r="AF2424" s="256">
        <v>478</v>
      </c>
      <c r="AG2424" s="256">
        <v>385</v>
      </c>
      <c r="AH2424" s="256">
        <v>333</v>
      </c>
      <c r="AI2424" s="256">
        <v>310</v>
      </c>
      <c r="AJ2424" s="256">
        <v>272</v>
      </c>
      <c r="AK2424" s="256">
        <v>178</v>
      </c>
      <c r="AL2424" s="256">
        <v>0</v>
      </c>
      <c r="AM2424" s="256">
        <v>0</v>
      </c>
      <c r="AN2424" s="256">
        <v>0</v>
      </c>
      <c r="AO2424" s="256">
        <v>0</v>
      </c>
      <c r="AP2424" s="256">
        <v>0</v>
      </c>
      <c r="AQ2424" s="256">
        <v>0</v>
      </c>
      <c r="AR2424" s="256">
        <v>0</v>
      </c>
      <c r="AS2424" s="256">
        <v>0</v>
      </c>
      <c r="AT2424" s="256">
        <v>0</v>
      </c>
      <c r="AU2424" s="256">
        <v>0</v>
      </c>
      <c r="AV2424" s="256">
        <v>0</v>
      </c>
      <c r="AW2424" s="256">
        <v>0</v>
      </c>
      <c r="AX2424" s="256">
        <v>0</v>
      </c>
      <c r="AY2424" s="256">
        <v>0</v>
      </c>
      <c r="AZ2424" s="256">
        <v>0</v>
      </c>
      <c r="BA2424" s="256">
        <v>0</v>
      </c>
      <c r="BB2424" s="256">
        <v>0</v>
      </c>
      <c r="BC2424" s="256">
        <v>0</v>
      </c>
      <c r="BD2424" s="256">
        <v>0</v>
      </c>
      <c r="BE2424" s="256">
        <v>0</v>
      </c>
      <c r="BF2424" s="256">
        <v>0</v>
      </c>
      <c r="BG2424" s="256">
        <v>0</v>
      </c>
      <c r="BH2424" s="256">
        <v>0</v>
      </c>
      <c r="BI2424" s="256">
        <v>0</v>
      </c>
      <c r="BJ2424" s="256">
        <v>0</v>
      </c>
      <c r="BK2424" s="256">
        <v>0</v>
      </c>
      <c r="BL2424" s="256">
        <v>0</v>
      </c>
      <c r="BM2424" s="256">
        <v>0</v>
      </c>
      <c r="BN2424" s="256">
        <v>0</v>
      </c>
      <c r="BO2424" s="256">
        <v>0</v>
      </c>
      <c r="BP2424" s="256">
        <v>0</v>
      </c>
      <c r="BQ2424" s="256">
        <v>0</v>
      </c>
      <c r="BR2424" s="256">
        <v>0</v>
      </c>
      <c r="BS2424" s="256">
        <v>0</v>
      </c>
      <c r="BT2424" s="256">
        <v>0</v>
      </c>
      <c r="BU2424" s="256">
        <v>0</v>
      </c>
      <c r="BV2424" s="256">
        <v>0</v>
      </c>
    </row>
    <row r="2425" spans="1:74">
      <c r="A2425" s="256">
        <v>132.5</v>
      </c>
      <c r="B2425" s="256">
        <v>2656</v>
      </c>
      <c r="C2425" s="256">
        <v>2715</v>
      </c>
      <c r="D2425" s="256">
        <v>2759</v>
      </c>
      <c r="E2425" s="256">
        <v>2784</v>
      </c>
      <c r="F2425" s="256">
        <v>2783</v>
      </c>
      <c r="G2425" s="256">
        <v>2753</v>
      </c>
      <c r="H2425" s="256">
        <v>2695</v>
      </c>
      <c r="I2425" s="256">
        <v>2568</v>
      </c>
      <c r="J2425" s="256">
        <v>2318</v>
      </c>
      <c r="K2425" s="256">
        <v>1988</v>
      </c>
      <c r="L2425" s="256">
        <v>1627</v>
      </c>
      <c r="M2425" s="256">
        <v>1267</v>
      </c>
      <c r="N2425" s="256">
        <v>980</v>
      </c>
      <c r="O2425" s="256">
        <v>804</v>
      </c>
      <c r="P2425" s="256">
        <v>704</v>
      </c>
      <c r="Q2425" s="256">
        <v>658</v>
      </c>
      <c r="R2425" s="256">
        <v>658</v>
      </c>
      <c r="S2425" s="256">
        <v>693</v>
      </c>
      <c r="T2425" s="256">
        <v>758</v>
      </c>
      <c r="U2425" s="256">
        <v>840</v>
      </c>
      <c r="V2425" s="256">
        <v>938</v>
      </c>
      <c r="W2425" s="256">
        <v>1051</v>
      </c>
      <c r="X2425" s="256">
        <v>1169</v>
      </c>
      <c r="Y2425" s="256">
        <v>1246</v>
      </c>
      <c r="Z2425" s="256">
        <v>1243</v>
      </c>
      <c r="AA2425" s="256">
        <v>1157</v>
      </c>
      <c r="AB2425" s="256">
        <v>1034</v>
      </c>
      <c r="AC2425" s="256">
        <v>890</v>
      </c>
      <c r="AD2425" s="256">
        <v>763</v>
      </c>
      <c r="AE2425" s="256">
        <v>640</v>
      </c>
      <c r="AF2425" s="256">
        <v>511</v>
      </c>
      <c r="AG2425" s="256">
        <v>401</v>
      </c>
      <c r="AH2425" s="256">
        <v>339</v>
      </c>
      <c r="AI2425" s="256">
        <v>324</v>
      </c>
      <c r="AJ2425" s="256">
        <v>300</v>
      </c>
      <c r="AK2425" s="256">
        <v>196</v>
      </c>
      <c r="AL2425" s="256">
        <v>0</v>
      </c>
      <c r="AM2425" s="256">
        <v>0</v>
      </c>
      <c r="AN2425" s="256">
        <v>0</v>
      </c>
      <c r="AO2425" s="256">
        <v>0</v>
      </c>
      <c r="AP2425" s="256">
        <v>0</v>
      </c>
      <c r="AQ2425" s="256">
        <v>0</v>
      </c>
      <c r="AR2425" s="256">
        <v>0</v>
      </c>
      <c r="AS2425" s="256">
        <v>0</v>
      </c>
      <c r="AT2425" s="256">
        <v>0</v>
      </c>
      <c r="AU2425" s="256">
        <v>0</v>
      </c>
      <c r="AV2425" s="256">
        <v>0</v>
      </c>
      <c r="AW2425" s="256">
        <v>0</v>
      </c>
      <c r="AX2425" s="256">
        <v>0</v>
      </c>
      <c r="AY2425" s="256">
        <v>0</v>
      </c>
      <c r="AZ2425" s="256">
        <v>0</v>
      </c>
      <c r="BA2425" s="256">
        <v>0</v>
      </c>
      <c r="BB2425" s="256">
        <v>0</v>
      </c>
      <c r="BC2425" s="256">
        <v>0</v>
      </c>
      <c r="BD2425" s="256">
        <v>0</v>
      </c>
      <c r="BE2425" s="256">
        <v>0</v>
      </c>
      <c r="BF2425" s="256">
        <v>0</v>
      </c>
      <c r="BG2425" s="256">
        <v>0</v>
      </c>
      <c r="BH2425" s="256">
        <v>0</v>
      </c>
      <c r="BI2425" s="256">
        <v>0</v>
      </c>
      <c r="BJ2425" s="256">
        <v>0</v>
      </c>
      <c r="BK2425" s="256">
        <v>0</v>
      </c>
      <c r="BL2425" s="256">
        <v>0</v>
      </c>
      <c r="BM2425" s="256">
        <v>0</v>
      </c>
      <c r="BN2425" s="256">
        <v>0</v>
      </c>
      <c r="BO2425" s="256">
        <v>0</v>
      </c>
      <c r="BP2425" s="256">
        <v>0</v>
      </c>
      <c r="BQ2425" s="256">
        <v>0</v>
      </c>
      <c r="BR2425" s="256">
        <v>0</v>
      </c>
      <c r="BS2425" s="256">
        <v>0</v>
      </c>
      <c r="BT2425" s="256">
        <v>0</v>
      </c>
      <c r="BU2425" s="256">
        <v>0</v>
      </c>
      <c r="BV2425" s="256">
        <v>0</v>
      </c>
    </row>
    <row r="2426" spans="1:74">
      <c r="A2426" s="256">
        <v>135</v>
      </c>
      <c r="B2426" s="256">
        <v>2656</v>
      </c>
      <c r="C2426" s="256">
        <v>2716</v>
      </c>
      <c r="D2426" s="256">
        <v>2758</v>
      </c>
      <c r="E2426" s="256">
        <v>2781</v>
      </c>
      <c r="F2426" s="256">
        <v>2774</v>
      </c>
      <c r="G2426" s="256">
        <v>2737</v>
      </c>
      <c r="H2426" s="256">
        <v>2666</v>
      </c>
      <c r="I2426" s="256">
        <v>2506</v>
      </c>
      <c r="J2426" s="256">
        <v>2220</v>
      </c>
      <c r="K2426" s="256">
        <v>1865</v>
      </c>
      <c r="L2426" s="256">
        <v>1490</v>
      </c>
      <c r="M2426" s="256">
        <v>1143</v>
      </c>
      <c r="N2426" s="256">
        <v>893</v>
      </c>
      <c r="O2426" s="256">
        <v>751</v>
      </c>
      <c r="P2426" s="256">
        <v>676</v>
      </c>
      <c r="Q2426" s="256">
        <v>649</v>
      </c>
      <c r="R2426" s="256">
        <v>663</v>
      </c>
      <c r="S2426" s="256">
        <v>718</v>
      </c>
      <c r="T2426" s="256">
        <v>795</v>
      </c>
      <c r="U2426" s="256">
        <v>890</v>
      </c>
      <c r="V2426" s="256">
        <v>998</v>
      </c>
      <c r="W2426" s="256">
        <v>1118</v>
      </c>
      <c r="X2426" s="256">
        <v>1240</v>
      </c>
      <c r="Y2426" s="256">
        <v>1327</v>
      </c>
      <c r="Z2426" s="256">
        <v>1347</v>
      </c>
      <c r="AA2426" s="256">
        <v>1276</v>
      </c>
      <c r="AB2426" s="256">
        <v>1124</v>
      </c>
      <c r="AC2426" s="256">
        <v>972</v>
      </c>
      <c r="AD2426" s="256">
        <v>837</v>
      </c>
      <c r="AE2426" s="256">
        <v>692</v>
      </c>
      <c r="AF2426" s="256">
        <v>551</v>
      </c>
      <c r="AG2426" s="256">
        <v>424</v>
      </c>
      <c r="AH2426" s="256">
        <v>379</v>
      </c>
      <c r="AI2426" s="256">
        <v>384</v>
      </c>
      <c r="AJ2426" s="256">
        <v>348</v>
      </c>
      <c r="AK2426" s="256">
        <v>202</v>
      </c>
      <c r="AL2426" s="256">
        <v>0</v>
      </c>
      <c r="AM2426" s="256">
        <v>0</v>
      </c>
      <c r="AN2426" s="256">
        <v>0</v>
      </c>
      <c r="AO2426" s="256">
        <v>0</v>
      </c>
      <c r="AP2426" s="256">
        <v>0</v>
      </c>
      <c r="AQ2426" s="256">
        <v>0</v>
      </c>
      <c r="AR2426" s="256">
        <v>0</v>
      </c>
      <c r="AS2426" s="256">
        <v>0</v>
      </c>
      <c r="AT2426" s="256">
        <v>0</v>
      </c>
      <c r="AU2426" s="256">
        <v>0</v>
      </c>
      <c r="AV2426" s="256">
        <v>0</v>
      </c>
      <c r="AW2426" s="256">
        <v>0</v>
      </c>
      <c r="AX2426" s="256">
        <v>0</v>
      </c>
      <c r="AY2426" s="256">
        <v>0</v>
      </c>
      <c r="AZ2426" s="256">
        <v>0</v>
      </c>
      <c r="BA2426" s="256">
        <v>0</v>
      </c>
      <c r="BB2426" s="256">
        <v>0</v>
      </c>
      <c r="BC2426" s="256">
        <v>0</v>
      </c>
      <c r="BD2426" s="256">
        <v>0</v>
      </c>
      <c r="BE2426" s="256">
        <v>0</v>
      </c>
      <c r="BF2426" s="256">
        <v>0</v>
      </c>
      <c r="BG2426" s="256">
        <v>0</v>
      </c>
      <c r="BH2426" s="256">
        <v>0</v>
      </c>
      <c r="BI2426" s="256">
        <v>0</v>
      </c>
      <c r="BJ2426" s="256">
        <v>0</v>
      </c>
      <c r="BK2426" s="256">
        <v>0</v>
      </c>
      <c r="BL2426" s="256">
        <v>0</v>
      </c>
      <c r="BM2426" s="256">
        <v>0</v>
      </c>
      <c r="BN2426" s="256">
        <v>0</v>
      </c>
      <c r="BO2426" s="256">
        <v>0</v>
      </c>
      <c r="BP2426" s="256">
        <v>0</v>
      </c>
      <c r="BQ2426" s="256">
        <v>0</v>
      </c>
      <c r="BR2426" s="256">
        <v>0</v>
      </c>
      <c r="BS2426" s="256">
        <v>0</v>
      </c>
      <c r="BT2426" s="256">
        <v>0</v>
      </c>
      <c r="BU2426" s="256">
        <v>0</v>
      </c>
      <c r="BV2426" s="256">
        <v>0</v>
      </c>
    </row>
    <row r="2427" spans="1:74">
      <c r="A2427" s="256">
        <v>137.5</v>
      </c>
      <c r="B2427" s="256">
        <v>2656</v>
      </c>
      <c r="C2427" s="256">
        <v>2709</v>
      </c>
      <c r="D2427" s="256">
        <v>2755</v>
      </c>
      <c r="E2427" s="256">
        <v>2777</v>
      </c>
      <c r="F2427" s="256">
        <v>2764</v>
      </c>
      <c r="G2427" s="256">
        <v>2722</v>
      </c>
      <c r="H2427" s="256">
        <v>2638</v>
      </c>
      <c r="I2427" s="256">
        <v>2442</v>
      </c>
      <c r="J2427" s="256">
        <v>2124</v>
      </c>
      <c r="K2427" s="256">
        <v>1751</v>
      </c>
      <c r="L2427" s="256">
        <v>1367</v>
      </c>
      <c r="M2427" s="256">
        <v>1038</v>
      </c>
      <c r="N2427" s="256">
        <v>829</v>
      </c>
      <c r="O2427" s="256">
        <v>716</v>
      </c>
      <c r="P2427" s="256">
        <v>660</v>
      </c>
      <c r="Q2427" s="256">
        <v>649</v>
      </c>
      <c r="R2427" s="256">
        <v>680</v>
      </c>
      <c r="S2427" s="256">
        <v>748</v>
      </c>
      <c r="T2427" s="256">
        <v>840</v>
      </c>
      <c r="U2427" s="256">
        <v>936</v>
      </c>
      <c r="V2427" s="256">
        <v>1046</v>
      </c>
      <c r="W2427" s="256">
        <v>1166</v>
      </c>
      <c r="X2427" s="256">
        <v>1282</v>
      </c>
      <c r="Y2427" s="256">
        <v>1338</v>
      </c>
      <c r="Z2427" s="256">
        <v>1328</v>
      </c>
      <c r="AA2427" s="256">
        <v>1234</v>
      </c>
      <c r="AB2427" s="256">
        <v>1097</v>
      </c>
      <c r="AC2427" s="256">
        <v>968</v>
      </c>
      <c r="AD2427" s="256">
        <v>838</v>
      </c>
      <c r="AE2427" s="256">
        <v>698</v>
      </c>
      <c r="AF2427" s="256">
        <v>551</v>
      </c>
      <c r="AG2427" s="256">
        <v>439</v>
      </c>
      <c r="AH2427" s="256">
        <v>411</v>
      </c>
      <c r="AI2427" s="256">
        <v>416</v>
      </c>
      <c r="AJ2427" s="256">
        <v>331</v>
      </c>
      <c r="AK2427" s="256">
        <v>175</v>
      </c>
      <c r="AL2427" s="256">
        <v>0</v>
      </c>
      <c r="AM2427" s="256">
        <v>0</v>
      </c>
      <c r="AN2427" s="256">
        <v>0</v>
      </c>
      <c r="AO2427" s="256">
        <v>0</v>
      </c>
      <c r="AP2427" s="256">
        <v>0</v>
      </c>
      <c r="AQ2427" s="256">
        <v>0</v>
      </c>
      <c r="AR2427" s="256">
        <v>0</v>
      </c>
      <c r="AS2427" s="256">
        <v>0</v>
      </c>
      <c r="AT2427" s="256">
        <v>0</v>
      </c>
      <c r="AU2427" s="256">
        <v>0</v>
      </c>
      <c r="AV2427" s="256">
        <v>0</v>
      </c>
      <c r="AW2427" s="256">
        <v>0</v>
      </c>
      <c r="AX2427" s="256">
        <v>0</v>
      </c>
      <c r="AY2427" s="256">
        <v>0</v>
      </c>
      <c r="AZ2427" s="256">
        <v>0</v>
      </c>
      <c r="BA2427" s="256">
        <v>0</v>
      </c>
      <c r="BB2427" s="256">
        <v>0</v>
      </c>
      <c r="BC2427" s="256">
        <v>0</v>
      </c>
      <c r="BD2427" s="256">
        <v>0</v>
      </c>
      <c r="BE2427" s="256">
        <v>0</v>
      </c>
      <c r="BF2427" s="256">
        <v>0</v>
      </c>
      <c r="BG2427" s="256">
        <v>0</v>
      </c>
      <c r="BH2427" s="256">
        <v>0</v>
      </c>
      <c r="BI2427" s="256">
        <v>0</v>
      </c>
      <c r="BJ2427" s="256">
        <v>0</v>
      </c>
      <c r="BK2427" s="256">
        <v>0</v>
      </c>
      <c r="BL2427" s="256">
        <v>0</v>
      </c>
      <c r="BM2427" s="256">
        <v>0</v>
      </c>
      <c r="BN2427" s="256">
        <v>0</v>
      </c>
      <c r="BO2427" s="256">
        <v>0</v>
      </c>
      <c r="BP2427" s="256">
        <v>0</v>
      </c>
      <c r="BQ2427" s="256">
        <v>0</v>
      </c>
      <c r="BR2427" s="256">
        <v>0</v>
      </c>
      <c r="BS2427" s="256">
        <v>0</v>
      </c>
      <c r="BT2427" s="256">
        <v>0</v>
      </c>
      <c r="BU2427" s="256">
        <v>0</v>
      </c>
      <c r="BV2427" s="256">
        <v>0</v>
      </c>
    </row>
    <row r="2428" spans="1:74">
      <c r="A2428" s="256">
        <v>140</v>
      </c>
      <c r="B2428" s="256">
        <v>2656</v>
      </c>
      <c r="C2428" s="256">
        <v>2717</v>
      </c>
      <c r="D2428" s="256">
        <v>2763</v>
      </c>
      <c r="E2428" s="256">
        <v>2784</v>
      </c>
      <c r="F2428" s="256">
        <v>2767</v>
      </c>
      <c r="G2428" s="256">
        <v>2718</v>
      </c>
      <c r="H2428" s="256">
        <v>2612</v>
      </c>
      <c r="I2428" s="256">
        <v>2381</v>
      </c>
      <c r="J2428" s="256">
        <v>2034</v>
      </c>
      <c r="K2428" s="256">
        <v>1644</v>
      </c>
      <c r="L2428" s="256">
        <v>1262</v>
      </c>
      <c r="M2428" s="256">
        <v>957</v>
      </c>
      <c r="N2428" s="256">
        <v>786</v>
      </c>
      <c r="O2428" s="256">
        <v>698</v>
      </c>
      <c r="P2428" s="256">
        <v>653</v>
      </c>
      <c r="Q2428" s="256">
        <v>656</v>
      </c>
      <c r="R2428" s="256">
        <v>702</v>
      </c>
      <c r="S2428" s="256">
        <v>784</v>
      </c>
      <c r="T2428" s="256">
        <v>878</v>
      </c>
      <c r="U2428" s="256">
        <v>974</v>
      </c>
      <c r="V2428" s="256">
        <v>1082</v>
      </c>
      <c r="W2428" s="256">
        <v>1194</v>
      </c>
      <c r="X2428" s="256">
        <v>1286</v>
      </c>
      <c r="Y2428" s="256">
        <v>1311</v>
      </c>
      <c r="Z2428" s="256">
        <v>1266</v>
      </c>
      <c r="AA2428" s="256">
        <v>1150</v>
      </c>
      <c r="AB2428" s="256">
        <v>1034</v>
      </c>
      <c r="AC2428" s="256">
        <v>918</v>
      </c>
      <c r="AD2428" s="256">
        <v>800</v>
      </c>
      <c r="AE2428" s="256">
        <v>676</v>
      </c>
      <c r="AF2428" s="256">
        <v>550</v>
      </c>
      <c r="AG2428" s="256">
        <v>447</v>
      </c>
      <c r="AH2428" s="256">
        <v>403</v>
      </c>
      <c r="AI2428" s="256">
        <v>379</v>
      </c>
      <c r="AJ2428" s="256">
        <v>291</v>
      </c>
      <c r="AK2428" s="256">
        <v>152</v>
      </c>
      <c r="AL2428" s="256">
        <v>0</v>
      </c>
      <c r="AM2428" s="256">
        <v>0</v>
      </c>
      <c r="AN2428" s="256">
        <v>0</v>
      </c>
      <c r="AO2428" s="256">
        <v>0</v>
      </c>
      <c r="AP2428" s="256">
        <v>0</v>
      </c>
      <c r="AQ2428" s="256">
        <v>0</v>
      </c>
      <c r="AR2428" s="256">
        <v>0</v>
      </c>
      <c r="AS2428" s="256">
        <v>0</v>
      </c>
      <c r="AT2428" s="256">
        <v>0</v>
      </c>
      <c r="AU2428" s="256">
        <v>0</v>
      </c>
      <c r="AV2428" s="256">
        <v>0</v>
      </c>
      <c r="AW2428" s="256">
        <v>0</v>
      </c>
      <c r="AX2428" s="256">
        <v>0</v>
      </c>
      <c r="AY2428" s="256">
        <v>0</v>
      </c>
      <c r="AZ2428" s="256">
        <v>0</v>
      </c>
      <c r="BA2428" s="256">
        <v>0</v>
      </c>
      <c r="BB2428" s="256">
        <v>0</v>
      </c>
      <c r="BC2428" s="256">
        <v>0</v>
      </c>
      <c r="BD2428" s="256">
        <v>0</v>
      </c>
      <c r="BE2428" s="256">
        <v>0</v>
      </c>
      <c r="BF2428" s="256">
        <v>0</v>
      </c>
      <c r="BG2428" s="256">
        <v>0</v>
      </c>
      <c r="BH2428" s="256">
        <v>0</v>
      </c>
      <c r="BI2428" s="256">
        <v>0</v>
      </c>
      <c r="BJ2428" s="256">
        <v>0</v>
      </c>
      <c r="BK2428" s="256">
        <v>0</v>
      </c>
      <c r="BL2428" s="256">
        <v>0</v>
      </c>
      <c r="BM2428" s="256">
        <v>0</v>
      </c>
      <c r="BN2428" s="256">
        <v>0</v>
      </c>
      <c r="BO2428" s="256">
        <v>0</v>
      </c>
      <c r="BP2428" s="256">
        <v>0</v>
      </c>
      <c r="BQ2428" s="256">
        <v>0</v>
      </c>
      <c r="BR2428" s="256">
        <v>0</v>
      </c>
      <c r="BS2428" s="256">
        <v>0</v>
      </c>
      <c r="BT2428" s="256">
        <v>0</v>
      </c>
      <c r="BU2428" s="256">
        <v>0</v>
      </c>
      <c r="BV2428" s="256">
        <v>0</v>
      </c>
    </row>
    <row r="2429" spans="1:74">
      <c r="A2429" s="256">
        <v>142.5</v>
      </c>
      <c r="B2429" s="256">
        <v>2656</v>
      </c>
      <c r="C2429" s="256">
        <v>2708</v>
      </c>
      <c r="D2429" s="256">
        <v>2757</v>
      </c>
      <c r="E2429" s="256">
        <v>2775</v>
      </c>
      <c r="F2429" s="256">
        <v>2754</v>
      </c>
      <c r="G2429" s="256">
        <v>2698</v>
      </c>
      <c r="H2429" s="256">
        <v>2576</v>
      </c>
      <c r="I2429" s="256">
        <v>2310</v>
      </c>
      <c r="J2429" s="256">
        <v>1941</v>
      </c>
      <c r="K2429" s="256">
        <v>1540</v>
      </c>
      <c r="L2429" s="256">
        <v>1164</v>
      </c>
      <c r="M2429" s="256">
        <v>893</v>
      </c>
      <c r="N2429" s="256">
        <v>752</v>
      </c>
      <c r="O2429" s="256">
        <v>684</v>
      </c>
      <c r="P2429" s="256">
        <v>651</v>
      </c>
      <c r="Q2429" s="256">
        <v>668</v>
      </c>
      <c r="R2429" s="256">
        <v>732</v>
      </c>
      <c r="S2429" s="256">
        <v>818</v>
      </c>
      <c r="T2429" s="256">
        <v>905</v>
      </c>
      <c r="U2429" s="256">
        <v>994</v>
      </c>
      <c r="V2429" s="256">
        <v>1100</v>
      </c>
      <c r="W2429" s="256">
        <v>1196</v>
      </c>
      <c r="X2429" s="256">
        <v>1255</v>
      </c>
      <c r="Y2429" s="256">
        <v>1252</v>
      </c>
      <c r="Z2429" s="256">
        <v>1178</v>
      </c>
      <c r="AA2429" s="256">
        <v>1067</v>
      </c>
      <c r="AB2429" s="256">
        <v>964</v>
      </c>
      <c r="AC2429" s="256">
        <v>866</v>
      </c>
      <c r="AD2429" s="256">
        <v>764</v>
      </c>
      <c r="AE2429" s="256">
        <v>644</v>
      </c>
      <c r="AF2429" s="256">
        <v>530</v>
      </c>
      <c r="AG2429" s="256">
        <v>441</v>
      </c>
      <c r="AH2429" s="256">
        <v>405</v>
      </c>
      <c r="AI2429" s="256">
        <v>375</v>
      </c>
      <c r="AJ2429" s="256">
        <v>282</v>
      </c>
      <c r="AK2429" s="256">
        <v>143</v>
      </c>
      <c r="AL2429" s="256">
        <v>0</v>
      </c>
      <c r="AM2429" s="256">
        <v>0</v>
      </c>
      <c r="AN2429" s="256">
        <v>0</v>
      </c>
      <c r="AO2429" s="256">
        <v>0</v>
      </c>
      <c r="AP2429" s="256">
        <v>0</v>
      </c>
      <c r="AQ2429" s="256">
        <v>0</v>
      </c>
      <c r="AR2429" s="256">
        <v>0</v>
      </c>
      <c r="AS2429" s="256">
        <v>0</v>
      </c>
      <c r="AT2429" s="256">
        <v>0</v>
      </c>
      <c r="AU2429" s="256">
        <v>0</v>
      </c>
      <c r="AV2429" s="256">
        <v>0</v>
      </c>
      <c r="AW2429" s="256">
        <v>0</v>
      </c>
      <c r="AX2429" s="256">
        <v>0</v>
      </c>
      <c r="AY2429" s="256">
        <v>0</v>
      </c>
      <c r="AZ2429" s="256">
        <v>0</v>
      </c>
      <c r="BA2429" s="256">
        <v>0</v>
      </c>
      <c r="BB2429" s="256">
        <v>0</v>
      </c>
      <c r="BC2429" s="256">
        <v>0</v>
      </c>
      <c r="BD2429" s="256">
        <v>0</v>
      </c>
      <c r="BE2429" s="256">
        <v>0</v>
      </c>
      <c r="BF2429" s="256">
        <v>0</v>
      </c>
      <c r="BG2429" s="256">
        <v>0</v>
      </c>
      <c r="BH2429" s="256">
        <v>0</v>
      </c>
      <c r="BI2429" s="256">
        <v>0</v>
      </c>
      <c r="BJ2429" s="256">
        <v>0</v>
      </c>
      <c r="BK2429" s="256">
        <v>0</v>
      </c>
      <c r="BL2429" s="256">
        <v>0</v>
      </c>
      <c r="BM2429" s="256">
        <v>0</v>
      </c>
      <c r="BN2429" s="256">
        <v>0</v>
      </c>
      <c r="BO2429" s="256">
        <v>0</v>
      </c>
      <c r="BP2429" s="256">
        <v>0</v>
      </c>
      <c r="BQ2429" s="256">
        <v>0</v>
      </c>
      <c r="BR2429" s="256">
        <v>0</v>
      </c>
      <c r="BS2429" s="256">
        <v>0</v>
      </c>
      <c r="BT2429" s="256">
        <v>0</v>
      </c>
      <c r="BU2429" s="256">
        <v>0</v>
      </c>
      <c r="BV2429" s="256">
        <v>0</v>
      </c>
    </row>
    <row r="2430" spans="1:74">
      <c r="A2430" s="256">
        <v>145</v>
      </c>
      <c r="B2430" s="256">
        <v>2656</v>
      </c>
      <c r="C2430" s="256">
        <v>2716</v>
      </c>
      <c r="D2430" s="256">
        <v>2766</v>
      </c>
      <c r="E2430" s="256">
        <v>2780</v>
      </c>
      <c r="F2430" s="256">
        <v>2756</v>
      </c>
      <c r="G2430" s="256">
        <v>2692</v>
      </c>
      <c r="H2430" s="256">
        <v>2546</v>
      </c>
      <c r="I2430" s="256">
        <v>2248</v>
      </c>
      <c r="J2430" s="256">
        <v>1863</v>
      </c>
      <c r="K2430" s="256">
        <v>1452</v>
      </c>
      <c r="L2430" s="256">
        <v>1084</v>
      </c>
      <c r="M2430" s="256">
        <v>845</v>
      </c>
      <c r="N2430" s="256">
        <v>731</v>
      </c>
      <c r="O2430" s="256">
        <v>676</v>
      </c>
      <c r="P2430" s="256">
        <v>654</v>
      </c>
      <c r="Q2430" s="256">
        <v>686</v>
      </c>
      <c r="R2430" s="256">
        <v>764</v>
      </c>
      <c r="S2430" s="256">
        <v>848</v>
      </c>
      <c r="T2430" s="256">
        <v>923</v>
      </c>
      <c r="U2430" s="256">
        <v>1008</v>
      </c>
      <c r="V2430" s="256">
        <v>1104</v>
      </c>
      <c r="W2430" s="256">
        <v>1180</v>
      </c>
      <c r="X2430" s="256">
        <v>1209</v>
      </c>
      <c r="Y2430" s="256">
        <v>1182</v>
      </c>
      <c r="Z2430" s="256">
        <v>1091</v>
      </c>
      <c r="AA2430" s="256">
        <v>989</v>
      </c>
      <c r="AB2430" s="256">
        <v>900</v>
      </c>
      <c r="AC2430" s="256">
        <v>818</v>
      </c>
      <c r="AD2430" s="256">
        <v>720</v>
      </c>
      <c r="AE2430" s="256">
        <v>610</v>
      </c>
      <c r="AF2430" s="256">
        <v>507</v>
      </c>
      <c r="AG2430" s="256">
        <v>438</v>
      </c>
      <c r="AH2430" s="256">
        <v>426</v>
      </c>
      <c r="AI2430" s="256">
        <v>411</v>
      </c>
      <c r="AJ2430" s="256">
        <v>322</v>
      </c>
      <c r="AK2430" s="256">
        <v>142</v>
      </c>
      <c r="AL2430" s="256">
        <v>0</v>
      </c>
      <c r="AM2430" s="256">
        <v>0</v>
      </c>
      <c r="AN2430" s="256">
        <v>0</v>
      </c>
      <c r="AO2430" s="256">
        <v>0</v>
      </c>
      <c r="AP2430" s="256">
        <v>0</v>
      </c>
      <c r="AQ2430" s="256">
        <v>0</v>
      </c>
      <c r="AR2430" s="256">
        <v>0</v>
      </c>
      <c r="AS2430" s="256">
        <v>0</v>
      </c>
      <c r="AT2430" s="256">
        <v>0</v>
      </c>
      <c r="AU2430" s="256">
        <v>0</v>
      </c>
      <c r="AV2430" s="256">
        <v>0</v>
      </c>
      <c r="AW2430" s="256">
        <v>0</v>
      </c>
      <c r="AX2430" s="256">
        <v>0</v>
      </c>
      <c r="AY2430" s="256">
        <v>0</v>
      </c>
      <c r="AZ2430" s="256">
        <v>0</v>
      </c>
      <c r="BA2430" s="256">
        <v>0</v>
      </c>
      <c r="BB2430" s="256">
        <v>0</v>
      </c>
      <c r="BC2430" s="256">
        <v>0</v>
      </c>
      <c r="BD2430" s="256">
        <v>0</v>
      </c>
      <c r="BE2430" s="256">
        <v>0</v>
      </c>
      <c r="BF2430" s="256">
        <v>0</v>
      </c>
      <c r="BG2430" s="256">
        <v>0</v>
      </c>
      <c r="BH2430" s="256">
        <v>0</v>
      </c>
      <c r="BI2430" s="256">
        <v>0</v>
      </c>
      <c r="BJ2430" s="256">
        <v>0</v>
      </c>
      <c r="BK2430" s="256">
        <v>0</v>
      </c>
      <c r="BL2430" s="256">
        <v>0</v>
      </c>
      <c r="BM2430" s="256">
        <v>0</v>
      </c>
      <c r="BN2430" s="256">
        <v>0</v>
      </c>
      <c r="BO2430" s="256">
        <v>0</v>
      </c>
      <c r="BP2430" s="256">
        <v>0</v>
      </c>
      <c r="BQ2430" s="256">
        <v>0</v>
      </c>
      <c r="BR2430" s="256">
        <v>0</v>
      </c>
      <c r="BS2430" s="256">
        <v>0</v>
      </c>
      <c r="BT2430" s="256">
        <v>0</v>
      </c>
      <c r="BU2430" s="256">
        <v>0</v>
      </c>
      <c r="BV2430" s="256">
        <v>0</v>
      </c>
    </row>
    <row r="2431" spans="1:74">
      <c r="A2431" s="256">
        <v>147.5</v>
      </c>
      <c r="B2431" s="256">
        <v>2656</v>
      </c>
      <c r="C2431" s="256">
        <v>2723</v>
      </c>
      <c r="D2431" s="256">
        <v>2773</v>
      </c>
      <c r="E2431" s="256">
        <v>2786</v>
      </c>
      <c r="F2431" s="256">
        <v>2758</v>
      </c>
      <c r="G2431" s="256">
        <v>2688</v>
      </c>
      <c r="H2431" s="256">
        <v>2520</v>
      </c>
      <c r="I2431" s="256">
        <v>2194</v>
      </c>
      <c r="J2431" s="256">
        <v>1793</v>
      </c>
      <c r="K2431" s="256">
        <v>1376</v>
      </c>
      <c r="L2431" s="256">
        <v>1019</v>
      </c>
      <c r="M2431" s="256">
        <v>808</v>
      </c>
      <c r="N2431" s="256">
        <v>716</v>
      </c>
      <c r="O2431" s="256">
        <v>670</v>
      </c>
      <c r="P2431" s="256">
        <v>658</v>
      </c>
      <c r="Q2431" s="256">
        <v>708</v>
      </c>
      <c r="R2431" s="256">
        <v>794</v>
      </c>
      <c r="S2431" s="256">
        <v>868</v>
      </c>
      <c r="T2431" s="256">
        <v>930</v>
      </c>
      <c r="U2431" s="256">
        <v>1011</v>
      </c>
      <c r="V2431" s="256">
        <v>1094</v>
      </c>
      <c r="W2431" s="256">
        <v>1142</v>
      </c>
      <c r="X2431" s="256">
        <v>1153</v>
      </c>
      <c r="Y2431" s="256">
        <v>1107</v>
      </c>
      <c r="Z2431" s="256">
        <v>1012</v>
      </c>
      <c r="AA2431" s="256">
        <v>920</v>
      </c>
      <c r="AB2431" s="256">
        <v>843</v>
      </c>
      <c r="AC2431" s="256">
        <v>772</v>
      </c>
      <c r="AD2431" s="256">
        <v>678</v>
      </c>
      <c r="AE2431" s="256">
        <v>572</v>
      </c>
      <c r="AF2431" s="256">
        <v>476</v>
      </c>
      <c r="AG2431" s="256">
        <v>426</v>
      </c>
      <c r="AH2431" s="256">
        <v>420</v>
      </c>
      <c r="AI2431" s="256">
        <v>413</v>
      </c>
      <c r="AJ2431" s="256">
        <v>331</v>
      </c>
      <c r="AK2431" s="256">
        <v>141</v>
      </c>
      <c r="AL2431" s="256">
        <v>0</v>
      </c>
      <c r="AM2431" s="256">
        <v>0</v>
      </c>
      <c r="AN2431" s="256">
        <v>0</v>
      </c>
      <c r="AO2431" s="256">
        <v>0</v>
      </c>
      <c r="AP2431" s="256">
        <v>0</v>
      </c>
      <c r="AQ2431" s="256">
        <v>0</v>
      </c>
      <c r="AR2431" s="256">
        <v>0</v>
      </c>
      <c r="AS2431" s="256">
        <v>0</v>
      </c>
      <c r="AT2431" s="256">
        <v>0</v>
      </c>
      <c r="AU2431" s="256">
        <v>0</v>
      </c>
      <c r="AV2431" s="256">
        <v>0</v>
      </c>
      <c r="AW2431" s="256">
        <v>0</v>
      </c>
      <c r="AX2431" s="256">
        <v>0</v>
      </c>
      <c r="AY2431" s="256">
        <v>0</v>
      </c>
      <c r="AZ2431" s="256">
        <v>0</v>
      </c>
      <c r="BA2431" s="256">
        <v>0</v>
      </c>
      <c r="BB2431" s="256">
        <v>0</v>
      </c>
      <c r="BC2431" s="256">
        <v>0</v>
      </c>
      <c r="BD2431" s="256">
        <v>0</v>
      </c>
      <c r="BE2431" s="256">
        <v>0</v>
      </c>
      <c r="BF2431" s="256">
        <v>0</v>
      </c>
      <c r="BG2431" s="256">
        <v>0</v>
      </c>
      <c r="BH2431" s="256">
        <v>0</v>
      </c>
      <c r="BI2431" s="256">
        <v>0</v>
      </c>
      <c r="BJ2431" s="256">
        <v>0</v>
      </c>
      <c r="BK2431" s="256">
        <v>0</v>
      </c>
      <c r="BL2431" s="256">
        <v>0</v>
      </c>
      <c r="BM2431" s="256">
        <v>0</v>
      </c>
      <c r="BN2431" s="256">
        <v>0</v>
      </c>
      <c r="BO2431" s="256">
        <v>0</v>
      </c>
      <c r="BP2431" s="256">
        <v>0</v>
      </c>
      <c r="BQ2431" s="256">
        <v>0</v>
      </c>
      <c r="BR2431" s="256">
        <v>0</v>
      </c>
      <c r="BS2431" s="256">
        <v>0</v>
      </c>
      <c r="BT2431" s="256">
        <v>0</v>
      </c>
      <c r="BU2431" s="256">
        <v>0</v>
      </c>
      <c r="BV2431" s="256">
        <v>0</v>
      </c>
    </row>
    <row r="2432" spans="1:74">
      <c r="A2432" s="256">
        <v>150</v>
      </c>
      <c r="B2432" s="256">
        <v>2656</v>
      </c>
      <c r="C2432" s="256">
        <v>2720</v>
      </c>
      <c r="D2432" s="256">
        <v>2772</v>
      </c>
      <c r="E2432" s="256">
        <v>2786</v>
      </c>
      <c r="F2432" s="256">
        <v>2756</v>
      </c>
      <c r="G2432" s="256">
        <v>2674</v>
      </c>
      <c r="H2432" s="256">
        <v>2475</v>
      </c>
      <c r="I2432" s="256">
        <v>2126</v>
      </c>
      <c r="J2432" s="256">
        <v>1712</v>
      </c>
      <c r="K2432" s="256">
        <v>1296</v>
      </c>
      <c r="L2432" s="256">
        <v>962</v>
      </c>
      <c r="M2432" s="256">
        <v>782</v>
      </c>
      <c r="N2432" s="256">
        <v>704</v>
      </c>
      <c r="O2432" s="256">
        <v>664</v>
      </c>
      <c r="P2432" s="256">
        <v>665</v>
      </c>
      <c r="Q2432" s="256">
        <v>730</v>
      </c>
      <c r="R2432" s="256">
        <v>818</v>
      </c>
      <c r="S2432" s="256">
        <v>878</v>
      </c>
      <c r="T2432" s="256">
        <v>928</v>
      </c>
      <c r="U2432" s="256">
        <v>1002</v>
      </c>
      <c r="V2432" s="256">
        <v>1066</v>
      </c>
      <c r="W2432" s="256">
        <v>1092</v>
      </c>
      <c r="X2432" s="256">
        <v>1092</v>
      </c>
      <c r="Y2432" s="256">
        <v>1027</v>
      </c>
      <c r="Z2432" s="256">
        <v>940</v>
      </c>
      <c r="AA2432" s="256">
        <v>855</v>
      </c>
      <c r="AB2432" s="256">
        <v>790</v>
      </c>
      <c r="AC2432" s="256">
        <v>724</v>
      </c>
      <c r="AD2432" s="256">
        <v>633</v>
      </c>
      <c r="AE2432" s="256">
        <v>528</v>
      </c>
      <c r="AF2432" s="256">
        <v>448</v>
      </c>
      <c r="AG2432" s="256">
        <v>410</v>
      </c>
      <c r="AH2432" s="256">
        <v>401</v>
      </c>
      <c r="AI2432" s="256">
        <v>388</v>
      </c>
      <c r="AJ2432" s="256">
        <v>348</v>
      </c>
      <c r="AK2432" s="256">
        <v>185</v>
      </c>
      <c r="AL2432" s="256">
        <v>0</v>
      </c>
      <c r="AM2432" s="256">
        <v>0</v>
      </c>
      <c r="AN2432" s="256">
        <v>0</v>
      </c>
      <c r="AO2432" s="256">
        <v>0</v>
      </c>
      <c r="AP2432" s="256">
        <v>0</v>
      </c>
      <c r="AQ2432" s="256">
        <v>0</v>
      </c>
      <c r="AR2432" s="256">
        <v>0</v>
      </c>
      <c r="AS2432" s="256">
        <v>0</v>
      </c>
      <c r="AT2432" s="256">
        <v>0</v>
      </c>
      <c r="AU2432" s="256">
        <v>0</v>
      </c>
      <c r="AV2432" s="256">
        <v>0</v>
      </c>
      <c r="AW2432" s="256">
        <v>0</v>
      </c>
      <c r="AX2432" s="256">
        <v>0</v>
      </c>
      <c r="AY2432" s="256">
        <v>0</v>
      </c>
      <c r="AZ2432" s="256">
        <v>0</v>
      </c>
      <c r="BA2432" s="256">
        <v>0</v>
      </c>
      <c r="BB2432" s="256">
        <v>0</v>
      </c>
      <c r="BC2432" s="256">
        <v>0</v>
      </c>
      <c r="BD2432" s="256">
        <v>0</v>
      </c>
      <c r="BE2432" s="256">
        <v>0</v>
      </c>
      <c r="BF2432" s="256">
        <v>0</v>
      </c>
      <c r="BG2432" s="256">
        <v>0</v>
      </c>
      <c r="BH2432" s="256">
        <v>0</v>
      </c>
      <c r="BI2432" s="256">
        <v>0</v>
      </c>
      <c r="BJ2432" s="256">
        <v>0</v>
      </c>
      <c r="BK2432" s="256">
        <v>0</v>
      </c>
      <c r="BL2432" s="256">
        <v>0</v>
      </c>
      <c r="BM2432" s="256">
        <v>0</v>
      </c>
      <c r="BN2432" s="256">
        <v>0</v>
      </c>
      <c r="BO2432" s="256">
        <v>0</v>
      </c>
      <c r="BP2432" s="256">
        <v>0</v>
      </c>
      <c r="BQ2432" s="256">
        <v>0</v>
      </c>
      <c r="BR2432" s="256">
        <v>0</v>
      </c>
      <c r="BS2432" s="256">
        <v>0</v>
      </c>
      <c r="BT2432" s="256">
        <v>0</v>
      </c>
      <c r="BU2432" s="256">
        <v>0</v>
      </c>
      <c r="BV2432" s="256">
        <v>0</v>
      </c>
    </row>
    <row r="2433" spans="1:74">
      <c r="A2433" s="256">
        <v>152.5</v>
      </c>
      <c r="B2433" s="256">
        <v>2656</v>
      </c>
      <c r="C2433" s="256">
        <v>2716</v>
      </c>
      <c r="D2433" s="256">
        <v>2766</v>
      </c>
      <c r="E2433" s="256">
        <v>2778</v>
      </c>
      <c r="F2433" s="256">
        <v>2745</v>
      </c>
      <c r="G2433" s="256">
        <v>2657</v>
      </c>
      <c r="H2433" s="256">
        <v>2438</v>
      </c>
      <c r="I2433" s="256">
        <v>2064</v>
      </c>
      <c r="J2433" s="256">
        <v>1646</v>
      </c>
      <c r="K2433" s="256">
        <v>1230</v>
      </c>
      <c r="L2433" s="256">
        <v>918</v>
      </c>
      <c r="M2433" s="256">
        <v>761</v>
      </c>
      <c r="N2433" s="256">
        <v>694</v>
      </c>
      <c r="O2433" s="256">
        <v>663</v>
      </c>
      <c r="P2433" s="256">
        <v>677</v>
      </c>
      <c r="Q2433" s="256">
        <v>756</v>
      </c>
      <c r="R2433" s="256">
        <v>839</v>
      </c>
      <c r="S2433" s="256">
        <v>883</v>
      </c>
      <c r="T2433" s="256">
        <v>925</v>
      </c>
      <c r="U2433" s="256">
        <v>986</v>
      </c>
      <c r="V2433" s="256">
        <v>1028</v>
      </c>
      <c r="W2433" s="256">
        <v>1036</v>
      </c>
      <c r="X2433" s="256">
        <v>1025</v>
      </c>
      <c r="Y2433" s="256">
        <v>948</v>
      </c>
      <c r="Z2433" s="256">
        <v>870</v>
      </c>
      <c r="AA2433" s="256">
        <v>795</v>
      </c>
      <c r="AB2433" s="256">
        <v>744</v>
      </c>
      <c r="AC2433" s="256">
        <v>673</v>
      </c>
      <c r="AD2433" s="256">
        <v>584</v>
      </c>
      <c r="AE2433" s="256">
        <v>490</v>
      </c>
      <c r="AF2433" s="256">
        <v>426</v>
      </c>
      <c r="AG2433" s="256">
        <v>396</v>
      </c>
      <c r="AH2433" s="256">
        <v>383</v>
      </c>
      <c r="AI2433" s="256">
        <v>371</v>
      </c>
      <c r="AJ2433" s="256">
        <v>282</v>
      </c>
      <c r="AK2433" s="256">
        <v>116</v>
      </c>
      <c r="AL2433" s="256">
        <v>0</v>
      </c>
      <c r="AM2433" s="256">
        <v>0</v>
      </c>
      <c r="AN2433" s="256">
        <v>0</v>
      </c>
      <c r="AO2433" s="256">
        <v>0</v>
      </c>
      <c r="AP2433" s="256">
        <v>0</v>
      </c>
      <c r="AQ2433" s="256">
        <v>0</v>
      </c>
      <c r="AR2433" s="256">
        <v>0</v>
      </c>
      <c r="AS2433" s="256">
        <v>0</v>
      </c>
      <c r="AT2433" s="256">
        <v>0</v>
      </c>
      <c r="AU2433" s="256">
        <v>0</v>
      </c>
      <c r="AV2433" s="256">
        <v>0</v>
      </c>
      <c r="AW2433" s="256">
        <v>0</v>
      </c>
      <c r="AX2433" s="256">
        <v>0</v>
      </c>
      <c r="AY2433" s="256">
        <v>0</v>
      </c>
      <c r="AZ2433" s="256">
        <v>0</v>
      </c>
      <c r="BA2433" s="256">
        <v>0</v>
      </c>
      <c r="BB2433" s="256">
        <v>0</v>
      </c>
      <c r="BC2433" s="256">
        <v>0</v>
      </c>
      <c r="BD2433" s="256">
        <v>0</v>
      </c>
      <c r="BE2433" s="256">
        <v>0</v>
      </c>
      <c r="BF2433" s="256">
        <v>0</v>
      </c>
      <c r="BG2433" s="256">
        <v>0</v>
      </c>
      <c r="BH2433" s="256">
        <v>0</v>
      </c>
      <c r="BI2433" s="256">
        <v>0</v>
      </c>
      <c r="BJ2433" s="256">
        <v>0</v>
      </c>
      <c r="BK2433" s="256">
        <v>0</v>
      </c>
      <c r="BL2433" s="256">
        <v>0</v>
      </c>
      <c r="BM2433" s="256">
        <v>0</v>
      </c>
      <c r="BN2433" s="256">
        <v>0</v>
      </c>
      <c r="BO2433" s="256">
        <v>0</v>
      </c>
      <c r="BP2433" s="256">
        <v>0</v>
      </c>
      <c r="BQ2433" s="256">
        <v>0</v>
      </c>
      <c r="BR2433" s="256">
        <v>0</v>
      </c>
      <c r="BS2433" s="256">
        <v>0</v>
      </c>
      <c r="BT2433" s="256">
        <v>0</v>
      </c>
      <c r="BU2433" s="256">
        <v>0</v>
      </c>
      <c r="BV2433" s="256">
        <v>0</v>
      </c>
    </row>
    <row r="2434" spans="1:74">
      <c r="A2434" s="256">
        <v>155</v>
      </c>
      <c r="B2434" s="256">
        <v>2656</v>
      </c>
      <c r="C2434" s="256">
        <v>2712</v>
      </c>
      <c r="D2434" s="256">
        <v>2765</v>
      </c>
      <c r="E2434" s="256">
        <v>2776</v>
      </c>
      <c r="F2434" s="256">
        <v>2740</v>
      </c>
      <c r="G2434" s="256">
        <v>2644</v>
      </c>
      <c r="H2434" s="256">
        <v>2401</v>
      </c>
      <c r="I2434" s="256">
        <v>2015</v>
      </c>
      <c r="J2434" s="256">
        <v>1581</v>
      </c>
      <c r="K2434" s="256">
        <v>1168</v>
      </c>
      <c r="L2434" s="256">
        <v>878</v>
      </c>
      <c r="M2434" s="256">
        <v>744</v>
      </c>
      <c r="N2434" s="256">
        <v>688</v>
      </c>
      <c r="O2434" s="256">
        <v>663</v>
      </c>
      <c r="P2434" s="256">
        <v>692</v>
      </c>
      <c r="Q2434" s="256">
        <v>781</v>
      </c>
      <c r="R2434" s="256">
        <v>856</v>
      </c>
      <c r="S2434" s="256">
        <v>885</v>
      </c>
      <c r="T2434" s="256">
        <v>918</v>
      </c>
      <c r="U2434" s="256">
        <v>968</v>
      </c>
      <c r="V2434" s="256">
        <v>989</v>
      </c>
      <c r="W2434" s="256">
        <v>986</v>
      </c>
      <c r="X2434" s="256">
        <v>960</v>
      </c>
      <c r="Y2434" s="256">
        <v>880</v>
      </c>
      <c r="Z2434" s="256">
        <v>808</v>
      </c>
      <c r="AA2434" s="256">
        <v>744</v>
      </c>
      <c r="AB2434" s="256">
        <v>694</v>
      </c>
      <c r="AC2434" s="256">
        <v>624</v>
      </c>
      <c r="AD2434" s="256">
        <v>536</v>
      </c>
      <c r="AE2434" s="256">
        <v>458</v>
      </c>
      <c r="AF2434" s="256">
        <v>410</v>
      </c>
      <c r="AG2434" s="256">
        <v>380</v>
      </c>
      <c r="AH2434" s="256">
        <v>363</v>
      </c>
      <c r="AI2434" s="256">
        <v>341</v>
      </c>
      <c r="AJ2434" s="256">
        <v>254</v>
      </c>
      <c r="AK2434" s="256">
        <v>104</v>
      </c>
      <c r="AL2434" s="256">
        <v>0</v>
      </c>
      <c r="AM2434" s="256">
        <v>0</v>
      </c>
      <c r="AN2434" s="256">
        <v>0</v>
      </c>
      <c r="AO2434" s="256">
        <v>0</v>
      </c>
      <c r="AP2434" s="256">
        <v>0</v>
      </c>
      <c r="AQ2434" s="256">
        <v>0</v>
      </c>
      <c r="AR2434" s="256">
        <v>0</v>
      </c>
      <c r="AS2434" s="256">
        <v>0</v>
      </c>
      <c r="AT2434" s="256">
        <v>0</v>
      </c>
      <c r="AU2434" s="256">
        <v>0</v>
      </c>
      <c r="AV2434" s="256">
        <v>0</v>
      </c>
      <c r="AW2434" s="256">
        <v>0</v>
      </c>
      <c r="AX2434" s="256">
        <v>0</v>
      </c>
      <c r="AY2434" s="256">
        <v>0</v>
      </c>
      <c r="AZ2434" s="256">
        <v>0</v>
      </c>
      <c r="BA2434" s="256">
        <v>0</v>
      </c>
      <c r="BB2434" s="256">
        <v>0</v>
      </c>
      <c r="BC2434" s="256">
        <v>0</v>
      </c>
      <c r="BD2434" s="256">
        <v>0</v>
      </c>
      <c r="BE2434" s="256">
        <v>0</v>
      </c>
      <c r="BF2434" s="256">
        <v>0</v>
      </c>
      <c r="BG2434" s="256">
        <v>0</v>
      </c>
      <c r="BH2434" s="256">
        <v>0</v>
      </c>
      <c r="BI2434" s="256">
        <v>0</v>
      </c>
      <c r="BJ2434" s="256">
        <v>0</v>
      </c>
      <c r="BK2434" s="256">
        <v>0</v>
      </c>
      <c r="BL2434" s="256">
        <v>0</v>
      </c>
      <c r="BM2434" s="256">
        <v>0</v>
      </c>
      <c r="BN2434" s="256">
        <v>0</v>
      </c>
      <c r="BO2434" s="256">
        <v>0</v>
      </c>
      <c r="BP2434" s="256">
        <v>0</v>
      </c>
      <c r="BQ2434" s="256">
        <v>0</v>
      </c>
      <c r="BR2434" s="256">
        <v>0</v>
      </c>
      <c r="BS2434" s="256">
        <v>0</v>
      </c>
      <c r="BT2434" s="256">
        <v>0</v>
      </c>
      <c r="BU2434" s="256">
        <v>0</v>
      </c>
      <c r="BV2434" s="256">
        <v>0</v>
      </c>
    </row>
    <row r="2435" spans="1:74">
      <c r="A2435" s="256">
        <v>157.5</v>
      </c>
      <c r="B2435" s="256">
        <v>2656</v>
      </c>
      <c r="C2435" s="256">
        <v>2716</v>
      </c>
      <c r="D2435" s="256">
        <v>2768</v>
      </c>
      <c r="E2435" s="256">
        <v>2776</v>
      </c>
      <c r="F2435" s="256">
        <v>2738</v>
      </c>
      <c r="G2435" s="256">
        <v>2632</v>
      </c>
      <c r="H2435" s="256">
        <v>2368</v>
      </c>
      <c r="I2435" s="256">
        <v>1962</v>
      </c>
      <c r="J2435" s="256">
        <v>1528</v>
      </c>
      <c r="K2435" s="256">
        <v>1122</v>
      </c>
      <c r="L2435" s="256">
        <v>852</v>
      </c>
      <c r="M2435" s="256">
        <v>734</v>
      </c>
      <c r="N2435" s="256">
        <v>682</v>
      </c>
      <c r="O2435" s="256">
        <v>664</v>
      </c>
      <c r="P2435" s="256">
        <v>708</v>
      </c>
      <c r="Q2435" s="256">
        <v>802</v>
      </c>
      <c r="R2435" s="256">
        <v>865</v>
      </c>
      <c r="S2435" s="256">
        <v>884</v>
      </c>
      <c r="T2435" s="256">
        <v>911</v>
      </c>
      <c r="U2435" s="256">
        <v>948</v>
      </c>
      <c r="V2435" s="256">
        <v>950</v>
      </c>
      <c r="W2435" s="256">
        <v>948</v>
      </c>
      <c r="X2435" s="256">
        <v>903</v>
      </c>
      <c r="Y2435" s="256">
        <v>826</v>
      </c>
      <c r="Z2435" s="256">
        <v>755</v>
      </c>
      <c r="AA2435" s="256">
        <v>700</v>
      </c>
      <c r="AB2435" s="256">
        <v>650</v>
      </c>
      <c r="AC2435" s="256">
        <v>584</v>
      </c>
      <c r="AD2435" s="256">
        <v>500</v>
      </c>
      <c r="AE2435" s="256">
        <v>434</v>
      </c>
      <c r="AF2435" s="256">
        <v>392</v>
      </c>
      <c r="AG2435" s="256">
        <v>360</v>
      </c>
      <c r="AH2435" s="256">
        <v>336</v>
      </c>
      <c r="AI2435" s="256">
        <v>311</v>
      </c>
      <c r="AJ2435" s="256">
        <v>232</v>
      </c>
      <c r="AK2435" s="256">
        <v>96</v>
      </c>
      <c r="AL2435" s="256">
        <v>0</v>
      </c>
      <c r="AM2435" s="256">
        <v>0</v>
      </c>
      <c r="AN2435" s="256">
        <v>0</v>
      </c>
      <c r="AO2435" s="256">
        <v>0</v>
      </c>
      <c r="AP2435" s="256">
        <v>0</v>
      </c>
      <c r="AQ2435" s="256">
        <v>0</v>
      </c>
      <c r="AR2435" s="256">
        <v>0</v>
      </c>
      <c r="AS2435" s="256">
        <v>0</v>
      </c>
      <c r="AT2435" s="256">
        <v>0</v>
      </c>
      <c r="AU2435" s="256">
        <v>0</v>
      </c>
      <c r="AV2435" s="256">
        <v>0</v>
      </c>
      <c r="AW2435" s="256">
        <v>0</v>
      </c>
      <c r="AX2435" s="256">
        <v>0</v>
      </c>
      <c r="AY2435" s="256">
        <v>0</v>
      </c>
      <c r="AZ2435" s="256">
        <v>0</v>
      </c>
      <c r="BA2435" s="256">
        <v>0</v>
      </c>
      <c r="BB2435" s="256">
        <v>0</v>
      </c>
      <c r="BC2435" s="256">
        <v>0</v>
      </c>
      <c r="BD2435" s="256">
        <v>0</v>
      </c>
      <c r="BE2435" s="256">
        <v>0</v>
      </c>
      <c r="BF2435" s="256">
        <v>0</v>
      </c>
      <c r="BG2435" s="256">
        <v>0</v>
      </c>
      <c r="BH2435" s="256">
        <v>0</v>
      </c>
      <c r="BI2435" s="256">
        <v>0</v>
      </c>
      <c r="BJ2435" s="256">
        <v>0</v>
      </c>
      <c r="BK2435" s="256">
        <v>0</v>
      </c>
      <c r="BL2435" s="256">
        <v>0</v>
      </c>
      <c r="BM2435" s="256">
        <v>0</v>
      </c>
      <c r="BN2435" s="256">
        <v>0</v>
      </c>
      <c r="BO2435" s="256">
        <v>0</v>
      </c>
      <c r="BP2435" s="256">
        <v>0</v>
      </c>
      <c r="BQ2435" s="256">
        <v>0</v>
      </c>
      <c r="BR2435" s="256">
        <v>0</v>
      </c>
      <c r="BS2435" s="256">
        <v>0</v>
      </c>
      <c r="BT2435" s="256">
        <v>0</v>
      </c>
      <c r="BU2435" s="256">
        <v>0</v>
      </c>
      <c r="BV2435" s="256">
        <v>0</v>
      </c>
    </row>
    <row r="2436" spans="1:74">
      <c r="A2436" s="256">
        <v>160</v>
      </c>
      <c r="B2436" s="256">
        <v>2656</v>
      </c>
      <c r="C2436" s="256">
        <v>2717</v>
      </c>
      <c r="D2436" s="256">
        <v>2770</v>
      </c>
      <c r="E2436" s="256">
        <v>2776</v>
      </c>
      <c r="F2436" s="256">
        <v>2738</v>
      </c>
      <c r="G2436" s="256">
        <v>2624</v>
      </c>
      <c r="H2436" s="256">
        <v>2338</v>
      </c>
      <c r="I2436" s="256">
        <v>1924</v>
      </c>
      <c r="J2436" s="256">
        <v>1478</v>
      </c>
      <c r="K2436" s="256">
        <v>1077</v>
      </c>
      <c r="L2436" s="256">
        <v>830</v>
      </c>
      <c r="M2436" s="256">
        <v>724</v>
      </c>
      <c r="N2436" s="256">
        <v>677</v>
      </c>
      <c r="O2436" s="256">
        <v>666</v>
      </c>
      <c r="P2436" s="256">
        <v>722</v>
      </c>
      <c r="Q2436" s="256">
        <v>819</v>
      </c>
      <c r="R2436" s="256">
        <v>872</v>
      </c>
      <c r="S2436" s="256">
        <v>882</v>
      </c>
      <c r="T2436" s="256">
        <v>898</v>
      </c>
      <c r="U2436" s="256">
        <v>924</v>
      </c>
      <c r="V2436" s="256">
        <v>912</v>
      </c>
      <c r="W2436" s="256">
        <v>908</v>
      </c>
      <c r="X2436" s="256">
        <v>847</v>
      </c>
      <c r="Y2436" s="256">
        <v>772</v>
      </c>
      <c r="Z2436" s="256">
        <v>706</v>
      </c>
      <c r="AA2436" s="256">
        <v>658</v>
      </c>
      <c r="AB2436" s="256">
        <v>612</v>
      </c>
      <c r="AC2436" s="256">
        <v>546</v>
      </c>
      <c r="AD2436" s="256">
        <v>472</v>
      </c>
      <c r="AE2436" s="256">
        <v>416</v>
      </c>
      <c r="AF2436" s="256">
        <v>378</v>
      </c>
      <c r="AG2436" s="256">
        <v>337</v>
      </c>
      <c r="AH2436" s="256">
        <v>306</v>
      </c>
      <c r="AI2436" s="256">
        <v>275</v>
      </c>
      <c r="AJ2436" s="256">
        <v>202</v>
      </c>
      <c r="AK2436" s="256">
        <v>86</v>
      </c>
      <c r="AL2436" s="256">
        <v>0</v>
      </c>
      <c r="AM2436" s="256">
        <v>0</v>
      </c>
      <c r="AN2436" s="256">
        <v>0</v>
      </c>
      <c r="AO2436" s="256">
        <v>0</v>
      </c>
      <c r="AP2436" s="256">
        <v>0</v>
      </c>
      <c r="AQ2436" s="256">
        <v>0</v>
      </c>
      <c r="AR2436" s="256">
        <v>0</v>
      </c>
      <c r="AS2436" s="256">
        <v>0</v>
      </c>
      <c r="AT2436" s="256">
        <v>0</v>
      </c>
      <c r="AU2436" s="256">
        <v>0</v>
      </c>
      <c r="AV2436" s="256">
        <v>0</v>
      </c>
      <c r="AW2436" s="256">
        <v>0</v>
      </c>
      <c r="AX2436" s="256">
        <v>0</v>
      </c>
      <c r="AY2436" s="256">
        <v>0</v>
      </c>
      <c r="AZ2436" s="256">
        <v>0</v>
      </c>
      <c r="BA2436" s="256">
        <v>0</v>
      </c>
      <c r="BB2436" s="256">
        <v>0</v>
      </c>
      <c r="BC2436" s="256">
        <v>0</v>
      </c>
      <c r="BD2436" s="256">
        <v>0</v>
      </c>
      <c r="BE2436" s="256">
        <v>0</v>
      </c>
      <c r="BF2436" s="256">
        <v>0</v>
      </c>
      <c r="BG2436" s="256">
        <v>0</v>
      </c>
      <c r="BH2436" s="256">
        <v>0</v>
      </c>
      <c r="BI2436" s="256">
        <v>0</v>
      </c>
      <c r="BJ2436" s="256">
        <v>0</v>
      </c>
      <c r="BK2436" s="256">
        <v>0</v>
      </c>
      <c r="BL2436" s="256">
        <v>0</v>
      </c>
      <c r="BM2436" s="256">
        <v>0</v>
      </c>
      <c r="BN2436" s="256">
        <v>0</v>
      </c>
      <c r="BO2436" s="256">
        <v>0</v>
      </c>
      <c r="BP2436" s="256">
        <v>0</v>
      </c>
      <c r="BQ2436" s="256">
        <v>0</v>
      </c>
      <c r="BR2436" s="256">
        <v>0</v>
      </c>
      <c r="BS2436" s="256">
        <v>0</v>
      </c>
      <c r="BT2436" s="256">
        <v>0</v>
      </c>
      <c r="BU2436" s="256">
        <v>0</v>
      </c>
      <c r="BV2436" s="256">
        <v>0</v>
      </c>
    </row>
    <row r="2437" spans="1:74">
      <c r="A2437" s="256">
        <v>162.5</v>
      </c>
      <c r="B2437" s="256">
        <v>2656</v>
      </c>
      <c r="C2437" s="256">
        <v>2716</v>
      </c>
      <c r="D2437" s="256">
        <v>2771</v>
      </c>
      <c r="E2437" s="256">
        <v>2778</v>
      </c>
      <c r="F2437" s="256">
        <v>2736</v>
      </c>
      <c r="G2437" s="256">
        <v>2612</v>
      </c>
      <c r="H2437" s="256">
        <v>2310</v>
      </c>
      <c r="I2437" s="256">
        <v>1890</v>
      </c>
      <c r="J2437" s="256">
        <v>1431</v>
      </c>
      <c r="K2437" s="256">
        <v>1040</v>
      </c>
      <c r="L2437" s="256">
        <v>814</v>
      </c>
      <c r="M2437" s="256">
        <v>718</v>
      </c>
      <c r="N2437" s="256">
        <v>676</v>
      </c>
      <c r="O2437" s="256">
        <v>668</v>
      </c>
      <c r="P2437" s="256">
        <v>738</v>
      </c>
      <c r="Q2437" s="256">
        <v>834</v>
      </c>
      <c r="R2437" s="256">
        <v>874</v>
      </c>
      <c r="S2437" s="256">
        <v>876</v>
      </c>
      <c r="T2437" s="256">
        <v>886</v>
      </c>
      <c r="U2437" s="256">
        <v>896</v>
      </c>
      <c r="V2437" s="256">
        <v>873</v>
      </c>
      <c r="W2437" s="256">
        <v>868</v>
      </c>
      <c r="X2437" s="256">
        <v>796</v>
      </c>
      <c r="Y2437" s="256">
        <v>721</v>
      </c>
      <c r="Z2437" s="256">
        <v>660</v>
      </c>
      <c r="AA2437" s="256">
        <v>617</v>
      </c>
      <c r="AB2437" s="256">
        <v>576</v>
      </c>
      <c r="AC2437" s="256">
        <v>514</v>
      </c>
      <c r="AD2437" s="256">
        <v>456</v>
      </c>
      <c r="AE2437" s="256">
        <v>406</v>
      </c>
      <c r="AF2437" s="256">
        <v>365</v>
      </c>
      <c r="AG2437" s="256">
        <v>314</v>
      </c>
      <c r="AH2437" s="256">
        <v>284</v>
      </c>
      <c r="AI2437" s="256">
        <v>246</v>
      </c>
      <c r="AJ2437" s="256">
        <v>176</v>
      </c>
      <c r="AK2437" s="256">
        <v>83</v>
      </c>
      <c r="AL2437" s="256">
        <v>0</v>
      </c>
      <c r="AM2437" s="256">
        <v>0</v>
      </c>
      <c r="AN2437" s="256">
        <v>0</v>
      </c>
      <c r="AO2437" s="256">
        <v>0</v>
      </c>
      <c r="AP2437" s="256">
        <v>0</v>
      </c>
      <c r="AQ2437" s="256">
        <v>0</v>
      </c>
      <c r="AR2437" s="256">
        <v>0</v>
      </c>
      <c r="AS2437" s="256">
        <v>0</v>
      </c>
      <c r="AT2437" s="256">
        <v>0</v>
      </c>
      <c r="AU2437" s="256">
        <v>0</v>
      </c>
      <c r="AV2437" s="256">
        <v>0</v>
      </c>
      <c r="AW2437" s="256">
        <v>0</v>
      </c>
      <c r="AX2437" s="256">
        <v>0</v>
      </c>
      <c r="AY2437" s="256">
        <v>0</v>
      </c>
      <c r="AZ2437" s="256">
        <v>0</v>
      </c>
      <c r="BA2437" s="256">
        <v>0</v>
      </c>
      <c r="BB2437" s="256">
        <v>0</v>
      </c>
      <c r="BC2437" s="256">
        <v>0</v>
      </c>
      <c r="BD2437" s="256">
        <v>0</v>
      </c>
      <c r="BE2437" s="256">
        <v>0</v>
      </c>
      <c r="BF2437" s="256">
        <v>0</v>
      </c>
      <c r="BG2437" s="256">
        <v>0</v>
      </c>
      <c r="BH2437" s="256">
        <v>0</v>
      </c>
      <c r="BI2437" s="256">
        <v>0</v>
      </c>
      <c r="BJ2437" s="256">
        <v>0</v>
      </c>
      <c r="BK2437" s="256">
        <v>0</v>
      </c>
      <c r="BL2437" s="256">
        <v>0</v>
      </c>
      <c r="BM2437" s="256">
        <v>0</v>
      </c>
      <c r="BN2437" s="256">
        <v>0</v>
      </c>
      <c r="BO2437" s="256">
        <v>0</v>
      </c>
      <c r="BP2437" s="256">
        <v>0</v>
      </c>
      <c r="BQ2437" s="256">
        <v>0</v>
      </c>
      <c r="BR2437" s="256">
        <v>0</v>
      </c>
      <c r="BS2437" s="256">
        <v>0</v>
      </c>
      <c r="BT2437" s="256">
        <v>0</v>
      </c>
      <c r="BU2437" s="256">
        <v>0</v>
      </c>
      <c r="BV2437" s="256">
        <v>0</v>
      </c>
    </row>
    <row r="2438" spans="1:74">
      <c r="A2438" s="256">
        <v>165</v>
      </c>
      <c r="B2438" s="256">
        <v>2656</v>
      </c>
      <c r="C2438" s="256">
        <v>2718</v>
      </c>
      <c r="D2438" s="256">
        <v>2774</v>
      </c>
      <c r="E2438" s="256">
        <v>2780</v>
      </c>
      <c r="F2438" s="256">
        <v>2736</v>
      </c>
      <c r="G2438" s="256">
        <v>2608</v>
      </c>
      <c r="H2438" s="256">
        <v>2290</v>
      </c>
      <c r="I2438" s="256">
        <v>1857</v>
      </c>
      <c r="J2438" s="256">
        <v>1398</v>
      </c>
      <c r="K2438" s="256">
        <v>1012</v>
      </c>
      <c r="L2438" s="256">
        <v>798</v>
      </c>
      <c r="M2438" s="256">
        <v>714</v>
      </c>
      <c r="N2438" s="256">
        <v>675</v>
      </c>
      <c r="O2438" s="256">
        <v>676</v>
      </c>
      <c r="P2438" s="256">
        <v>752</v>
      </c>
      <c r="Q2438" s="256">
        <v>843</v>
      </c>
      <c r="R2438" s="256">
        <v>870</v>
      </c>
      <c r="S2438" s="256">
        <v>865</v>
      </c>
      <c r="T2438" s="256">
        <v>867</v>
      </c>
      <c r="U2438" s="256">
        <v>862</v>
      </c>
      <c r="V2438" s="256">
        <v>832</v>
      </c>
      <c r="W2438" s="256">
        <v>819</v>
      </c>
      <c r="X2438" s="256">
        <v>744</v>
      </c>
      <c r="Y2438" s="256">
        <v>672</v>
      </c>
      <c r="Z2438" s="256">
        <v>614</v>
      </c>
      <c r="AA2438" s="256">
        <v>582</v>
      </c>
      <c r="AB2438" s="256">
        <v>545</v>
      </c>
      <c r="AC2438" s="256">
        <v>488</v>
      </c>
      <c r="AD2438" s="256">
        <v>446</v>
      </c>
      <c r="AE2438" s="256">
        <v>400</v>
      </c>
      <c r="AF2438" s="256">
        <v>354</v>
      </c>
      <c r="AG2438" s="256">
        <v>300</v>
      </c>
      <c r="AH2438" s="256">
        <v>270</v>
      </c>
      <c r="AI2438" s="256">
        <v>222</v>
      </c>
      <c r="AJ2438" s="256">
        <v>156</v>
      </c>
      <c r="AK2438" s="256">
        <v>76</v>
      </c>
      <c r="AL2438" s="256">
        <v>0</v>
      </c>
      <c r="AM2438" s="256">
        <v>0</v>
      </c>
      <c r="AN2438" s="256">
        <v>0</v>
      </c>
      <c r="AO2438" s="256">
        <v>0</v>
      </c>
      <c r="AP2438" s="256">
        <v>0</v>
      </c>
      <c r="AQ2438" s="256">
        <v>0</v>
      </c>
      <c r="AR2438" s="256">
        <v>0</v>
      </c>
      <c r="AS2438" s="256">
        <v>0</v>
      </c>
      <c r="AT2438" s="256">
        <v>0</v>
      </c>
      <c r="AU2438" s="256">
        <v>0</v>
      </c>
      <c r="AV2438" s="256">
        <v>0</v>
      </c>
      <c r="AW2438" s="256">
        <v>0</v>
      </c>
      <c r="AX2438" s="256">
        <v>0</v>
      </c>
      <c r="AY2438" s="256">
        <v>0</v>
      </c>
      <c r="AZ2438" s="256">
        <v>0</v>
      </c>
      <c r="BA2438" s="256">
        <v>0</v>
      </c>
      <c r="BB2438" s="256">
        <v>0</v>
      </c>
      <c r="BC2438" s="256">
        <v>0</v>
      </c>
      <c r="BD2438" s="256">
        <v>0</v>
      </c>
      <c r="BE2438" s="256">
        <v>0</v>
      </c>
      <c r="BF2438" s="256">
        <v>0</v>
      </c>
      <c r="BG2438" s="256">
        <v>0</v>
      </c>
      <c r="BH2438" s="256">
        <v>0</v>
      </c>
      <c r="BI2438" s="256">
        <v>0</v>
      </c>
      <c r="BJ2438" s="256">
        <v>0</v>
      </c>
      <c r="BK2438" s="256">
        <v>0</v>
      </c>
      <c r="BL2438" s="256">
        <v>0</v>
      </c>
      <c r="BM2438" s="256">
        <v>0</v>
      </c>
      <c r="BN2438" s="256">
        <v>0</v>
      </c>
      <c r="BO2438" s="256">
        <v>0</v>
      </c>
      <c r="BP2438" s="256">
        <v>0</v>
      </c>
      <c r="BQ2438" s="256">
        <v>0</v>
      </c>
      <c r="BR2438" s="256">
        <v>0</v>
      </c>
      <c r="BS2438" s="256">
        <v>0</v>
      </c>
      <c r="BT2438" s="256">
        <v>0</v>
      </c>
      <c r="BU2438" s="256">
        <v>0</v>
      </c>
      <c r="BV2438" s="256">
        <v>0</v>
      </c>
    </row>
    <row r="2439" spans="1:74">
      <c r="A2439" s="256">
        <v>167.5</v>
      </c>
      <c r="B2439" s="256">
        <v>2656</v>
      </c>
      <c r="C2439" s="256">
        <v>2716</v>
      </c>
      <c r="D2439" s="256">
        <v>2772</v>
      </c>
      <c r="E2439" s="256">
        <v>2774</v>
      </c>
      <c r="F2439" s="256">
        <v>2728</v>
      </c>
      <c r="G2439" s="256">
        <v>2593</v>
      </c>
      <c r="H2439" s="256">
        <v>2266</v>
      </c>
      <c r="I2439" s="256">
        <v>1824</v>
      </c>
      <c r="J2439" s="256">
        <v>1360</v>
      </c>
      <c r="K2439" s="256">
        <v>979</v>
      </c>
      <c r="L2439" s="256">
        <v>782</v>
      </c>
      <c r="M2439" s="256">
        <v>705</v>
      </c>
      <c r="N2439" s="256">
        <v>669</v>
      </c>
      <c r="O2439" s="256">
        <v>679</v>
      </c>
      <c r="P2439" s="256">
        <v>761</v>
      </c>
      <c r="Q2439" s="256">
        <v>846</v>
      </c>
      <c r="R2439" s="256">
        <v>866</v>
      </c>
      <c r="S2439" s="256">
        <v>851</v>
      </c>
      <c r="T2439" s="256">
        <v>847</v>
      </c>
      <c r="U2439" s="256">
        <v>828</v>
      </c>
      <c r="V2439" s="256">
        <v>794</v>
      </c>
      <c r="W2439" s="256">
        <v>773</v>
      </c>
      <c r="X2439" s="256">
        <v>695</v>
      </c>
      <c r="Y2439" s="256">
        <v>625</v>
      </c>
      <c r="Z2439" s="256">
        <v>575</v>
      </c>
      <c r="AA2439" s="256">
        <v>553</v>
      </c>
      <c r="AB2439" s="256">
        <v>518</v>
      </c>
      <c r="AC2439" s="256">
        <v>475</v>
      </c>
      <c r="AD2439" s="256">
        <v>436</v>
      </c>
      <c r="AE2439" s="256">
        <v>388</v>
      </c>
      <c r="AF2439" s="256">
        <v>338</v>
      </c>
      <c r="AG2439" s="256">
        <v>282</v>
      </c>
      <c r="AH2439" s="256">
        <v>252</v>
      </c>
      <c r="AI2439" s="256">
        <v>193</v>
      </c>
      <c r="AJ2439" s="256">
        <v>127</v>
      </c>
      <c r="AK2439" s="256">
        <v>62</v>
      </c>
      <c r="AL2439" s="256">
        <v>0</v>
      </c>
      <c r="AM2439" s="256">
        <v>0</v>
      </c>
      <c r="AN2439" s="256">
        <v>0</v>
      </c>
      <c r="AO2439" s="256">
        <v>0</v>
      </c>
      <c r="AP2439" s="256">
        <v>0</v>
      </c>
      <c r="AQ2439" s="256">
        <v>0</v>
      </c>
      <c r="AR2439" s="256">
        <v>0</v>
      </c>
      <c r="AS2439" s="256">
        <v>0</v>
      </c>
      <c r="AT2439" s="256">
        <v>0</v>
      </c>
      <c r="AU2439" s="256">
        <v>0</v>
      </c>
      <c r="AV2439" s="256">
        <v>0</v>
      </c>
      <c r="AW2439" s="256">
        <v>0</v>
      </c>
      <c r="AX2439" s="256">
        <v>0</v>
      </c>
      <c r="AY2439" s="256">
        <v>0</v>
      </c>
      <c r="AZ2439" s="256">
        <v>0</v>
      </c>
      <c r="BA2439" s="256">
        <v>0</v>
      </c>
      <c r="BB2439" s="256">
        <v>0</v>
      </c>
      <c r="BC2439" s="256">
        <v>0</v>
      </c>
      <c r="BD2439" s="256">
        <v>0</v>
      </c>
      <c r="BE2439" s="256">
        <v>0</v>
      </c>
      <c r="BF2439" s="256">
        <v>0</v>
      </c>
      <c r="BG2439" s="256">
        <v>0</v>
      </c>
      <c r="BH2439" s="256">
        <v>0</v>
      </c>
      <c r="BI2439" s="256">
        <v>0</v>
      </c>
      <c r="BJ2439" s="256">
        <v>0</v>
      </c>
      <c r="BK2439" s="256">
        <v>0</v>
      </c>
      <c r="BL2439" s="256">
        <v>0</v>
      </c>
      <c r="BM2439" s="256">
        <v>0</v>
      </c>
      <c r="BN2439" s="256">
        <v>0</v>
      </c>
      <c r="BO2439" s="256">
        <v>0</v>
      </c>
      <c r="BP2439" s="256">
        <v>0</v>
      </c>
      <c r="BQ2439" s="256">
        <v>0</v>
      </c>
      <c r="BR2439" s="256">
        <v>0</v>
      </c>
      <c r="BS2439" s="256">
        <v>0</v>
      </c>
      <c r="BT2439" s="256">
        <v>0</v>
      </c>
      <c r="BU2439" s="256">
        <v>0</v>
      </c>
      <c r="BV2439" s="256">
        <v>0</v>
      </c>
    </row>
    <row r="2440" spans="1:74">
      <c r="A2440" s="256">
        <v>170</v>
      </c>
      <c r="B2440" s="256">
        <v>2656</v>
      </c>
      <c r="C2440" s="256">
        <v>2716</v>
      </c>
      <c r="D2440" s="256">
        <v>2770</v>
      </c>
      <c r="E2440" s="256">
        <v>2774</v>
      </c>
      <c r="F2440" s="256">
        <v>2730</v>
      </c>
      <c r="G2440" s="256">
        <v>2586</v>
      </c>
      <c r="H2440" s="256">
        <v>2248</v>
      </c>
      <c r="I2440" s="256">
        <v>1800</v>
      </c>
      <c r="J2440" s="256">
        <v>1335</v>
      </c>
      <c r="K2440" s="256">
        <v>955</v>
      </c>
      <c r="L2440" s="256">
        <v>764</v>
      </c>
      <c r="M2440" s="256">
        <v>692</v>
      </c>
      <c r="N2440" s="256">
        <v>662</v>
      </c>
      <c r="O2440" s="256">
        <v>678</v>
      </c>
      <c r="P2440" s="256">
        <v>767</v>
      </c>
      <c r="Q2440" s="256">
        <v>846</v>
      </c>
      <c r="R2440" s="256">
        <v>856</v>
      </c>
      <c r="S2440" s="256">
        <v>836</v>
      </c>
      <c r="T2440" s="256">
        <v>826</v>
      </c>
      <c r="U2440" s="256">
        <v>792</v>
      </c>
      <c r="V2440" s="256">
        <v>756</v>
      </c>
      <c r="W2440" s="256">
        <v>726</v>
      </c>
      <c r="X2440" s="256">
        <v>647</v>
      </c>
      <c r="Y2440" s="256">
        <v>578</v>
      </c>
      <c r="Z2440" s="256">
        <v>540</v>
      </c>
      <c r="AA2440" s="256">
        <v>526</v>
      </c>
      <c r="AB2440" s="256">
        <v>498</v>
      </c>
      <c r="AC2440" s="256">
        <v>464</v>
      </c>
      <c r="AD2440" s="256">
        <v>426</v>
      </c>
      <c r="AE2440" s="256">
        <v>378</v>
      </c>
      <c r="AF2440" s="256">
        <v>326</v>
      </c>
      <c r="AG2440" s="256">
        <v>270</v>
      </c>
      <c r="AH2440" s="256">
        <v>240</v>
      </c>
      <c r="AI2440" s="256">
        <v>174</v>
      </c>
      <c r="AJ2440" s="256">
        <v>106</v>
      </c>
      <c r="AK2440" s="256">
        <v>51</v>
      </c>
      <c r="AL2440" s="256">
        <v>0</v>
      </c>
      <c r="AM2440" s="256">
        <v>0</v>
      </c>
      <c r="AN2440" s="256">
        <v>0</v>
      </c>
      <c r="AO2440" s="256">
        <v>0</v>
      </c>
      <c r="AP2440" s="256">
        <v>0</v>
      </c>
      <c r="AQ2440" s="256">
        <v>0</v>
      </c>
      <c r="AR2440" s="256">
        <v>0</v>
      </c>
      <c r="AS2440" s="256">
        <v>0</v>
      </c>
      <c r="AT2440" s="256">
        <v>0</v>
      </c>
      <c r="AU2440" s="256">
        <v>0</v>
      </c>
      <c r="AV2440" s="256">
        <v>0</v>
      </c>
      <c r="AW2440" s="256">
        <v>0</v>
      </c>
      <c r="AX2440" s="256">
        <v>0</v>
      </c>
      <c r="AY2440" s="256">
        <v>0</v>
      </c>
      <c r="AZ2440" s="256">
        <v>0</v>
      </c>
      <c r="BA2440" s="256">
        <v>0</v>
      </c>
      <c r="BB2440" s="256">
        <v>0</v>
      </c>
      <c r="BC2440" s="256">
        <v>0</v>
      </c>
      <c r="BD2440" s="256">
        <v>0</v>
      </c>
      <c r="BE2440" s="256">
        <v>0</v>
      </c>
      <c r="BF2440" s="256">
        <v>0</v>
      </c>
      <c r="BG2440" s="256">
        <v>0</v>
      </c>
      <c r="BH2440" s="256">
        <v>0</v>
      </c>
      <c r="BI2440" s="256">
        <v>0</v>
      </c>
      <c r="BJ2440" s="256">
        <v>0</v>
      </c>
      <c r="BK2440" s="256">
        <v>0</v>
      </c>
      <c r="BL2440" s="256">
        <v>0</v>
      </c>
      <c r="BM2440" s="256">
        <v>0</v>
      </c>
      <c r="BN2440" s="256">
        <v>0</v>
      </c>
      <c r="BO2440" s="256">
        <v>0</v>
      </c>
      <c r="BP2440" s="256">
        <v>0</v>
      </c>
      <c r="BQ2440" s="256">
        <v>0</v>
      </c>
      <c r="BR2440" s="256">
        <v>0</v>
      </c>
      <c r="BS2440" s="256">
        <v>0</v>
      </c>
      <c r="BT2440" s="256">
        <v>0</v>
      </c>
      <c r="BU2440" s="256">
        <v>0</v>
      </c>
      <c r="BV2440" s="256">
        <v>0</v>
      </c>
    </row>
    <row r="2441" spans="1:74">
      <c r="A2441" s="256">
        <v>172.5</v>
      </c>
      <c r="B2441" s="256">
        <v>2656</v>
      </c>
      <c r="C2441" s="256">
        <v>2720</v>
      </c>
      <c r="D2441" s="256">
        <v>2774</v>
      </c>
      <c r="E2441" s="256">
        <v>2778</v>
      </c>
      <c r="F2441" s="256">
        <v>2730</v>
      </c>
      <c r="G2441" s="256">
        <v>2583</v>
      </c>
      <c r="H2441" s="256">
        <v>2242</v>
      </c>
      <c r="I2441" s="256">
        <v>1790</v>
      </c>
      <c r="J2441" s="256">
        <v>1318</v>
      </c>
      <c r="K2441" s="256">
        <v>936</v>
      </c>
      <c r="L2441" s="256">
        <v>749</v>
      </c>
      <c r="M2441" s="256">
        <v>680</v>
      </c>
      <c r="N2441" s="256">
        <v>652</v>
      </c>
      <c r="O2441" s="256">
        <v>676</v>
      </c>
      <c r="P2441" s="256">
        <v>768</v>
      </c>
      <c r="Q2441" s="256">
        <v>842</v>
      </c>
      <c r="R2441" s="256">
        <v>844</v>
      </c>
      <c r="S2441" s="256">
        <v>822</v>
      </c>
      <c r="T2441" s="256">
        <v>804</v>
      </c>
      <c r="U2441" s="256">
        <v>762</v>
      </c>
      <c r="V2441" s="256">
        <v>726</v>
      </c>
      <c r="W2441" s="256">
        <v>685</v>
      </c>
      <c r="X2441" s="256">
        <v>604</v>
      </c>
      <c r="Y2441" s="256">
        <v>539</v>
      </c>
      <c r="Z2441" s="256">
        <v>509</v>
      </c>
      <c r="AA2441" s="256">
        <v>504</v>
      </c>
      <c r="AB2441" s="256">
        <v>484</v>
      </c>
      <c r="AC2441" s="256">
        <v>458</v>
      </c>
      <c r="AD2441" s="256">
        <v>424</v>
      </c>
      <c r="AE2441" s="256">
        <v>374</v>
      </c>
      <c r="AF2441" s="256">
        <v>314</v>
      </c>
      <c r="AG2441" s="256">
        <v>260</v>
      </c>
      <c r="AH2441" s="256">
        <v>224</v>
      </c>
      <c r="AI2441" s="256">
        <v>158</v>
      </c>
      <c r="AJ2441" s="256">
        <v>96</v>
      </c>
      <c r="AK2441" s="256">
        <v>48</v>
      </c>
      <c r="AL2441" s="256">
        <v>0</v>
      </c>
      <c r="AM2441" s="256">
        <v>0</v>
      </c>
      <c r="AN2441" s="256">
        <v>0</v>
      </c>
      <c r="AO2441" s="256">
        <v>0</v>
      </c>
      <c r="AP2441" s="256">
        <v>0</v>
      </c>
      <c r="AQ2441" s="256">
        <v>0</v>
      </c>
      <c r="AR2441" s="256">
        <v>0</v>
      </c>
      <c r="AS2441" s="256">
        <v>0</v>
      </c>
      <c r="AT2441" s="256">
        <v>0</v>
      </c>
      <c r="AU2441" s="256">
        <v>0</v>
      </c>
      <c r="AV2441" s="256">
        <v>0</v>
      </c>
      <c r="AW2441" s="256">
        <v>0</v>
      </c>
      <c r="AX2441" s="256">
        <v>0</v>
      </c>
      <c r="AY2441" s="256">
        <v>0</v>
      </c>
      <c r="AZ2441" s="256">
        <v>0</v>
      </c>
      <c r="BA2441" s="256">
        <v>0</v>
      </c>
      <c r="BB2441" s="256">
        <v>0</v>
      </c>
      <c r="BC2441" s="256">
        <v>0</v>
      </c>
      <c r="BD2441" s="256">
        <v>0</v>
      </c>
      <c r="BE2441" s="256">
        <v>0</v>
      </c>
      <c r="BF2441" s="256">
        <v>0</v>
      </c>
      <c r="BG2441" s="256">
        <v>0</v>
      </c>
      <c r="BH2441" s="256">
        <v>0</v>
      </c>
      <c r="BI2441" s="256">
        <v>0</v>
      </c>
      <c r="BJ2441" s="256">
        <v>0</v>
      </c>
      <c r="BK2441" s="256">
        <v>0</v>
      </c>
      <c r="BL2441" s="256">
        <v>0</v>
      </c>
      <c r="BM2441" s="256">
        <v>0</v>
      </c>
      <c r="BN2441" s="256">
        <v>0</v>
      </c>
      <c r="BO2441" s="256">
        <v>0</v>
      </c>
      <c r="BP2441" s="256">
        <v>0</v>
      </c>
      <c r="BQ2441" s="256">
        <v>0</v>
      </c>
      <c r="BR2441" s="256">
        <v>0</v>
      </c>
      <c r="BS2441" s="256">
        <v>0</v>
      </c>
      <c r="BT2441" s="256">
        <v>0</v>
      </c>
      <c r="BU2441" s="256">
        <v>0</v>
      </c>
      <c r="BV2441" s="256">
        <v>0</v>
      </c>
    </row>
    <row r="2442" spans="1:74">
      <c r="A2442" s="256">
        <v>175</v>
      </c>
      <c r="B2442" s="256">
        <v>2656</v>
      </c>
      <c r="C2442" s="256">
        <v>2722</v>
      </c>
      <c r="D2442" s="256">
        <v>2778</v>
      </c>
      <c r="E2442" s="256">
        <v>2781</v>
      </c>
      <c r="F2442" s="256">
        <v>2734</v>
      </c>
      <c r="G2442" s="256">
        <v>2583</v>
      </c>
      <c r="H2442" s="256">
        <v>2234</v>
      </c>
      <c r="I2442" s="256">
        <v>1776</v>
      </c>
      <c r="J2442" s="256">
        <v>1303</v>
      </c>
      <c r="K2442" s="256">
        <v>924</v>
      </c>
      <c r="L2442" s="256">
        <v>740</v>
      </c>
      <c r="M2442" s="256">
        <v>669</v>
      </c>
      <c r="N2442" s="256">
        <v>643</v>
      </c>
      <c r="O2442" s="256">
        <v>671</v>
      </c>
      <c r="P2442" s="256">
        <v>766</v>
      </c>
      <c r="Q2442" s="256">
        <v>836</v>
      </c>
      <c r="R2442" s="256">
        <v>833</v>
      </c>
      <c r="S2442" s="256">
        <v>808</v>
      </c>
      <c r="T2442" s="256">
        <v>788</v>
      </c>
      <c r="U2442" s="256">
        <v>733</v>
      </c>
      <c r="V2442" s="256">
        <v>696</v>
      </c>
      <c r="W2442" s="256">
        <v>648</v>
      </c>
      <c r="X2442" s="256">
        <v>568</v>
      </c>
      <c r="Y2442" s="256">
        <v>507</v>
      </c>
      <c r="Z2442" s="256">
        <v>486</v>
      </c>
      <c r="AA2442" s="256">
        <v>490</v>
      </c>
      <c r="AB2442" s="256">
        <v>474</v>
      </c>
      <c r="AC2442" s="256">
        <v>456</v>
      </c>
      <c r="AD2442" s="256">
        <v>424</v>
      </c>
      <c r="AE2442" s="256">
        <v>370</v>
      </c>
      <c r="AF2442" s="256">
        <v>306</v>
      </c>
      <c r="AG2442" s="256">
        <v>249</v>
      </c>
      <c r="AH2442" s="256">
        <v>207</v>
      </c>
      <c r="AI2442" s="256">
        <v>146</v>
      </c>
      <c r="AJ2442" s="256">
        <v>94</v>
      </c>
      <c r="AK2442" s="256">
        <v>46</v>
      </c>
      <c r="AL2442" s="256">
        <v>0</v>
      </c>
      <c r="AM2442" s="256">
        <v>0</v>
      </c>
      <c r="AN2442" s="256">
        <v>0</v>
      </c>
      <c r="AO2442" s="256">
        <v>0</v>
      </c>
      <c r="AP2442" s="256">
        <v>0</v>
      </c>
      <c r="AQ2442" s="256">
        <v>0</v>
      </c>
      <c r="AR2442" s="256">
        <v>0</v>
      </c>
      <c r="AS2442" s="256">
        <v>0</v>
      </c>
      <c r="AT2442" s="256">
        <v>0</v>
      </c>
      <c r="AU2442" s="256">
        <v>0</v>
      </c>
      <c r="AV2442" s="256">
        <v>0</v>
      </c>
      <c r="AW2442" s="256">
        <v>0</v>
      </c>
      <c r="AX2442" s="256">
        <v>0</v>
      </c>
      <c r="AY2442" s="256">
        <v>0</v>
      </c>
      <c r="AZ2442" s="256">
        <v>0</v>
      </c>
      <c r="BA2442" s="256">
        <v>0</v>
      </c>
      <c r="BB2442" s="256">
        <v>0</v>
      </c>
      <c r="BC2442" s="256">
        <v>0</v>
      </c>
      <c r="BD2442" s="256">
        <v>0</v>
      </c>
      <c r="BE2442" s="256">
        <v>0</v>
      </c>
      <c r="BF2442" s="256">
        <v>0</v>
      </c>
      <c r="BG2442" s="256">
        <v>0</v>
      </c>
      <c r="BH2442" s="256">
        <v>0</v>
      </c>
      <c r="BI2442" s="256">
        <v>0</v>
      </c>
      <c r="BJ2442" s="256">
        <v>0</v>
      </c>
      <c r="BK2442" s="256">
        <v>0</v>
      </c>
      <c r="BL2442" s="256">
        <v>0</v>
      </c>
      <c r="BM2442" s="256">
        <v>0</v>
      </c>
      <c r="BN2442" s="256">
        <v>0</v>
      </c>
      <c r="BO2442" s="256">
        <v>0</v>
      </c>
      <c r="BP2442" s="256">
        <v>0</v>
      </c>
      <c r="BQ2442" s="256">
        <v>0</v>
      </c>
      <c r="BR2442" s="256">
        <v>0</v>
      </c>
      <c r="BS2442" s="256">
        <v>0</v>
      </c>
      <c r="BT2442" s="256">
        <v>0</v>
      </c>
      <c r="BU2442" s="256">
        <v>0</v>
      </c>
      <c r="BV2442" s="256">
        <v>0</v>
      </c>
    </row>
    <row r="2443" spans="1:74">
      <c r="A2443" s="256">
        <v>177.5</v>
      </c>
      <c r="B2443" s="256">
        <v>2656</v>
      </c>
      <c r="C2443" s="256">
        <v>2729</v>
      </c>
      <c r="D2443" s="256">
        <v>2786</v>
      </c>
      <c r="E2443" s="256">
        <v>2790</v>
      </c>
      <c r="F2443" s="256">
        <v>2744</v>
      </c>
      <c r="G2443" s="256">
        <v>2590</v>
      </c>
      <c r="H2443" s="256">
        <v>2234</v>
      </c>
      <c r="I2443" s="256">
        <v>1772</v>
      </c>
      <c r="J2443" s="256">
        <v>1296</v>
      </c>
      <c r="K2443" s="256">
        <v>917</v>
      </c>
      <c r="L2443" s="256">
        <v>736</v>
      </c>
      <c r="M2443" s="256">
        <v>666</v>
      </c>
      <c r="N2443" s="256">
        <v>637</v>
      </c>
      <c r="O2443" s="256">
        <v>670</v>
      </c>
      <c r="P2443" s="256">
        <v>765</v>
      </c>
      <c r="Q2443" s="256">
        <v>830</v>
      </c>
      <c r="R2443" s="256">
        <v>825</v>
      </c>
      <c r="S2443" s="256">
        <v>799</v>
      </c>
      <c r="T2443" s="256">
        <v>778</v>
      </c>
      <c r="U2443" s="256">
        <v>716</v>
      </c>
      <c r="V2443" s="256">
        <v>678</v>
      </c>
      <c r="W2443" s="256">
        <v>627</v>
      </c>
      <c r="X2443" s="256">
        <v>544</v>
      </c>
      <c r="Y2443" s="256">
        <v>486</v>
      </c>
      <c r="Z2443" s="256">
        <v>474</v>
      </c>
      <c r="AA2443" s="256">
        <v>483</v>
      </c>
      <c r="AB2443" s="256">
        <v>468</v>
      </c>
      <c r="AC2443" s="256">
        <v>456</v>
      </c>
      <c r="AD2443" s="256">
        <v>428</v>
      </c>
      <c r="AE2443" s="256">
        <v>368</v>
      </c>
      <c r="AF2443" s="256">
        <v>302</v>
      </c>
      <c r="AG2443" s="256">
        <v>244</v>
      </c>
      <c r="AH2443" s="256">
        <v>200</v>
      </c>
      <c r="AI2443" s="256">
        <v>145</v>
      </c>
      <c r="AJ2443" s="256">
        <v>97</v>
      </c>
      <c r="AK2443" s="256">
        <v>51</v>
      </c>
      <c r="AL2443" s="256">
        <v>0</v>
      </c>
      <c r="AM2443" s="256">
        <v>0</v>
      </c>
      <c r="AN2443" s="256">
        <v>0</v>
      </c>
      <c r="AO2443" s="256">
        <v>0</v>
      </c>
      <c r="AP2443" s="256">
        <v>0</v>
      </c>
      <c r="AQ2443" s="256">
        <v>0</v>
      </c>
      <c r="AR2443" s="256">
        <v>0</v>
      </c>
      <c r="AS2443" s="256">
        <v>0</v>
      </c>
      <c r="AT2443" s="256">
        <v>0</v>
      </c>
      <c r="AU2443" s="256">
        <v>0</v>
      </c>
      <c r="AV2443" s="256">
        <v>0</v>
      </c>
      <c r="AW2443" s="256">
        <v>0</v>
      </c>
      <c r="AX2443" s="256">
        <v>0</v>
      </c>
      <c r="AY2443" s="256">
        <v>0</v>
      </c>
      <c r="AZ2443" s="256">
        <v>0</v>
      </c>
      <c r="BA2443" s="256">
        <v>0</v>
      </c>
      <c r="BB2443" s="256">
        <v>0</v>
      </c>
      <c r="BC2443" s="256">
        <v>0</v>
      </c>
      <c r="BD2443" s="256">
        <v>0</v>
      </c>
      <c r="BE2443" s="256">
        <v>0</v>
      </c>
      <c r="BF2443" s="256">
        <v>0</v>
      </c>
      <c r="BG2443" s="256">
        <v>0</v>
      </c>
      <c r="BH2443" s="256">
        <v>0</v>
      </c>
      <c r="BI2443" s="256">
        <v>0</v>
      </c>
      <c r="BJ2443" s="256">
        <v>0</v>
      </c>
      <c r="BK2443" s="256">
        <v>0</v>
      </c>
      <c r="BL2443" s="256">
        <v>0</v>
      </c>
      <c r="BM2443" s="256">
        <v>0</v>
      </c>
      <c r="BN2443" s="256">
        <v>0</v>
      </c>
      <c r="BO2443" s="256">
        <v>0</v>
      </c>
      <c r="BP2443" s="256">
        <v>0</v>
      </c>
      <c r="BQ2443" s="256">
        <v>0</v>
      </c>
      <c r="BR2443" s="256">
        <v>0</v>
      </c>
      <c r="BS2443" s="256">
        <v>0</v>
      </c>
      <c r="BT2443" s="256">
        <v>0</v>
      </c>
      <c r="BU2443" s="256">
        <v>0</v>
      </c>
      <c r="BV2443" s="256">
        <v>0</v>
      </c>
    </row>
    <row r="2444" spans="1:74">
      <c r="A2444" s="256">
        <v>180</v>
      </c>
      <c r="B2444" s="256">
        <v>2656</v>
      </c>
      <c r="C2444" s="256">
        <v>2736</v>
      </c>
      <c r="D2444" s="256">
        <v>2781</v>
      </c>
      <c r="E2444" s="256">
        <v>2767</v>
      </c>
      <c r="F2444" s="256">
        <v>2702</v>
      </c>
      <c r="G2444" s="256">
        <v>2501</v>
      </c>
      <c r="H2444" s="256">
        <v>2099</v>
      </c>
      <c r="I2444" s="256">
        <v>1627</v>
      </c>
      <c r="J2444" s="256">
        <v>1162</v>
      </c>
      <c r="K2444" s="256">
        <v>836</v>
      </c>
      <c r="L2444" s="256">
        <v>707</v>
      </c>
      <c r="M2444" s="256">
        <v>656</v>
      </c>
      <c r="N2444" s="256">
        <v>635</v>
      </c>
      <c r="O2444" s="256">
        <v>692</v>
      </c>
      <c r="P2444" s="256">
        <v>797</v>
      </c>
      <c r="Q2444" s="256">
        <v>840</v>
      </c>
      <c r="R2444" s="256">
        <v>820</v>
      </c>
      <c r="S2444" s="256">
        <v>797</v>
      </c>
      <c r="T2444" s="256">
        <v>770</v>
      </c>
      <c r="U2444" s="256">
        <v>694</v>
      </c>
      <c r="V2444" s="256">
        <v>675</v>
      </c>
      <c r="W2444" s="256">
        <v>600</v>
      </c>
      <c r="X2444" s="256">
        <v>523</v>
      </c>
      <c r="Y2444" s="256">
        <v>475</v>
      </c>
      <c r="Z2444" s="256">
        <v>486</v>
      </c>
      <c r="AA2444" s="256">
        <v>487</v>
      </c>
      <c r="AB2444" s="256">
        <v>467</v>
      </c>
      <c r="AC2444" s="256">
        <v>457</v>
      </c>
      <c r="AD2444" s="256">
        <v>421</v>
      </c>
      <c r="AE2444" s="256">
        <v>350</v>
      </c>
      <c r="AF2444" s="256">
        <v>281</v>
      </c>
      <c r="AG2444" s="256">
        <v>232</v>
      </c>
      <c r="AH2444" s="256">
        <v>188</v>
      </c>
      <c r="AI2444" s="256">
        <v>127</v>
      </c>
      <c r="AJ2444" s="256">
        <v>84</v>
      </c>
      <c r="AK2444" s="256">
        <v>39</v>
      </c>
      <c r="AL2444" s="256">
        <v>0</v>
      </c>
      <c r="AM2444" s="256">
        <v>0</v>
      </c>
      <c r="AN2444" s="256">
        <v>0</v>
      </c>
      <c r="AO2444" s="256">
        <v>0</v>
      </c>
      <c r="AP2444" s="256">
        <v>0</v>
      </c>
      <c r="AQ2444" s="256">
        <v>0</v>
      </c>
      <c r="AR2444" s="256">
        <v>0</v>
      </c>
      <c r="AS2444" s="256">
        <v>0</v>
      </c>
      <c r="AT2444" s="256">
        <v>0</v>
      </c>
      <c r="AU2444" s="256">
        <v>0</v>
      </c>
      <c r="AV2444" s="256">
        <v>0</v>
      </c>
      <c r="AW2444" s="256">
        <v>0</v>
      </c>
      <c r="AX2444" s="256">
        <v>0</v>
      </c>
      <c r="AY2444" s="256">
        <v>0</v>
      </c>
      <c r="AZ2444" s="256">
        <v>0</v>
      </c>
      <c r="BA2444" s="256">
        <v>0</v>
      </c>
      <c r="BB2444" s="256">
        <v>0</v>
      </c>
      <c r="BC2444" s="256">
        <v>0</v>
      </c>
      <c r="BD2444" s="256">
        <v>0</v>
      </c>
      <c r="BE2444" s="256">
        <v>0</v>
      </c>
      <c r="BF2444" s="256">
        <v>0</v>
      </c>
      <c r="BG2444" s="256">
        <v>0</v>
      </c>
      <c r="BH2444" s="256">
        <v>0</v>
      </c>
      <c r="BI2444" s="256">
        <v>0</v>
      </c>
      <c r="BJ2444" s="256">
        <v>0</v>
      </c>
      <c r="BK2444" s="256">
        <v>0</v>
      </c>
      <c r="BL2444" s="256">
        <v>0</v>
      </c>
      <c r="BM2444" s="256">
        <v>0</v>
      </c>
      <c r="BN2444" s="256">
        <v>0</v>
      </c>
      <c r="BO2444" s="256">
        <v>0</v>
      </c>
      <c r="BP2444" s="256">
        <v>0</v>
      </c>
      <c r="BQ2444" s="256">
        <v>0</v>
      </c>
      <c r="BR2444" s="256">
        <v>0</v>
      </c>
      <c r="BS2444" s="256">
        <v>0</v>
      </c>
      <c r="BT2444" s="256">
        <v>0</v>
      </c>
      <c r="BU2444" s="256">
        <v>0</v>
      </c>
      <c r="BV2444" s="256">
        <v>0</v>
      </c>
    </row>
    <row r="2445" spans="1:74">
      <c r="B2445" s="256" t="s">
        <v>3366</v>
      </c>
    </row>
    <row r="2446" spans="1:74">
      <c r="B2446" s="256" t="s">
        <v>3348</v>
      </c>
    </row>
    <row r="2447" spans="1:74">
      <c r="B2447" s="256" t="s">
        <v>66</v>
      </c>
    </row>
    <row r="2448" spans="1:74">
      <c r="B2448" s="256" t="s">
        <v>3349</v>
      </c>
    </row>
    <row r="2449" spans="1:74">
      <c r="B2449" s="256">
        <v>34</v>
      </c>
    </row>
    <row r="2450" spans="1:74">
      <c r="B2450" s="256" t="s">
        <v>3350</v>
      </c>
    </row>
    <row r="2452" spans="1:74">
      <c r="B2452" s="256">
        <v>73</v>
      </c>
    </row>
    <row r="2453" spans="1:74">
      <c r="B2453" s="256">
        <v>37</v>
      </c>
    </row>
    <row r="2454" spans="1:74">
      <c r="B2454" s="256">
        <v>0</v>
      </c>
      <c r="C2454" s="256">
        <v>2.5</v>
      </c>
      <c r="D2454" s="256">
        <v>5</v>
      </c>
      <c r="E2454" s="256">
        <v>7.5</v>
      </c>
      <c r="F2454" s="256">
        <v>10</v>
      </c>
      <c r="G2454" s="256">
        <v>12.5</v>
      </c>
      <c r="H2454" s="256">
        <v>15</v>
      </c>
      <c r="I2454" s="256">
        <v>17.5</v>
      </c>
      <c r="J2454" s="256">
        <v>20</v>
      </c>
      <c r="K2454" s="256">
        <v>22.5</v>
      </c>
      <c r="L2454" s="256">
        <v>25</v>
      </c>
      <c r="M2454" s="256">
        <v>27.5</v>
      </c>
      <c r="N2454" s="256">
        <v>30</v>
      </c>
      <c r="O2454" s="256">
        <v>32.5</v>
      </c>
      <c r="P2454" s="256">
        <v>35</v>
      </c>
      <c r="Q2454" s="256">
        <v>37.5</v>
      </c>
      <c r="R2454" s="256">
        <v>40</v>
      </c>
      <c r="S2454" s="256">
        <v>42.5</v>
      </c>
      <c r="T2454" s="256">
        <v>45</v>
      </c>
      <c r="U2454" s="256">
        <v>47.5</v>
      </c>
      <c r="V2454" s="256">
        <v>50</v>
      </c>
      <c r="W2454" s="256">
        <v>52.5</v>
      </c>
      <c r="X2454" s="256">
        <v>55</v>
      </c>
      <c r="Y2454" s="256">
        <v>57.5</v>
      </c>
      <c r="Z2454" s="256">
        <v>60</v>
      </c>
      <c r="AA2454" s="256">
        <v>62.5</v>
      </c>
      <c r="AB2454" s="256">
        <v>65</v>
      </c>
      <c r="AC2454" s="256">
        <v>67.5</v>
      </c>
      <c r="AD2454" s="256">
        <v>70</v>
      </c>
      <c r="AE2454" s="256">
        <v>72.5</v>
      </c>
      <c r="AF2454" s="256">
        <v>75</v>
      </c>
      <c r="AG2454" s="256">
        <v>77.5</v>
      </c>
      <c r="AH2454" s="256">
        <v>80</v>
      </c>
      <c r="AI2454" s="256">
        <v>82.5</v>
      </c>
      <c r="AJ2454" s="256">
        <v>85</v>
      </c>
      <c r="AK2454" s="256">
        <v>87.5</v>
      </c>
      <c r="AL2454" s="256">
        <v>90</v>
      </c>
      <c r="AM2454" s="256">
        <v>92.5</v>
      </c>
      <c r="AN2454" s="256">
        <v>95</v>
      </c>
      <c r="AO2454" s="256">
        <v>97.5</v>
      </c>
      <c r="AP2454" s="256">
        <v>100</v>
      </c>
      <c r="AQ2454" s="256">
        <v>102.5</v>
      </c>
      <c r="AR2454" s="256">
        <v>105</v>
      </c>
      <c r="AS2454" s="256">
        <v>107.5</v>
      </c>
      <c r="AT2454" s="256">
        <v>110</v>
      </c>
      <c r="AU2454" s="256">
        <v>112.5</v>
      </c>
      <c r="AV2454" s="256">
        <v>115</v>
      </c>
      <c r="AW2454" s="256">
        <v>117.5</v>
      </c>
      <c r="AX2454" s="256">
        <v>120</v>
      </c>
      <c r="AY2454" s="256">
        <v>122.5</v>
      </c>
      <c r="AZ2454" s="256">
        <v>125</v>
      </c>
      <c r="BA2454" s="256">
        <v>127.5</v>
      </c>
      <c r="BB2454" s="256">
        <v>130</v>
      </c>
      <c r="BC2454" s="256">
        <v>132.5</v>
      </c>
      <c r="BD2454" s="256">
        <v>135</v>
      </c>
      <c r="BE2454" s="256">
        <v>137.5</v>
      </c>
      <c r="BF2454" s="256">
        <v>140</v>
      </c>
      <c r="BG2454" s="256">
        <v>142.5</v>
      </c>
      <c r="BH2454" s="256">
        <v>145</v>
      </c>
      <c r="BI2454" s="256">
        <v>147.5</v>
      </c>
      <c r="BJ2454" s="256">
        <v>150</v>
      </c>
      <c r="BK2454" s="256">
        <v>152.5</v>
      </c>
      <c r="BL2454" s="256">
        <v>155</v>
      </c>
      <c r="BM2454" s="256">
        <v>157.5</v>
      </c>
      <c r="BN2454" s="256">
        <v>160</v>
      </c>
      <c r="BO2454" s="256">
        <v>162.5</v>
      </c>
      <c r="BP2454" s="256">
        <v>165</v>
      </c>
      <c r="BQ2454" s="256">
        <v>167.5</v>
      </c>
      <c r="BR2454" s="256">
        <v>170</v>
      </c>
      <c r="BS2454" s="256">
        <v>172.5</v>
      </c>
      <c r="BT2454" s="256">
        <v>175</v>
      </c>
      <c r="BU2454" s="256">
        <v>177.5</v>
      </c>
      <c r="BV2454" s="256">
        <v>180</v>
      </c>
    </row>
    <row r="2455" spans="1:74">
      <c r="A2455" s="256">
        <v>0</v>
      </c>
      <c r="B2455" s="256">
        <v>627.4283740211888</v>
      </c>
      <c r="C2455" s="256">
        <v>618.26531552280096</v>
      </c>
      <c r="D2455" s="256">
        <v>630.80423767848959</v>
      </c>
      <c r="E2455" s="256">
        <v>647.6835559649935</v>
      </c>
      <c r="F2455" s="256">
        <v>644.30769230769272</v>
      </c>
      <c r="G2455" s="256">
        <v>636.10916628281939</v>
      </c>
      <c r="H2455" s="256">
        <v>620.19438046982998</v>
      </c>
      <c r="I2455" s="256">
        <v>604.27959465684046</v>
      </c>
      <c r="J2455" s="256">
        <v>613.4426531552283</v>
      </c>
      <c r="K2455" s="256">
        <v>643.34315983417821</v>
      </c>
      <c r="L2455" s="256">
        <v>679.99539382772957</v>
      </c>
      <c r="M2455" s="256">
        <v>723.3993551358825</v>
      </c>
      <c r="N2455" s="256">
        <v>774.03730999539425</v>
      </c>
      <c r="O2455" s="256">
        <v>816.95900506678993</v>
      </c>
      <c r="P2455" s="256">
        <v>837.21418701059463</v>
      </c>
      <c r="Q2455" s="256">
        <v>859.8807001381856</v>
      </c>
      <c r="R2455" s="256">
        <v>889.78120681713551</v>
      </c>
      <c r="S2455" s="256">
        <v>908.10732381391119</v>
      </c>
      <c r="T2455" s="256">
        <v>917.75264854905629</v>
      </c>
      <c r="U2455" s="256">
        <v>915.82358360202727</v>
      </c>
      <c r="V2455" s="256">
        <v>909.55412252418296</v>
      </c>
      <c r="W2455" s="256">
        <v>911.48318747121198</v>
      </c>
      <c r="X2455" s="256">
        <v>896.53293413173708</v>
      </c>
      <c r="Y2455" s="256">
        <v>822.74619990787698</v>
      </c>
      <c r="Z2455" s="256">
        <v>649.61262091202252</v>
      </c>
      <c r="AA2455" s="256">
        <v>391.11791801013379</v>
      </c>
      <c r="AB2455" s="256">
        <v>203.03408567480434</v>
      </c>
      <c r="AC2455" s="256">
        <v>136.96361123906041</v>
      </c>
      <c r="AD2455" s="256">
        <v>108.99216950713964</v>
      </c>
      <c r="AE2455" s="256">
        <v>86.807922616305902</v>
      </c>
      <c r="AF2455" s="256">
        <v>72.822201750345499</v>
      </c>
      <c r="AG2455" s="256">
        <v>63.176877015200404</v>
      </c>
      <c r="AH2455" s="256">
        <v>54.013818516812563</v>
      </c>
      <c r="AI2455" s="256">
        <v>43.886227544910206</v>
      </c>
      <c r="AJ2455" s="256">
        <v>33.758636573007848</v>
      </c>
      <c r="AK2455" s="256">
        <v>14.46798710271765</v>
      </c>
      <c r="AL2455" s="256">
        <v>0</v>
      </c>
      <c r="AM2455" s="256">
        <v>0</v>
      </c>
      <c r="AN2455" s="256">
        <v>0</v>
      </c>
      <c r="AO2455" s="256">
        <v>0</v>
      </c>
      <c r="AP2455" s="256">
        <v>0</v>
      </c>
      <c r="AQ2455" s="256">
        <v>0</v>
      </c>
      <c r="AR2455" s="256">
        <v>0</v>
      </c>
      <c r="AS2455" s="256">
        <v>0</v>
      </c>
      <c r="AT2455" s="256">
        <v>0</v>
      </c>
      <c r="AU2455" s="256">
        <v>0</v>
      </c>
      <c r="AV2455" s="256">
        <v>0</v>
      </c>
      <c r="AW2455" s="256">
        <v>0</v>
      </c>
      <c r="AX2455" s="256">
        <v>0</v>
      </c>
      <c r="AY2455" s="256">
        <v>0</v>
      </c>
      <c r="AZ2455" s="256">
        <v>0</v>
      </c>
      <c r="BA2455" s="256">
        <v>0</v>
      </c>
      <c r="BB2455" s="256">
        <v>0</v>
      </c>
      <c r="BC2455" s="256">
        <v>0</v>
      </c>
      <c r="BD2455" s="256">
        <v>0</v>
      </c>
      <c r="BE2455" s="256">
        <v>0</v>
      </c>
      <c r="BF2455" s="256">
        <v>0</v>
      </c>
      <c r="BG2455" s="256">
        <v>0</v>
      </c>
      <c r="BH2455" s="256">
        <v>0</v>
      </c>
      <c r="BI2455" s="256">
        <v>0</v>
      </c>
      <c r="BJ2455" s="256">
        <v>0</v>
      </c>
      <c r="BK2455" s="256">
        <v>0</v>
      </c>
      <c r="BL2455" s="256">
        <v>0</v>
      </c>
      <c r="BM2455" s="256">
        <v>0</v>
      </c>
      <c r="BN2455" s="256">
        <v>0</v>
      </c>
      <c r="BO2455" s="256">
        <v>0</v>
      </c>
      <c r="BP2455" s="256">
        <v>0</v>
      </c>
      <c r="BQ2455" s="256">
        <v>0</v>
      </c>
      <c r="BR2455" s="256">
        <v>0</v>
      </c>
      <c r="BS2455" s="256">
        <v>0</v>
      </c>
      <c r="BT2455" s="256">
        <v>0</v>
      </c>
      <c r="BU2455" s="256">
        <v>0</v>
      </c>
      <c r="BV2455" s="256">
        <v>0</v>
      </c>
    </row>
    <row r="2456" spans="1:74">
      <c r="A2456" s="256">
        <v>5</v>
      </c>
      <c r="B2456" s="256">
        <v>627.4283740211888</v>
      </c>
      <c r="C2456" s="256">
        <v>617.78304928604371</v>
      </c>
      <c r="D2456" s="256">
        <v>630.32197144173233</v>
      </c>
      <c r="E2456" s="256">
        <v>647.6835559649935</v>
      </c>
      <c r="F2456" s="256">
        <v>644.30769230769272</v>
      </c>
      <c r="G2456" s="256">
        <v>635.14463380930488</v>
      </c>
      <c r="H2456" s="256">
        <v>618.74758175955822</v>
      </c>
      <c r="I2456" s="256">
        <v>602.83279594656869</v>
      </c>
      <c r="J2456" s="256">
        <v>612.47812068171379</v>
      </c>
      <c r="K2456" s="256">
        <v>640.93182865039194</v>
      </c>
      <c r="L2456" s="256">
        <v>676.13726393367153</v>
      </c>
      <c r="M2456" s="256">
        <v>718.0944265315527</v>
      </c>
      <c r="N2456" s="256">
        <v>769.21464762782171</v>
      </c>
      <c r="O2456" s="256">
        <v>812.13634269921738</v>
      </c>
      <c r="P2456" s="256">
        <v>833.35605711653659</v>
      </c>
      <c r="Q2456" s="256">
        <v>855.05803777061305</v>
      </c>
      <c r="R2456" s="256">
        <v>883.99401197604845</v>
      </c>
      <c r="S2456" s="256">
        <v>904.73146015661041</v>
      </c>
      <c r="T2456" s="256">
        <v>913.412252418241</v>
      </c>
      <c r="U2456" s="256">
        <v>910.51865499769747</v>
      </c>
      <c r="V2456" s="256">
        <v>900.87333026255237</v>
      </c>
      <c r="W2456" s="256">
        <v>899.42653155228061</v>
      </c>
      <c r="X2456" s="256">
        <v>885.44081068632022</v>
      </c>
      <c r="Y2456" s="256">
        <v>816.95900506678993</v>
      </c>
      <c r="Z2456" s="256">
        <v>652.50621833256605</v>
      </c>
      <c r="AA2456" s="256">
        <v>402.21004145555065</v>
      </c>
      <c r="AB2456" s="256">
        <v>205.92768309534787</v>
      </c>
      <c r="AC2456" s="256">
        <v>135.51681252878865</v>
      </c>
      <c r="AD2456" s="256">
        <v>107.0631045601106</v>
      </c>
      <c r="AE2456" s="256">
        <v>87.772455089820411</v>
      </c>
      <c r="AF2456" s="256">
        <v>74.269000460617264</v>
      </c>
      <c r="AG2456" s="256">
        <v>65.588208198986678</v>
      </c>
      <c r="AH2456" s="256">
        <v>55.460617227084327</v>
      </c>
      <c r="AI2456" s="256">
        <v>45.815292491939225</v>
      </c>
      <c r="AJ2456" s="256">
        <v>36.169967756794122</v>
      </c>
      <c r="AK2456" s="256">
        <v>15.914785812989415</v>
      </c>
      <c r="AL2456" s="256">
        <v>0</v>
      </c>
      <c r="AM2456" s="256">
        <v>0</v>
      </c>
      <c r="AN2456" s="256">
        <v>0</v>
      </c>
      <c r="AO2456" s="256">
        <v>0</v>
      </c>
      <c r="AP2456" s="256">
        <v>0</v>
      </c>
      <c r="AQ2456" s="256">
        <v>0</v>
      </c>
      <c r="AR2456" s="256">
        <v>0</v>
      </c>
      <c r="AS2456" s="256">
        <v>0</v>
      </c>
      <c r="AT2456" s="256">
        <v>0</v>
      </c>
      <c r="AU2456" s="256">
        <v>0</v>
      </c>
      <c r="AV2456" s="256">
        <v>0</v>
      </c>
      <c r="AW2456" s="256">
        <v>0</v>
      </c>
      <c r="AX2456" s="256">
        <v>0</v>
      </c>
      <c r="AY2456" s="256">
        <v>0</v>
      </c>
      <c r="AZ2456" s="256">
        <v>0</v>
      </c>
      <c r="BA2456" s="256">
        <v>0</v>
      </c>
      <c r="BB2456" s="256">
        <v>0</v>
      </c>
      <c r="BC2456" s="256">
        <v>0</v>
      </c>
      <c r="BD2456" s="256">
        <v>0</v>
      </c>
      <c r="BE2456" s="256">
        <v>0</v>
      </c>
      <c r="BF2456" s="256">
        <v>0</v>
      </c>
      <c r="BG2456" s="256">
        <v>0</v>
      </c>
      <c r="BH2456" s="256">
        <v>0</v>
      </c>
      <c r="BI2456" s="256">
        <v>0</v>
      </c>
      <c r="BJ2456" s="256">
        <v>0</v>
      </c>
      <c r="BK2456" s="256">
        <v>0</v>
      </c>
      <c r="BL2456" s="256">
        <v>0</v>
      </c>
      <c r="BM2456" s="256">
        <v>0</v>
      </c>
      <c r="BN2456" s="256">
        <v>0</v>
      </c>
      <c r="BO2456" s="256">
        <v>0</v>
      </c>
      <c r="BP2456" s="256">
        <v>0</v>
      </c>
      <c r="BQ2456" s="256">
        <v>0</v>
      </c>
      <c r="BR2456" s="256">
        <v>0</v>
      </c>
      <c r="BS2456" s="256">
        <v>0</v>
      </c>
      <c r="BT2456" s="256">
        <v>0</v>
      </c>
      <c r="BU2456" s="256">
        <v>0</v>
      </c>
      <c r="BV2456" s="256">
        <v>0</v>
      </c>
    </row>
    <row r="2457" spans="1:74">
      <c r="A2457" s="256">
        <v>10</v>
      </c>
      <c r="B2457" s="256">
        <v>627.4283740211888</v>
      </c>
      <c r="C2457" s="256">
        <v>618.74758175955822</v>
      </c>
      <c r="D2457" s="256">
        <v>631.28650391524684</v>
      </c>
      <c r="E2457" s="256">
        <v>648.64808843850801</v>
      </c>
      <c r="F2457" s="256">
        <v>645.75449101796448</v>
      </c>
      <c r="G2457" s="256">
        <v>637.0736987563339</v>
      </c>
      <c r="H2457" s="256">
        <v>621.64117918010174</v>
      </c>
      <c r="I2457" s="256">
        <v>607.65545831414124</v>
      </c>
      <c r="J2457" s="256">
        <v>613.4426531552283</v>
      </c>
      <c r="K2457" s="256">
        <v>639.00276370336292</v>
      </c>
      <c r="L2457" s="256">
        <v>673.24366651312801</v>
      </c>
      <c r="M2457" s="256">
        <v>713.27176416398015</v>
      </c>
      <c r="N2457" s="256">
        <v>759.08705665591935</v>
      </c>
      <c r="O2457" s="256">
        <v>802.97328420082954</v>
      </c>
      <c r="P2457" s="256">
        <v>824.675264854906</v>
      </c>
      <c r="Q2457" s="256">
        <v>844.44818056195345</v>
      </c>
      <c r="R2457" s="256">
        <v>871.93735605711709</v>
      </c>
      <c r="S2457" s="256">
        <v>893.63933671119355</v>
      </c>
      <c r="T2457" s="256">
        <v>901.83786273606688</v>
      </c>
      <c r="U2457" s="256">
        <v>897.97973284200884</v>
      </c>
      <c r="V2457" s="256">
        <v>890.26347305389277</v>
      </c>
      <c r="W2457" s="256">
        <v>881.10041455550493</v>
      </c>
      <c r="X2457" s="256">
        <v>866.63242745278728</v>
      </c>
      <c r="Y2457" s="256">
        <v>804.90234914785856</v>
      </c>
      <c r="Z2457" s="256">
        <v>653.95301704283781</v>
      </c>
      <c r="AA2457" s="256">
        <v>412.337632427453</v>
      </c>
      <c r="AB2457" s="256">
        <v>210.75034546292042</v>
      </c>
      <c r="AC2457" s="256">
        <v>135.9990787655459</v>
      </c>
      <c r="AD2457" s="256">
        <v>109.47443574389689</v>
      </c>
      <c r="AE2457" s="256">
        <v>92.112851220635704</v>
      </c>
      <c r="AF2457" s="256">
        <v>80.056195301704335</v>
      </c>
      <c r="AG2457" s="256">
        <v>70.89313680331648</v>
      </c>
      <c r="AH2457" s="256">
        <v>60.76554583141413</v>
      </c>
      <c r="AI2457" s="256">
        <v>51.120221096269027</v>
      </c>
      <c r="AJ2457" s="256">
        <v>40.028097650852168</v>
      </c>
      <c r="AK2457" s="256">
        <v>15.914785812989415</v>
      </c>
      <c r="AL2457" s="256">
        <v>0</v>
      </c>
      <c r="AM2457" s="256">
        <v>0</v>
      </c>
      <c r="AN2457" s="256">
        <v>0</v>
      </c>
      <c r="AO2457" s="256">
        <v>0</v>
      </c>
      <c r="AP2457" s="256">
        <v>0</v>
      </c>
      <c r="AQ2457" s="256">
        <v>0</v>
      </c>
      <c r="AR2457" s="256">
        <v>0</v>
      </c>
      <c r="AS2457" s="256">
        <v>0</v>
      </c>
      <c r="AT2457" s="256">
        <v>0</v>
      </c>
      <c r="AU2457" s="256">
        <v>0</v>
      </c>
      <c r="AV2457" s="256">
        <v>0</v>
      </c>
      <c r="AW2457" s="256">
        <v>0</v>
      </c>
      <c r="AX2457" s="256">
        <v>0</v>
      </c>
      <c r="AY2457" s="256">
        <v>0</v>
      </c>
      <c r="AZ2457" s="256">
        <v>0</v>
      </c>
      <c r="BA2457" s="256">
        <v>0</v>
      </c>
      <c r="BB2457" s="256">
        <v>0</v>
      </c>
      <c r="BC2457" s="256">
        <v>0</v>
      </c>
      <c r="BD2457" s="256">
        <v>0</v>
      </c>
      <c r="BE2457" s="256">
        <v>0</v>
      </c>
      <c r="BF2457" s="256">
        <v>0</v>
      </c>
      <c r="BG2457" s="256">
        <v>0</v>
      </c>
      <c r="BH2457" s="256">
        <v>0</v>
      </c>
      <c r="BI2457" s="256">
        <v>0</v>
      </c>
      <c r="BJ2457" s="256">
        <v>0</v>
      </c>
      <c r="BK2457" s="256">
        <v>0</v>
      </c>
      <c r="BL2457" s="256">
        <v>0</v>
      </c>
      <c r="BM2457" s="256">
        <v>0</v>
      </c>
      <c r="BN2457" s="256">
        <v>0</v>
      </c>
      <c r="BO2457" s="256">
        <v>0</v>
      </c>
      <c r="BP2457" s="256">
        <v>0</v>
      </c>
      <c r="BQ2457" s="256">
        <v>0</v>
      </c>
      <c r="BR2457" s="256">
        <v>0</v>
      </c>
      <c r="BS2457" s="256">
        <v>0</v>
      </c>
      <c r="BT2457" s="256">
        <v>0</v>
      </c>
      <c r="BU2457" s="256">
        <v>0</v>
      </c>
      <c r="BV2457" s="256">
        <v>0</v>
      </c>
    </row>
    <row r="2458" spans="1:74">
      <c r="A2458" s="256">
        <v>15</v>
      </c>
      <c r="B2458" s="256">
        <v>627.4283740211888</v>
      </c>
      <c r="C2458" s="256">
        <v>619.71211423307273</v>
      </c>
      <c r="D2458" s="256">
        <v>631.28650391524684</v>
      </c>
      <c r="E2458" s="256">
        <v>649.61262091202252</v>
      </c>
      <c r="F2458" s="256">
        <v>647.6835559649935</v>
      </c>
      <c r="G2458" s="256">
        <v>640.93182865039194</v>
      </c>
      <c r="H2458" s="256">
        <v>627.91064025794606</v>
      </c>
      <c r="I2458" s="256">
        <v>612.96038691847104</v>
      </c>
      <c r="J2458" s="256">
        <v>613.92491939198555</v>
      </c>
      <c r="K2458" s="256">
        <v>635.62690004606213</v>
      </c>
      <c r="L2458" s="256">
        <v>668.90327038231271</v>
      </c>
      <c r="M2458" s="256">
        <v>706.52003684937858</v>
      </c>
      <c r="N2458" s="256">
        <v>747.03040073698799</v>
      </c>
      <c r="O2458" s="256">
        <v>789.95209580838366</v>
      </c>
      <c r="P2458" s="256">
        <v>813.58314140948914</v>
      </c>
      <c r="Q2458" s="256">
        <v>833.83832335329384</v>
      </c>
      <c r="R2458" s="256">
        <v>858.43390142791384</v>
      </c>
      <c r="S2458" s="256">
        <v>879.65361584523316</v>
      </c>
      <c r="T2458" s="256">
        <v>890.26347305389277</v>
      </c>
      <c r="U2458" s="256">
        <v>892.19253800092179</v>
      </c>
      <c r="V2458" s="256">
        <v>884.95854444956296</v>
      </c>
      <c r="W2458" s="256">
        <v>869.52602487333081</v>
      </c>
      <c r="X2458" s="256">
        <v>854.09350529709855</v>
      </c>
      <c r="Y2458" s="256">
        <v>798.63288807001425</v>
      </c>
      <c r="Z2458" s="256">
        <v>662.15154306771115</v>
      </c>
      <c r="AA2458" s="256">
        <v>435.48641179180129</v>
      </c>
      <c r="AB2458" s="256">
        <v>225.70059880239535</v>
      </c>
      <c r="AC2458" s="256">
        <v>142.75080608014747</v>
      </c>
      <c r="AD2458" s="256">
        <v>115.26163058498395</v>
      </c>
      <c r="AE2458" s="256">
        <v>100.79364348226629</v>
      </c>
      <c r="AF2458" s="256">
        <v>90.66605251036394</v>
      </c>
      <c r="AG2458" s="256">
        <v>81.020727775218845</v>
      </c>
      <c r="AH2458" s="256">
        <v>70.410870566559225</v>
      </c>
      <c r="AI2458" s="256">
        <v>60.283279594656875</v>
      </c>
      <c r="AJ2458" s="256">
        <v>48.708889912482753</v>
      </c>
      <c r="AK2458" s="256">
        <v>28.453707968678046</v>
      </c>
      <c r="AL2458" s="256">
        <v>0</v>
      </c>
      <c r="AM2458" s="256">
        <v>0</v>
      </c>
      <c r="AN2458" s="256">
        <v>0</v>
      </c>
      <c r="AO2458" s="256">
        <v>0</v>
      </c>
      <c r="AP2458" s="256">
        <v>0</v>
      </c>
      <c r="AQ2458" s="256">
        <v>0</v>
      </c>
      <c r="AR2458" s="256">
        <v>0</v>
      </c>
      <c r="AS2458" s="256">
        <v>0</v>
      </c>
      <c r="AT2458" s="256">
        <v>0</v>
      </c>
      <c r="AU2458" s="256">
        <v>0</v>
      </c>
      <c r="AV2458" s="256">
        <v>0</v>
      </c>
      <c r="AW2458" s="256">
        <v>0</v>
      </c>
      <c r="AX2458" s="256">
        <v>0</v>
      </c>
      <c r="AY2458" s="256">
        <v>0</v>
      </c>
      <c r="AZ2458" s="256">
        <v>0</v>
      </c>
      <c r="BA2458" s="256">
        <v>0</v>
      </c>
      <c r="BB2458" s="256">
        <v>0</v>
      </c>
      <c r="BC2458" s="256">
        <v>0</v>
      </c>
      <c r="BD2458" s="256">
        <v>0</v>
      </c>
      <c r="BE2458" s="256">
        <v>0</v>
      </c>
      <c r="BF2458" s="256">
        <v>0</v>
      </c>
      <c r="BG2458" s="256">
        <v>0</v>
      </c>
      <c r="BH2458" s="256">
        <v>0</v>
      </c>
      <c r="BI2458" s="256">
        <v>0</v>
      </c>
      <c r="BJ2458" s="256">
        <v>0</v>
      </c>
      <c r="BK2458" s="256">
        <v>0</v>
      </c>
      <c r="BL2458" s="256">
        <v>0</v>
      </c>
      <c r="BM2458" s="256">
        <v>0</v>
      </c>
      <c r="BN2458" s="256">
        <v>0</v>
      </c>
      <c r="BO2458" s="256">
        <v>0</v>
      </c>
      <c r="BP2458" s="256">
        <v>0</v>
      </c>
      <c r="BQ2458" s="256">
        <v>0</v>
      </c>
      <c r="BR2458" s="256">
        <v>0</v>
      </c>
      <c r="BS2458" s="256">
        <v>0</v>
      </c>
      <c r="BT2458" s="256">
        <v>0</v>
      </c>
      <c r="BU2458" s="256">
        <v>0</v>
      </c>
      <c r="BV2458" s="256">
        <v>0</v>
      </c>
    </row>
    <row r="2459" spans="1:74">
      <c r="A2459" s="256">
        <v>20</v>
      </c>
      <c r="B2459" s="256">
        <v>627.4283740211888</v>
      </c>
      <c r="C2459" s="256">
        <v>618.74758175955822</v>
      </c>
      <c r="D2459" s="256">
        <v>629.83970520497508</v>
      </c>
      <c r="E2459" s="256">
        <v>648.64808843850801</v>
      </c>
      <c r="F2459" s="256">
        <v>648.64808843850801</v>
      </c>
      <c r="G2459" s="256">
        <v>644.30769230769272</v>
      </c>
      <c r="H2459" s="256">
        <v>632.7333026255186</v>
      </c>
      <c r="I2459" s="256">
        <v>617.78304928604371</v>
      </c>
      <c r="J2459" s="256">
        <v>613.4426531552283</v>
      </c>
      <c r="K2459" s="256">
        <v>629.35743896821782</v>
      </c>
      <c r="L2459" s="256">
        <v>660.22247812068213</v>
      </c>
      <c r="M2459" s="256">
        <v>694.94564716720447</v>
      </c>
      <c r="N2459" s="256">
        <v>733.0446798710276</v>
      </c>
      <c r="O2459" s="256">
        <v>774.03730999539425</v>
      </c>
      <c r="P2459" s="256">
        <v>802.97328420082954</v>
      </c>
      <c r="Q2459" s="256">
        <v>821.78166743436248</v>
      </c>
      <c r="R2459" s="256">
        <v>843.00138185168169</v>
      </c>
      <c r="S2459" s="256">
        <v>865.18562874251552</v>
      </c>
      <c r="T2459" s="256">
        <v>879.65361584523316</v>
      </c>
      <c r="U2459" s="256">
        <v>883.02947950253395</v>
      </c>
      <c r="V2459" s="256">
        <v>877.72455089820414</v>
      </c>
      <c r="W2459" s="256">
        <v>860.36296637494286</v>
      </c>
      <c r="X2459" s="256">
        <v>838.17871948410914</v>
      </c>
      <c r="Y2459" s="256">
        <v>789.46982957162641</v>
      </c>
      <c r="Z2459" s="256">
        <v>675.17273146015702</v>
      </c>
      <c r="AA2459" s="256">
        <v>466.35145094426559</v>
      </c>
      <c r="AB2459" s="256">
        <v>252.70750806080162</v>
      </c>
      <c r="AC2459" s="256">
        <v>156.25426070935063</v>
      </c>
      <c r="AD2459" s="256">
        <v>126.83602026715806</v>
      </c>
      <c r="AE2459" s="256">
        <v>115.7438968217412</v>
      </c>
      <c r="AF2459" s="256">
        <v>108.02763703362513</v>
      </c>
      <c r="AG2459" s="256">
        <v>101.27590971902355</v>
      </c>
      <c r="AH2459" s="256">
        <v>90.183786273606685</v>
      </c>
      <c r="AI2459" s="256">
        <v>80.056195301704335</v>
      </c>
      <c r="AJ2459" s="256">
        <v>67.035006909258442</v>
      </c>
      <c r="AK2459" s="256">
        <v>32.311837862736084</v>
      </c>
      <c r="AL2459" s="256">
        <v>0</v>
      </c>
      <c r="AM2459" s="256">
        <v>0</v>
      </c>
      <c r="AN2459" s="256">
        <v>0</v>
      </c>
      <c r="AO2459" s="256">
        <v>0</v>
      </c>
      <c r="AP2459" s="256">
        <v>0</v>
      </c>
      <c r="AQ2459" s="256">
        <v>0</v>
      </c>
      <c r="AR2459" s="256">
        <v>0</v>
      </c>
      <c r="AS2459" s="256">
        <v>0</v>
      </c>
      <c r="AT2459" s="256">
        <v>0</v>
      </c>
      <c r="AU2459" s="256">
        <v>0</v>
      </c>
      <c r="AV2459" s="256">
        <v>0</v>
      </c>
      <c r="AW2459" s="256">
        <v>0</v>
      </c>
      <c r="AX2459" s="256">
        <v>0</v>
      </c>
      <c r="AY2459" s="256">
        <v>0</v>
      </c>
      <c r="AZ2459" s="256">
        <v>0</v>
      </c>
      <c r="BA2459" s="256">
        <v>0</v>
      </c>
      <c r="BB2459" s="256">
        <v>0</v>
      </c>
      <c r="BC2459" s="256">
        <v>0</v>
      </c>
      <c r="BD2459" s="256">
        <v>0</v>
      </c>
      <c r="BE2459" s="256">
        <v>0</v>
      </c>
      <c r="BF2459" s="256">
        <v>0</v>
      </c>
      <c r="BG2459" s="256">
        <v>0</v>
      </c>
      <c r="BH2459" s="256">
        <v>0</v>
      </c>
      <c r="BI2459" s="256">
        <v>0</v>
      </c>
      <c r="BJ2459" s="256">
        <v>0</v>
      </c>
      <c r="BK2459" s="256">
        <v>0</v>
      </c>
      <c r="BL2459" s="256">
        <v>0</v>
      </c>
      <c r="BM2459" s="256">
        <v>0</v>
      </c>
      <c r="BN2459" s="256">
        <v>0</v>
      </c>
      <c r="BO2459" s="256">
        <v>0</v>
      </c>
      <c r="BP2459" s="256">
        <v>0</v>
      </c>
      <c r="BQ2459" s="256">
        <v>0</v>
      </c>
      <c r="BR2459" s="256">
        <v>0</v>
      </c>
      <c r="BS2459" s="256">
        <v>0</v>
      </c>
      <c r="BT2459" s="256">
        <v>0</v>
      </c>
      <c r="BU2459" s="256">
        <v>0</v>
      </c>
      <c r="BV2459" s="256">
        <v>0</v>
      </c>
    </row>
    <row r="2460" spans="1:74">
      <c r="A2460" s="256">
        <v>25</v>
      </c>
      <c r="B2460" s="256">
        <v>627.4283740211888</v>
      </c>
      <c r="C2460" s="256">
        <v>620.19438046982998</v>
      </c>
      <c r="D2460" s="256">
        <v>629.35743896821782</v>
      </c>
      <c r="E2460" s="256">
        <v>650.09488714877978</v>
      </c>
      <c r="F2460" s="256">
        <v>652.0239520958088</v>
      </c>
      <c r="G2460" s="256">
        <v>649.13035467526527</v>
      </c>
      <c r="H2460" s="256">
        <v>640.44956241363468</v>
      </c>
      <c r="I2460" s="256">
        <v>625.01704283740253</v>
      </c>
      <c r="J2460" s="256">
        <v>616.33625057577183</v>
      </c>
      <c r="K2460" s="256">
        <v>624.53477660064527</v>
      </c>
      <c r="L2460" s="256">
        <v>651.05941962229429</v>
      </c>
      <c r="M2460" s="256">
        <v>682.40672501151585</v>
      </c>
      <c r="N2460" s="256">
        <v>716.16536158452368</v>
      </c>
      <c r="O2460" s="256">
        <v>753.78212805158955</v>
      </c>
      <c r="P2460" s="256">
        <v>786.57623215108288</v>
      </c>
      <c r="Q2460" s="256">
        <v>805.38461538461581</v>
      </c>
      <c r="R2460" s="256">
        <v>824.675264854906</v>
      </c>
      <c r="S2460" s="256">
        <v>846.37724550898247</v>
      </c>
      <c r="T2460" s="256">
        <v>863.73883003224364</v>
      </c>
      <c r="U2460" s="256">
        <v>871.45508982035983</v>
      </c>
      <c r="V2460" s="256">
        <v>871.93735605711709</v>
      </c>
      <c r="W2460" s="256">
        <v>864.22109626900101</v>
      </c>
      <c r="X2460" s="256">
        <v>843.9659143251962</v>
      </c>
      <c r="Y2460" s="256">
        <v>804.90234914785856</v>
      </c>
      <c r="Z2460" s="256">
        <v>710.86043298019388</v>
      </c>
      <c r="AA2460" s="256">
        <v>522.7766006448644</v>
      </c>
      <c r="AB2460" s="256">
        <v>298.52280055274082</v>
      </c>
      <c r="AC2460" s="256">
        <v>182.77890373099964</v>
      </c>
      <c r="AD2460" s="256">
        <v>149.02026715799178</v>
      </c>
      <c r="AE2460" s="256">
        <v>139.37494242284669</v>
      </c>
      <c r="AF2460" s="256">
        <v>137.44587747581767</v>
      </c>
      <c r="AG2460" s="256">
        <v>131.17641639797336</v>
      </c>
      <c r="AH2460" s="256">
        <v>119.11976047904199</v>
      </c>
      <c r="AI2460" s="256">
        <v>107.0631045601106</v>
      </c>
      <c r="AJ2460" s="256">
        <v>90.66605251036394</v>
      </c>
      <c r="AK2460" s="256">
        <v>37.616766467065887</v>
      </c>
      <c r="AL2460" s="256">
        <v>0</v>
      </c>
      <c r="AM2460" s="256">
        <v>0</v>
      </c>
      <c r="AN2460" s="256">
        <v>0</v>
      </c>
      <c r="AO2460" s="256">
        <v>0</v>
      </c>
      <c r="AP2460" s="256">
        <v>0</v>
      </c>
      <c r="AQ2460" s="256">
        <v>0</v>
      </c>
      <c r="AR2460" s="256">
        <v>0</v>
      </c>
      <c r="AS2460" s="256">
        <v>0</v>
      </c>
      <c r="AT2460" s="256">
        <v>0</v>
      </c>
      <c r="AU2460" s="256">
        <v>0</v>
      </c>
      <c r="AV2460" s="256">
        <v>0</v>
      </c>
      <c r="AW2460" s="256">
        <v>0</v>
      </c>
      <c r="AX2460" s="256">
        <v>0</v>
      </c>
      <c r="AY2460" s="256">
        <v>0</v>
      </c>
      <c r="AZ2460" s="256">
        <v>0</v>
      </c>
      <c r="BA2460" s="256">
        <v>0</v>
      </c>
      <c r="BB2460" s="256">
        <v>0</v>
      </c>
      <c r="BC2460" s="256">
        <v>0</v>
      </c>
      <c r="BD2460" s="256">
        <v>0</v>
      </c>
      <c r="BE2460" s="256">
        <v>0</v>
      </c>
      <c r="BF2460" s="256">
        <v>0</v>
      </c>
      <c r="BG2460" s="256">
        <v>0</v>
      </c>
      <c r="BH2460" s="256">
        <v>0</v>
      </c>
      <c r="BI2460" s="256">
        <v>0</v>
      </c>
      <c r="BJ2460" s="256">
        <v>0</v>
      </c>
      <c r="BK2460" s="256">
        <v>0</v>
      </c>
      <c r="BL2460" s="256">
        <v>0</v>
      </c>
      <c r="BM2460" s="256">
        <v>0</v>
      </c>
      <c r="BN2460" s="256">
        <v>0</v>
      </c>
      <c r="BO2460" s="256">
        <v>0</v>
      </c>
      <c r="BP2460" s="256">
        <v>0</v>
      </c>
      <c r="BQ2460" s="256">
        <v>0</v>
      </c>
      <c r="BR2460" s="256">
        <v>0</v>
      </c>
      <c r="BS2460" s="256">
        <v>0</v>
      </c>
      <c r="BT2460" s="256">
        <v>0</v>
      </c>
      <c r="BU2460" s="256">
        <v>0</v>
      </c>
      <c r="BV2460" s="256">
        <v>0</v>
      </c>
    </row>
    <row r="2461" spans="1:74">
      <c r="A2461" s="256">
        <v>30</v>
      </c>
      <c r="B2461" s="256">
        <v>627.4283740211888</v>
      </c>
      <c r="C2461" s="256">
        <v>620.19438046982998</v>
      </c>
      <c r="D2461" s="256">
        <v>628.87517273146057</v>
      </c>
      <c r="E2461" s="256">
        <v>648.16582220175076</v>
      </c>
      <c r="F2461" s="256">
        <v>654.91754951635232</v>
      </c>
      <c r="G2461" s="256">
        <v>653.47075080608056</v>
      </c>
      <c r="H2461" s="256">
        <v>649.13035467526527</v>
      </c>
      <c r="I2461" s="256">
        <v>635.62690004606213</v>
      </c>
      <c r="J2461" s="256">
        <v>622.123445416859</v>
      </c>
      <c r="K2461" s="256">
        <v>624.05251036388802</v>
      </c>
      <c r="L2461" s="256">
        <v>644.30769230769272</v>
      </c>
      <c r="M2461" s="256">
        <v>670.83233532934173</v>
      </c>
      <c r="N2461" s="256">
        <v>701.21510824504878</v>
      </c>
      <c r="O2461" s="256">
        <v>732.08014739751309</v>
      </c>
      <c r="P2461" s="256">
        <v>766.80331644403543</v>
      </c>
      <c r="Q2461" s="256">
        <v>791.39889451865542</v>
      </c>
      <c r="R2461" s="256">
        <v>808.7604790419166</v>
      </c>
      <c r="S2461" s="256">
        <v>827.08659603869228</v>
      </c>
      <c r="T2461" s="256">
        <v>846.85951174573972</v>
      </c>
      <c r="U2461" s="256">
        <v>862.77429755872913</v>
      </c>
      <c r="V2461" s="256">
        <v>874.83095347766061</v>
      </c>
      <c r="W2461" s="256">
        <v>877.72455089820414</v>
      </c>
      <c r="X2461" s="256">
        <v>864.22109626900101</v>
      </c>
      <c r="Y2461" s="256">
        <v>823.22846614463424</v>
      </c>
      <c r="Z2461" s="256">
        <v>737.38507600184289</v>
      </c>
      <c r="AA2461" s="256">
        <v>580.16628281897772</v>
      </c>
      <c r="AB2461" s="256">
        <v>352.05435283279616</v>
      </c>
      <c r="AC2461" s="256">
        <v>206.40994933210513</v>
      </c>
      <c r="AD2461" s="256">
        <v>167.82865039152475</v>
      </c>
      <c r="AE2461" s="256">
        <v>163.48825426070945</v>
      </c>
      <c r="AF2461" s="256">
        <v>171.68678028558278</v>
      </c>
      <c r="AG2461" s="256">
        <v>178.43850760018435</v>
      </c>
      <c r="AH2461" s="256">
        <v>170.23998157531102</v>
      </c>
      <c r="AI2461" s="256">
        <v>153.84292952556433</v>
      </c>
      <c r="AJ2461" s="256">
        <v>124.90695532012904</v>
      </c>
      <c r="AK2461" s="256">
        <v>51.120221096269027</v>
      </c>
      <c r="AL2461" s="256">
        <v>0</v>
      </c>
      <c r="AM2461" s="256">
        <v>0</v>
      </c>
      <c r="AN2461" s="256">
        <v>0</v>
      </c>
      <c r="AO2461" s="256">
        <v>0</v>
      </c>
      <c r="AP2461" s="256">
        <v>0</v>
      </c>
      <c r="AQ2461" s="256">
        <v>0</v>
      </c>
      <c r="AR2461" s="256">
        <v>0</v>
      </c>
      <c r="AS2461" s="256">
        <v>0</v>
      </c>
      <c r="AT2461" s="256">
        <v>0</v>
      </c>
      <c r="AU2461" s="256">
        <v>0</v>
      </c>
      <c r="AV2461" s="256">
        <v>0</v>
      </c>
      <c r="AW2461" s="256">
        <v>0</v>
      </c>
      <c r="AX2461" s="256">
        <v>0</v>
      </c>
      <c r="AY2461" s="256">
        <v>0</v>
      </c>
      <c r="AZ2461" s="256">
        <v>0</v>
      </c>
      <c r="BA2461" s="256">
        <v>0</v>
      </c>
      <c r="BB2461" s="256">
        <v>0</v>
      </c>
      <c r="BC2461" s="256">
        <v>0</v>
      </c>
      <c r="BD2461" s="256">
        <v>0</v>
      </c>
      <c r="BE2461" s="256">
        <v>0</v>
      </c>
      <c r="BF2461" s="256">
        <v>0</v>
      </c>
      <c r="BG2461" s="256">
        <v>0</v>
      </c>
      <c r="BH2461" s="256">
        <v>0</v>
      </c>
      <c r="BI2461" s="256">
        <v>0</v>
      </c>
      <c r="BJ2461" s="256">
        <v>0</v>
      </c>
      <c r="BK2461" s="256">
        <v>0</v>
      </c>
      <c r="BL2461" s="256">
        <v>0</v>
      </c>
      <c r="BM2461" s="256">
        <v>0</v>
      </c>
      <c r="BN2461" s="256">
        <v>0</v>
      </c>
      <c r="BO2461" s="256">
        <v>0</v>
      </c>
      <c r="BP2461" s="256">
        <v>0</v>
      </c>
      <c r="BQ2461" s="256">
        <v>0</v>
      </c>
      <c r="BR2461" s="256">
        <v>0</v>
      </c>
      <c r="BS2461" s="256">
        <v>0</v>
      </c>
      <c r="BT2461" s="256">
        <v>0</v>
      </c>
      <c r="BU2461" s="256">
        <v>0</v>
      </c>
      <c r="BV2461" s="256">
        <v>0</v>
      </c>
    </row>
    <row r="2462" spans="1:74">
      <c r="A2462" s="256">
        <v>35</v>
      </c>
      <c r="B2462" s="256">
        <v>627.4283740211888</v>
      </c>
      <c r="C2462" s="256">
        <v>620.19438046982998</v>
      </c>
      <c r="D2462" s="256">
        <v>625.01704283740253</v>
      </c>
      <c r="E2462" s="256">
        <v>642.86089359742095</v>
      </c>
      <c r="F2462" s="256">
        <v>653.95301704283781</v>
      </c>
      <c r="G2462" s="256">
        <v>656.84661446338134</v>
      </c>
      <c r="H2462" s="256">
        <v>657.3288807001386</v>
      </c>
      <c r="I2462" s="256">
        <v>648.16582220175076</v>
      </c>
      <c r="J2462" s="256">
        <v>633.69783509903311</v>
      </c>
      <c r="K2462" s="256">
        <v>627.91064025794606</v>
      </c>
      <c r="L2462" s="256">
        <v>636.59143251957664</v>
      </c>
      <c r="M2462" s="256">
        <v>659.25794564716762</v>
      </c>
      <c r="N2462" s="256">
        <v>684.33578995854486</v>
      </c>
      <c r="O2462" s="256">
        <v>712.30723169046564</v>
      </c>
      <c r="P2462" s="256">
        <v>743.6545370796872</v>
      </c>
      <c r="Q2462" s="256">
        <v>773.07277752187974</v>
      </c>
      <c r="R2462" s="256">
        <v>794.29249193919895</v>
      </c>
      <c r="S2462" s="256">
        <v>810.20727775218836</v>
      </c>
      <c r="T2462" s="256">
        <v>829.0156609857213</v>
      </c>
      <c r="U2462" s="256">
        <v>849.270842929526</v>
      </c>
      <c r="V2462" s="256">
        <v>870.49055734684532</v>
      </c>
      <c r="W2462" s="256">
        <v>880.61814831874767</v>
      </c>
      <c r="X2462" s="256">
        <v>872.9018885306316</v>
      </c>
      <c r="Y2462" s="256">
        <v>834.80285582680835</v>
      </c>
      <c r="Z2462" s="256">
        <v>758.6047904191621</v>
      </c>
      <c r="AA2462" s="256">
        <v>622.60571165361625</v>
      </c>
      <c r="AB2462" s="256">
        <v>413.78443113772477</v>
      </c>
      <c r="AC2462" s="256">
        <v>229.55872869645339</v>
      </c>
      <c r="AD2462" s="256">
        <v>174.09811146936906</v>
      </c>
      <c r="AE2462" s="256">
        <v>172.65131275909729</v>
      </c>
      <c r="AF2462" s="256">
        <v>191.45969599263023</v>
      </c>
      <c r="AG2462" s="256">
        <v>218.46660525103653</v>
      </c>
      <c r="AH2462" s="256">
        <v>230.04099493321064</v>
      </c>
      <c r="AI2462" s="256">
        <v>216.53754030400751</v>
      </c>
      <c r="AJ2462" s="256">
        <v>185.19023491478592</v>
      </c>
      <c r="AK2462" s="256">
        <v>74.269000460617264</v>
      </c>
      <c r="AL2462" s="256">
        <v>0</v>
      </c>
      <c r="AM2462" s="256">
        <v>0</v>
      </c>
      <c r="AN2462" s="256">
        <v>0</v>
      </c>
      <c r="AO2462" s="256">
        <v>0</v>
      </c>
      <c r="AP2462" s="256">
        <v>0</v>
      </c>
      <c r="AQ2462" s="256">
        <v>0</v>
      </c>
      <c r="AR2462" s="256">
        <v>0</v>
      </c>
      <c r="AS2462" s="256">
        <v>0</v>
      </c>
      <c r="AT2462" s="256">
        <v>0</v>
      </c>
      <c r="AU2462" s="256">
        <v>0</v>
      </c>
      <c r="AV2462" s="256">
        <v>0</v>
      </c>
      <c r="AW2462" s="256">
        <v>0</v>
      </c>
      <c r="AX2462" s="256">
        <v>0</v>
      </c>
      <c r="AY2462" s="256">
        <v>0</v>
      </c>
      <c r="AZ2462" s="256">
        <v>0</v>
      </c>
      <c r="BA2462" s="256">
        <v>0</v>
      </c>
      <c r="BB2462" s="256">
        <v>0</v>
      </c>
      <c r="BC2462" s="256">
        <v>0</v>
      </c>
      <c r="BD2462" s="256">
        <v>0</v>
      </c>
      <c r="BE2462" s="256">
        <v>0</v>
      </c>
      <c r="BF2462" s="256">
        <v>0</v>
      </c>
      <c r="BG2462" s="256">
        <v>0</v>
      </c>
      <c r="BH2462" s="256">
        <v>0</v>
      </c>
      <c r="BI2462" s="256">
        <v>0</v>
      </c>
      <c r="BJ2462" s="256">
        <v>0</v>
      </c>
      <c r="BK2462" s="256">
        <v>0</v>
      </c>
      <c r="BL2462" s="256">
        <v>0</v>
      </c>
      <c r="BM2462" s="256">
        <v>0</v>
      </c>
      <c r="BN2462" s="256">
        <v>0</v>
      </c>
      <c r="BO2462" s="256">
        <v>0</v>
      </c>
      <c r="BP2462" s="256">
        <v>0</v>
      </c>
      <c r="BQ2462" s="256">
        <v>0</v>
      </c>
      <c r="BR2462" s="256">
        <v>0</v>
      </c>
      <c r="BS2462" s="256">
        <v>0</v>
      </c>
      <c r="BT2462" s="256">
        <v>0</v>
      </c>
      <c r="BU2462" s="256">
        <v>0</v>
      </c>
      <c r="BV2462" s="256">
        <v>0</v>
      </c>
    </row>
    <row r="2463" spans="1:74">
      <c r="A2463" s="256">
        <v>40</v>
      </c>
      <c r="B2463" s="256">
        <v>627.4283740211888</v>
      </c>
      <c r="C2463" s="256">
        <v>618.74758175955822</v>
      </c>
      <c r="D2463" s="256">
        <v>623.57024412713076</v>
      </c>
      <c r="E2463" s="256">
        <v>641.41409488714919</v>
      </c>
      <c r="F2463" s="256">
        <v>655.39981575310958</v>
      </c>
      <c r="G2463" s="256">
        <v>661.18701059419664</v>
      </c>
      <c r="H2463" s="256">
        <v>665.52740672501193</v>
      </c>
      <c r="I2463" s="256">
        <v>662.6338093044684</v>
      </c>
      <c r="J2463" s="256">
        <v>651.05941962229429</v>
      </c>
      <c r="K2463" s="256">
        <v>638.03823122984841</v>
      </c>
      <c r="L2463" s="256">
        <v>638.03823122984841</v>
      </c>
      <c r="M2463" s="256">
        <v>652.50621833256605</v>
      </c>
      <c r="N2463" s="256">
        <v>674.20819898664251</v>
      </c>
      <c r="O2463" s="256">
        <v>697.839244587748</v>
      </c>
      <c r="P2463" s="256">
        <v>723.88162137263976</v>
      </c>
      <c r="Q2463" s="256">
        <v>751.85306310456053</v>
      </c>
      <c r="R2463" s="256">
        <v>777.41317365269504</v>
      </c>
      <c r="S2463" s="256">
        <v>797.66835559649974</v>
      </c>
      <c r="T2463" s="256">
        <v>815.02994011976091</v>
      </c>
      <c r="U2463" s="256">
        <v>834.3205895900511</v>
      </c>
      <c r="V2463" s="256">
        <v>855.54030400737031</v>
      </c>
      <c r="W2463" s="256">
        <v>872.41962229387434</v>
      </c>
      <c r="X2463" s="256">
        <v>879.65361584523316</v>
      </c>
      <c r="Y2463" s="256">
        <v>862.77429755872913</v>
      </c>
      <c r="Z2463" s="256">
        <v>804.4200829111013</v>
      </c>
      <c r="AA2463" s="256">
        <v>686.26485490557388</v>
      </c>
      <c r="AB2463" s="256">
        <v>498.18102257024441</v>
      </c>
      <c r="AC2463" s="256">
        <v>282.12574850299416</v>
      </c>
      <c r="AD2463" s="256">
        <v>192.42422846614474</v>
      </c>
      <c r="AE2463" s="256">
        <v>187.11929986181494</v>
      </c>
      <c r="AF2463" s="256">
        <v>211.23261169967768</v>
      </c>
      <c r="AG2463" s="256">
        <v>247.88484569322907</v>
      </c>
      <c r="AH2463" s="256">
        <v>271.99815753109181</v>
      </c>
      <c r="AI2463" s="256">
        <v>274.40948871487808</v>
      </c>
      <c r="AJ2463" s="256">
        <v>234.38139106402593</v>
      </c>
      <c r="AK2463" s="256">
        <v>84.878857669276883</v>
      </c>
      <c r="AL2463" s="256">
        <v>0</v>
      </c>
      <c r="AM2463" s="256">
        <v>0</v>
      </c>
      <c r="AN2463" s="256">
        <v>0</v>
      </c>
      <c r="AO2463" s="256">
        <v>0</v>
      </c>
      <c r="AP2463" s="256">
        <v>0</v>
      </c>
      <c r="AQ2463" s="256">
        <v>0</v>
      </c>
      <c r="AR2463" s="256">
        <v>0</v>
      </c>
      <c r="AS2463" s="256">
        <v>0</v>
      </c>
      <c r="AT2463" s="256">
        <v>0</v>
      </c>
      <c r="AU2463" s="256">
        <v>0</v>
      </c>
      <c r="AV2463" s="256">
        <v>0</v>
      </c>
      <c r="AW2463" s="256">
        <v>0</v>
      </c>
      <c r="AX2463" s="256">
        <v>0</v>
      </c>
      <c r="AY2463" s="256">
        <v>0</v>
      </c>
      <c r="AZ2463" s="256">
        <v>0</v>
      </c>
      <c r="BA2463" s="256">
        <v>0</v>
      </c>
      <c r="BB2463" s="256">
        <v>0</v>
      </c>
      <c r="BC2463" s="256">
        <v>0</v>
      </c>
      <c r="BD2463" s="256">
        <v>0</v>
      </c>
      <c r="BE2463" s="256">
        <v>0</v>
      </c>
      <c r="BF2463" s="256">
        <v>0</v>
      </c>
      <c r="BG2463" s="256">
        <v>0</v>
      </c>
      <c r="BH2463" s="256">
        <v>0</v>
      </c>
      <c r="BI2463" s="256">
        <v>0</v>
      </c>
      <c r="BJ2463" s="256">
        <v>0</v>
      </c>
      <c r="BK2463" s="256">
        <v>0</v>
      </c>
      <c r="BL2463" s="256">
        <v>0</v>
      </c>
      <c r="BM2463" s="256">
        <v>0</v>
      </c>
      <c r="BN2463" s="256">
        <v>0</v>
      </c>
      <c r="BO2463" s="256">
        <v>0</v>
      </c>
      <c r="BP2463" s="256">
        <v>0</v>
      </c>
      <c r="BQ2463" s="256">
        <v>0</v>
      </c>
      <c r="BR2463" s="256">
        <v>0</v>
      </c>
      <c r="BS2463" s="256">
        <v>0</v>
      </c>
      <c r="BT2463" s="256">
        <v>0</v>
      </c>
      <c r="BU2463" s="256">
        <v>0</v>
      </c>
      <c r="BV2463" s="256">
        <v>0</v>
      </c>
    </row>
    <row r="2464" spans="1:74">
      <c r="A2464" s="256">
        <v>45</v>
      </c>
      <c r="B2464" s="256">
        <v>627.4283740211888</v>
      </c>
      <c r="C2464" s="256">
        <v>618.74758175955822</v>
      </c>
      <c r="D2464" s="256">
        <v>620.67664670658723</v>
      </c>
      <c r="E2464" s="256">
        <v>635.62690004606213</v>
      </c>
      <c r="F2464" s="256">
        <v>654.43528327959507</v>
      </c>
      <c r="G2464" s="256">
        <v>665.04514048825467</v>
      </c>
      <c r="H2464" s="256">
        <v>673.72593274988526</v>
      </c>
      <c r="I2464" s="256">
        <v>677.10179640718604</v>
      </c>
      <c r="J2464" s="256">
        <v>669.86780285582722</v>
      </c>
      <c r="K2464" s="256">
        <v>653.95301704283781</v>
      </c>
      <c r="L2464" s="256">
        <v>646.23675725472174</v>
      </c>
      <c r="M2464" s="256">
        <v>651.54168585905154</v>
      </c>
      <c r="N2464" s="256">
        <v>668.42100414555546</v>
      </c>
      <c r="O2464" s="256">
        <v>687.22938737908839</v>
      </c>
      <c r="P2464" s="256">
        <v>708.93136803316486</v>
      </c>
      <c r="Q2464" s="256">
        <v>733.52694610778485</v>
      </c>
      <c r="R2464" s="256">
        <v>760.53385536619112</v>
      </c>
      <c r="S2464" s="256">
        <v>787.54076462459739</v>
      </c>
      <c r="T2464" s="256">
        <v>808.7604790419166</v>
      </c>
      <c r="U2464" s="256">
        <v>827.56886227544953</v>
      </c>
      <c r="V2464" s="256">
        <v>847.34177798249698</v>
      </c>
      <c r="W2464" s="256">
        <v>873.38415476738885</v>
      </c>
      <c r="X2464" s="256">
        <v>893.1570704744363</v>
      </c>
      <c r="Y2464" s="256">
        <v>902.32012897282414</v>
      </c>
      <c r="Z2464" s="256">
        <v>877.24228466144689</v>
      </c>
      <c r="AA2464" s="256">
        <v>789.46982957162641</v>
      </c>
      <c r="AB2464" s="256">
        <v>619.22984799631547</v>
      </c>
      <c r="AC2464" s="256">
        <v>388.70658682634752</v>
      </c>
      <c r="AD2464" s="256">
        <v>244.99124827268554</v>
      </c>
      <c r="AE2464" s="256">
        <v>219.43113772455104</v>
      </c>
      <c r="AF2464" s="256">
        <v>238.23952095808397</v>
      </c>
      <c r="AG2464" s="256">
        <v>274.40948871487808</v>
      </c>
      <c r="AH2464" s="256">
        <v>298.04053431598356</v>
      </c>
      <c r="AI2464" s="256">
        <v>303.34546292031337</v>
      </c>
      <c r="AJ2464" s="256">
        <v>291.288807001382</v>
      </c>
      <c r="AK2464" s="256">
        <v>119.60202671579924</v>
      </c>
      <c r="AL2464" s="256">
        <v>0</v>
      </c>
      <c r="AM2464" s="256">
        <v>0</v>
      </c>
      <c r="AN2464" s="256">
        <v>0</v>
      </c>
      <c r="AO2464" s="256">
        <v>0</v>
      </c>
      <c r="AP2464" s="256">
        <v>0</v>
      </c>
      <c r="AQ2464" s="256">
        <v>0</v>
      </c>
      <c r="AR2464" s="256">
        <v>0</v>
      </c>
      <c r="AS2464" s="256">
        <v>0</v>
      </c>
      <c r="AT2464" s="256">
        <v>0</v>
      </c>
      <c r="AU2464" s="256">
        <v>0</v>
      </c>
      <c r="AV2464" s="256">
        <v>0</v>
      </c>
      <c r="AW2464" s="256">
        <v>0</v>
      </c>
      <c r="AX2464" s="256">
        <v>0</v>
      </c>
      <c r="AY2464" s="256">
        <v>0</v>
      </c>
      <c r="AZ2464" s="256">
        <v>0</v>
      </c>
      <c r="BA2464" s="256">
        <v>0</v>
      </c>
      <c r="BB2464" s="256">
        <v>0</v>
      </c>
      <c r="BC2464" s="256">
        <v>0</v>
      </c>
      <c r="BD2464" s="256">
        <v>0</v>
      </c>
      <c r="BE2464" s="256">
        <v>0</v>
      </c>
      <c r="BF2464" s="256">
        <v>0</v>
      </c>
      <c r="BG2464" s="256">
        <v>0</v>
      </c>
      <c r="BH2464" s="256">
        <v>0</v>
      </c>
      <c r="BI2464" s="256">
        <v>0</v>
      </c>
      <c r="BJ2464" s="256">
        <v>0</v>
      </c>
      <c r="BK2464" s="256">
        <v>0</v>
      </c>
      <c r="BL2464" s="256">
        <v>0</v>
      </c>
      <c r="BM2464" s="256">
        <v>0</v>
      </c>
      <c r="BN2464" s="256">
        <v>0</v>
      </c>
      <c r="BO2464" s="256">
        <v>0</v>
      </c>
      <c r="BP2464" s="256">
        <v>0</v>
      </c>
      <c r="BQ2464" s="256">
        <v>0</v>
      </c>
      <c r="BR2464" s="256">
        <v>0</v>
      </c>
      <c r="BS2464" s="256">
        <v>0</v>
      </c>
      <c r="BT2464" s="256">
        <v>0</v>
      </c>
      <c r="BU2464" s="256">
        <v>0</v>
      </c>
      <c r="BV2464" s="256">
        <v>0</v>
      </c>
    </row>
    <row r="2465" spans="1:74">
      <c r="A2465" s="256">
        <v>50</v>
      </c>
      <c r="B2465" s="256">
        <v>627.4283740211888</v>
      </c>
      <c r="C2465" s="256">
        <v>618.74758175955822</v>
      </c>
      <c r="D2465" s="256">
        <v>618.74758175955822</v>
      </c>
      <c r="E2465" s="256">
        <v>631.76877015200409</v>
      </c>
      <c r="F2465" s="256">
        <v>652.50621833256605</v>
      </c>
      <c r="G2465" s="256">
        <v>670.35006909258448</v>
      </c>
      <c r="H2465" s="256">
        <v>681.92445877475859</v>
      </c>
      <c r="I2465" s="256">
        <v>692.05204974666094</v>
      </c>
      <c r="J2465" s="256">
        <v>691.08751727314643</v>
      </c>
      <c r="K2465" s="256">
        <v>678.54859511745781</v>
      </c>
      <c r="L2465" s="256">
        <v>664.56287425149742</v>
      </c>
      <c r="M2465" s="256">
        <v>663.59834177798291</v>
      </c>
      <c r="N2465" s="256">
        <v>673.24366651312801</v>
      </c>
      <c r="O2465" s="256">
        <v>690.12298479963192</v>
      </c>
      <c r="P2465" s="256">
        <v>707.96683555965035</v>
      </c>
      <c r="Q2465" s="256">
        <v>729.18654997696956</v>
      </c>
      <c r="R2465" s="256">
        <v>755.71119299861857</v>
      </c>
      <c r="S2465" s="256">
        <v>784.1649009672966</v>
      </c>
      <c r="T2465" s="256">
        <v>810.20727775218836</v>
      </c>
      <c r="U2465" s="256">
        <v>836.73192077383737</v>
      </c>
      <c r="V2465" s="256">
        <v>862.77429755872913</v>
      </c>
      <c r="W2465" s="256">
        <v>892.19253800092179</v>
      </c>
      <c r="X2465" s="256">
        <v>923.53984339014335</v>
      </c>
      <c r="Y2465" s="256">
        <v>953.44035006909314</v>
      </c>
      <c r="Z2465" s="256">
        <v>961.63887609396647</v>
      </c>
      <c r="AA2465" s="256">
        <v>915.82358360202727</v>
      </c>
      <c r="AB2465" s="256">
        <v>787.54076462459739</v>
      </c>
      <c r="AC2465" s="256">
        <v>561.35789958544478</v>
      </c>
      <c r="AD2465" s="256">
        <v>342.89129433440831</v>
      </c>
      <c r="AE2465" s="256">
        <v>275.37402118839259</v>
      </c>
      <c r="AF2465" s="256">
        <v>277.78535237217886</v>
      </c>
      <c r="AG2465" s="256">
        <v>299.96959926301258</v>
      </c>
      <c r="AH2465" s="256">
        <v>315.40211883924479</v>
      </c>
      <c r="AI2465" s="256">
        <v>319.26024873330283</v>
      </c>
      <c r="AJ2465" s="256">
        <v>315.40211883924479</v>
      </c>
      <c r="AK2465" s="256">
        <v>147.09120221096276</v>
      </c>
      <c r="AL2465" s="256">
        <v>0</v>
      </c>
      <c r="AM2465" s="256">
        <v>0</v>
      </c>
      <c r="AN2465" s="256">
        <v>0</v>
      </c>
      <c r="AO2465" s="256">
        <v>0</v>
      </c>
      <c r="AP2465" s="256">
        <v>0</v>
      </c>
      <c r="AQ2465" s="256">
        <v>0</v>
      </c>
      <c r="AR2465" s="256">
        <v>0</v>
      </c>
      <c r="AS2465" s="256">
        <v>0</v>
      </c>
      <c r="AT2465" s="256">
        <v>0</v>
      </c>
      <c r="AU2465" s="256">
        <v>0</v>
      </c>
      <c r="AV2465" s="256">
        <v>0</v>
      </c>
      <c r="AW2465" s="256">
        <v>0</v>
      </c>
      <c r="AX2465" s="256">
        <v>0</v>
      </c>
      <c r="AY2465" s="256">
        <v>0</v>
      </c>
      <c r="AZ2465" s="256">
        <v>0</v>
      </c>
      <c r="BA2465" s="256">
        <v>0</v>
      </c>
      <c r="BB2465" s="256">
        <v>0</v>
      </c>
      <c r="BC2465" s="256">
        <v>0</v>
      </c>
      <c r="BD2465" s="256">
        <v>0</v>
      </c>
      <c r="BE2465" s="256">
        <v>0</v>
      </c>
      <c r="BF2465" s="256">
        <v>0</v>
      </c>
      <c r="BG2465" s="256">
        <v>0</v>
      </c>
      <c r="BH2465" s="256">
        <v>0</v>
      </c>
      <c r="BI2465" s="256">
        <v>0</v>
      </c>
      <c r="BJ2465" s="256">
        <v>0</v>
      </c>
      <c r="BK2465" s="256">
        <v>0</v>
      </c>
      <c r="BL2465" s="256">
        <v>0</v>
      </c>
      <c r="BM2465" s="256">
        <v>0</v>
      </c>
      <c r="BN2465" s="256">
        <v>0</v>
      </c>
      <c r="BO2465" s="256">
        <v>0</v>
      </c>
      <c r="BP2465" s="256">
        <v>0</v>
      </c>
      <c r="BQ2465" s="256">
        <v>0</v>
      </c>
      <c r="BR2465" s="256">
        <v>0</v>
      </c>
      <c r="BS2465" s="256">
        <v>0</v>
      </c>
      <c r="BT2465" s="256">
        <v>0</v>
      </c>
      <c r="BU2465" s="256">
        <v>0</v>
      </c>
      <c r="BV2465" s="256">
        <v>0</v>
      </c>
    </row>
    <row r="2466" spans="1:74">
      <c r="A2466" s="256">
        <v>55</v>
      </c>
      <c r="B2466" s="256">
        <v>627.4283740211888</v>
      </c>
      <c r="C2466" s="256">
        <v>620.19438046982998</v>
      </c>
      <c r="D2466" s="256">
        <v>619.22984799631547</v>
      </c>
      <c r="E2466" s="256">
        <v>627.4283740211888</v>
      </c>
      <c r="F2466" s="256">
        <v>647.20128972823625</v>
      </c>
      <c r="G2466" s="256">
        <v>668.90327038231271</v>
      </c>
      <c r="H2466" s="256">
        <v>686.26485490557388</v>
      </c>
      <c r="I2466" s="256">
        <v>702.17964071856329</v>
      </c>
      <c r="J2466" s="256">
        <v>711.34269921695113</v>
      </c>
      <c r="K2466" s="256">
        <v>706.52003684937858</v>
      </c>
      <c r="L2466" s="256">
        <v>692.05204974666094</v>
      </c>
      <c r="M2466" s="256">
        <v>682.8889912482731</v>
      </c>
      <c r="N2466" s="256">
        <v>687.71165361584565</v>
      </c>
      <c r="O2466" s="256">
        <v>700.73284200829153</v>
      </c>
      <c r="P2466" s="256">
        <v>718.57669276830995</v>
      </c>
      <c r="Q2466" s="256">
        <v>741.72547213265818</v>
      </c>
      <c r="R2466" s="256">
        <v>768.2501151543072</v>
      </c>
      <c r="S2466" s="256">
        <v>794.29249193919895</v>
      </c>
      <c r="T2466" s="256">
        <v>820.33486872409071</v>
      </c>
      <c r="U2466" s="256">
        <v>855.54030400737031</v>
      </c>
      <c r="V2466" s="256">
        <v>898.94426531552335</v>
      </c>
      <c r="W2466" s="256">
        <v>946.68862275449158</v>
      </c>
      <c r="X2466" s="256">
        <v>996.84431137724607</v>
      </c>
      <c r="Y2466" s="256">
        <v>1050.3758636573014</v>
      </c>
      <c r="Z2466" s="256">
        <v>1093.2975587286971</v>
      </c>
      <c r="AA2466" s="256">
        <v>1094.7443574389688</v>
      </c>
      <c r="AB2466" s="256">
        <v>1012.7590971902355</v>
      </c>
      <c r="AC2466" s="256">
        <v>819.85260248733346</v>
      </c>
      <c r="AD2466" s="256">
        <v>530.01059419622322</v>
      </c>
      <c r="AE2466" s="256">
        <v>366.5223399355138</v>
      </c>
      <c r="AF2466" s="256">
        <v>333.24596959926322</v>
      </c>
      <c r="AG2466" s="256">
        <v>332.28143712574871</v>
      </c>
      <c r="AH2466" s="256">
        <v>333.24596959926322</v>
      </c>
      <c r="AI2466" s="256">
        <v>326.97650852141891</v>
      </c>
      <c r="AJ2466" s="256">
        <v>310.57945647167224</v>
      </c>
      <c r="AK2466" s="256">
        <v>159.14785812989416</v>
      </c>
      <c r="AL2466" s="256">
        <v>0</v>
      </c>
      <c r="AM2466" s="256">
        <v>0</v>
      </c>
      <c r="AN2466" s="256">
        <v>0</v>
      </c>
      <c r="AO2466" s="256">
        <v>0</v>
      </c>
      <c r="AP2466" s="256">
        <v>0</v>
      </c>
      <c r="AQ2466" s="256">
        <v>0</v>
      </c>
      <c r="AR2466" s="256">
        <v>0</v>
      </c>
      <c r="AS2466" s="256">
        <v>0</v>
      </c>
      <c r="AT2466" s="256">
        <v>0</v>
      </c>
      <c r="AU2466" s="256">
        <v>0</v>
      </c>
      <c r="AV2466" s="256">
        <v>0</v>
      </c>
      <c r="AW2466" s="256">
        <v>0</v>
      </c>
      <c r="AX2466" s="256">
        <v>0</v>
      </c>
      <c r="AY2466" s="256">
        <v>0</v>
      </c>
      <c r="AZ2466" s="256">
        <v>0</v>
      </c>
      <c r="BA2466" s="256">
        <v>0</v>
      </c>
      <c r="BB2466" s="256">
        <v>0</v>
      </c>
      <c r="BC2466" s="256">
        <v>0</v>
      </c>
      <c r="BD2466" s="256">
        <v>0</v>
      </c>
      <c r="BE2466" s="256">
        <v>0</v>
      </c>
      <c r="BF2466" s="256">
        <v>0</v>
      </c>
      <c r="BG2466" s="256">
        <v>0</v>
      </c>
      <c r="BH2466" s="256">
        <v>0</v>
      </c>
      <c r="BI2466" s="256">
        <v>0</v>
      </c>
      <c r="BJ2466" s="256">
        <v>0</v>
      </c>
      <c r="BK2466" s="256">
        <v>0</v>
      </c>
      <c r="BL2466" s="256">
        <v>0</v>
      </c>
      <c r="BM2466" s="256">
        <v>0</v>
      </c>
      <c r="BN2466" s="256">
        <v>0</v>
      </c>
      <c r="BO2466" s="256">
        <v>0</v>
      </c>
      <c r="BP2466" s="256">
        <v>0</v>
      </c>
      <c r="BQ2466" s="256">
        <v>0</v>
      </c>
      <c r="BR2466" s="256">
        <v>0</v>
      </c>
      <c r="BS2466" s="256">
        <v>0</v>
      </c>
      <c r="BT2466" s="256">
        <v>0</v>
      </c>
      <c r="BU2466" s="256">
        <v>0</v>
      </c>
      <c r="BV2466" s="256">
        <v>0</v>
      </c>
    </row>
    <row r="2467" spans="1:74">
      <c r="A2467" s="256">
        <v>60</v>
      </c>
      <c r="B2467" s="256">
        <v>627.4283740211888</v>
      </c>
      <c r="C2467" s="256">
        <v>620.19438046982998</v>
      </c>
      <c r="D2467" s="256">
        <v>618.26531552280096</v>
      </c>
      <c r="E2467" s="256">
        <v>623.57024412713076</v>
      </c>
      <c r="F2467" s="256">
        <v>641.89636112390644</v>
      </c>
      <c r="G2467" s="256">
        <v>667.45647167204095</v>
      </c>
      <c r="H2467" s="256">
        <v>690.60525103638918</v>
      </c>
      <c r="I2467" s="256">
        <v>707.96683555965035</v>
      </c>
      <c r="J2467" s="256">
        <v>723.3993551358825</v>
      </c>
      <c r="K2467" s="256">
        <v>731.59788116075583</v>
      </c>
      <c r="L2467" s="256">
        <v>727.73975126669779</v>
      </c>
      <c r="M2467" s="256">
        <v>718.57669276830995</v>
      </c>
      <c r="N2467" s="256">
        <v>713.27176416398015</v>
      </c>
      <c r="O2467" s="256">
        <v>721.47029018885348</v>
      </c>
      <c r="P2467" s="256">
        <v>738.83187471211465</v>
      </c>
      <c r="Q2467" s="256">
        <v>762.46292031322014</v>
      </c>
      <c r="R2467" s="256">
        <v>789.95209580838366</v>
      </c>
      <c r="S2467" s="256">
        <v>819.85260248733346</v>
      </c>
      <c r="T2467" s="256">
        <v>850.71764163979776</v>
      </c>
      <c r="U2467" s="256">
        <v>893.63933671119355</v>
      </c>
      <c r="V2467" s="256">
        <v>952.95808383233589</v>
      </c>
      <c r="W2467" s="256">
        <v>1033.0142791340402</v>
      </c>
      <c r="X2467" s="256">
        <v>1133.3256563795492</v>
      </c>
      <c r="Y2467" s="256">
        <v>1248.5872869645332</v>
      </c>
      <c r="Z2467" s="256">
        <v>1367.7070474435752</v>
      </c>
      <c r="AA2467" s="256">
        <v>1466.0893597420552</v>
      </c>
      <c r="AB2467" s="256">
        <v>1485.3800092123454</v>
      </c>
      <c r="AC2467" s="256">
        <v>1348.416397973285</v>
      </c>
      <c r="AD2467" s="256">
        <v>1029.1561492399821</v>
      </c>
      <c r="AE2467" s="256">
        <v>641.89636112390644</v>
      </c>
      <c r="AF2467" s="256">
        <v>452.36573007830521</v>
      </c>
      <c r="AG2467" s="256">
        <v>384.84845693228948</v>
      </c>
      <c r="AH2467" s="256">
        <v>353.01888530631066</v>
      </c>
      <c r="AI2467" s="256">
        <v>333.24596959926322</v>
      </c>
      <c r="AJ2467" s="256">
        <v>296.5937356057118</v>
      </c>
      <c r="AK2467" s="256">
        <v>167.34638415476749</v>
      </c>
      <c r="AL2467" s="256">
        <v>0</v>
      </c>
      <c r="AM2467" s="256">
        <v>0</v>
      </c>
      <c r="AN2467" s="256">
        <v>0</v>
      </c>
      <c r="AO2467" s="256">
        <v>0</v>
      </c>
      <c r="AP2467" s="256">
        <v>0</v>
      </c>
      <c r="AQ2467" s="256">
        <v>0</v>
      </c>
      <c r="AR2467" s="256">
        <v>0</v>
      </c>
      <c r="AS2467" s="256">
        <v>0</v>
      </c>
      <c r="AT2467" s="256">
        <v>0</v>
      </c>
      <c r="AU2467" s="256">
        <v>0</v>
      </c>
      <c r="AV2467" s="256">
        <v>0</v>
      </c>
      <c r="AW2467" s="256">
        <v>0</v>
      </c>
      <c r="AX2467" s="256">
        <v>0</v>
      </c>
      <c r="AY2467" s="256">
        <v>0</v>
      </c>
      <c r="AZ2467" s="256">
        <v>0</v>
      </c>
      <c r="BA2467" s="256">
        <v>0</v>
      </c>
      <c r="BB2467" s="256">
        <v>0</v>
      </c>
      <c r="BC2467" s="256">
        <v>0</v>
      </c>
      <c r="BD2467" s="256">
        <v>0</v>
      </c>
      <c r="BE2467" s="256">
        <v>0</v>
      </c>
      <c r="BF2467" s="256">
        <v>0</v>
      </c>
      <c r="BG2467" s="256">
        <v>0</v>
      </c>
      <c r="BH2467" s="256">
        <v>0</v>
      </c>
      <c r="BI2467" s="256">
        <v>0</v>
      </c>
      <c r="BJ2467" s="256">
        <v>0</v>
      </c>
      <c r="BK2467" s="256">
        <v>0</v>
      </c>
      <c r="BL2467" s="256">
        <v>0</v>
      </c>
      <c r="BM2467" s="256">
        <v>0</v>
      </c>
      <c r="BN2467" s="256">
        <v>0</v>
      </c>
      <c r="BO2467" s="256">
        <v>0</v>
      </c>
      <c r="BP2467" s="256">
        <v>0</v>
      </c>
      <c r="BQ2467" s="256">
        <v>0</v>
      </c>
      <c r="BR2467" s="256">
        <v>0</v>
      </c>
      <c r="BS2467" s="256">
        <v>0</v>
      </c>
      <c r="BT2467" s="256">
        <v>0</v>
      </c>
      <c r="BU2467" s="256">
        <v>0</v>
      </c>
      <c r="BV2467" s="256">
        <v>0</v>
      </c>
    </row>
    <row r="2468" spans="1:74">
      <c r="A2468" s="256">
        <v>65</v>
      </c>
      <c r="B2468" s="256">
        <v>627.4283740211888</v>
      </c>
      <c r="C2468" s="256">
        <v>618.74758175955822</v>
      </c>
      <c r="D2468" s="256">
        <v>616.81851681252908</v>
      </c>
      <c r="E2468" s="256">
        <v>620.19438046982998</v>
      </c>
      <c r="F2468" s="256">
        <v>636.10916628281939</v>
      </c>
      <c r="G2468" s="256">
        <v>661.18701059419664</v>
      </c>
      <c r="H2468" s="256">
        <v>687.22938737908839</v>
      </c>
      <c r="I2468" s="256">
        <v>710.37816674343662</v>
      </c>
      <c r="J2468" s="256">
        <v>733.0446798710276</v>
      </c>
      <c r="K2468" s="256">
        <v>751.37079686780328</v>
      </c>
      <c r="L2468" s="256">
        <v>760.53385536619112</v>
      </c>
      <c r="M2468" s="256">
        <v>758.6047904191621</v>
      </c>
      <c r="N2468" s="256">
        <v>750.40626439428877</v>
      </c>
      <c r="O2468" s="256">
        <v>752.33532934131779</v>
      </c>
      <c r="P2468" s="256">
        <v>767.28558268079269</v>
      </c>
      <c r="Q2468" s="256">
        <v>791.39889451865542</v>
      </c>
      <c r="R2468" s="256">
        <v>822.26393367111973</v>
      </c>
      <c r="S2468" s="256">
        <v>856.02257024412756</v>
      </c>
      <c r="T2468" s="256">
        <v>895.08613542146531</v>
      </c>
      <c r="U2468" s="256">
        <v>954.40488254260765</v>
      </c>
      <c r="V2468" s="256">
        <v>1033.4965453707975</v>
      </c>
      <c r="W2468" s="256">
        <v>1141.0419161676652</v>
      </c>
      <c r="X2468" s="256">
        <v>1279.9345923537549</v>
      </c>
      <c r="Y2468" s="256">
        <v>1452.5859051128521</v>
      </c>
      <c r="Z2468" s="256">
        <v>1652.2441271303555</v>
      </c>
      <c r="AA2468" s="256">
        <v>1855.2782128051599</v>
      </c>
      <c r="AB2468" s="256">
        <v>2014.4260709350542</v>
      </c>
      <c r="AC2468" s="256">
        <v>2019.2487333026268</v>
      </c>
      <c r="AD2468" s="256">
        <v>1813.803316444036</v>
      </c>
      <c r="AE2468" s="256">
        <v>1400.5011515430685</v>
      </c>
      <c r="AF2468" s="256">
        <v>917.27038231229903</v>
      </c>
      <c r="AG2468" s="256">
        <v>552.6771073238142</v>
      </c>
      <c r="AH2468" s="256">
        <v>391.60018424689105</v>
      </c>
      <c r="AI2468" s="256">
        <v>340.47996315062204</v>
      </c>
      <c r="AJ2468" s="256">
        <v>278.74988484569337</v>
      </c>
      <c r="AK2468" s="256">
        <v>158.18332565637965</v>
      </c>
      <c r="AL2468" s="256">
        <v>0</v>
      </c>
      <c r="AM2468" s="256">
        <v>0</v>
      </c>
      <c r="AN2468" s="256">
        <v>0</v>
      </c>
      <c r="AO2468" s="256">
        <v>0</v>
      </c>
      <c r="AP2468" s="256">
        <v>0</v>
      </c>
      <c r="AQ2468" s="256">
        <v>0</v>
      </c>
      <c r="AR2468" s="256">
        <v>0</v>
      </c>
      <c r="AS2468" s="256">
        <v>0</v>
      </c>
      <c r="AT2468" s="256">
        <v>0</v>
      </c>
      <c r="AU2468" s="256">
        <v>0</v>
      </c>
      <c r="AV2468" s="256">
        <v>0</v>
      </c>
      <c r="AW2468" s="256">
        <v>0</v>
      </c>
      <c r="AX2468" s="256">
        <v>0</v>
      </c>
      <c r="AY2468" s="256">
        <v>0</v>
      </c>
      <c r="AZ2468" s="256">
        <v>0</v>
      </c>
      <c r="BA2468" s="256">
        <v>0</v>
      </c>
      <c r="BB2468" s="256">
        <v>0</v>
      </c>
      <c r="BC2468" s="256">
        <v>0</v>
      </c>
      <c r="BD2468" s="256">
        <v>0</v>
      </c>
      <c r="BE2468" s="256">
        <v>0</v>
      </c>
      <c r="BF2468" s="256">
        <v>0</v>
      </c>
      <c r="BG2468" s="256">
        <v>0</v>
      </c>
      <c r="BH2468" s="256">
        <v>0</v>
      </c>
      <c r="BI2468" s="256">
        <v>0</v>
      </c>
      <c r="BJ2468" s="256">
        <v>0</v>
      </c>
      <c r="BK2468" s="256">
        <v>0</v>
      </c>
      <c r="BL2468" s="256">
        <v>0</v>
      </c>
      <c r="BM2468" s="256">
        <v>0</v>
      </c>
      <c r="BN2468" s="256">
        <v>0</v>
      </c>
      <c r="BO2468" s="256">
        <v>0</v>
      </c>
      <c r="BP2468" s="256">
        <v>0</v>
      </c>
      <c r="BQ2468" s="256">
        <v>0</v>
      </c>
      <c r="BR2468" s="256">
        <v>0</v>
      </c>
      <c r="BS2468" s="256">
        <v>0</v>
      </c>
      <c r="BT2468" s="256">
        <v>0</v>
      </c>
      <c r="BU2468" s="256">
        <v>0</v>
      </c>
      <c r="BV2468" s="256">
        <v>0</v>
      </c>
    </row>
    <row r="2469" spans="1:74">
      <c r="A2469" s="256">
        <v>70</v>
      </c>
      <c r="B2469" s="256">
        <v>627.4283740211888</v>
      </c>
      <c r="C2469" s="256">
        <v>622.123445416859</v>
      </c>
      <c r="D2469" s="256">
        <v>617.30078304928634</v>
      </c>
      <c r="E2469" s="256">
        <v>618.26531552280096</v>
      </c>
      <c r="F2469" s="256">
        <v>629.83970520497508</v>
      </c>
      <c r="G2469" s="256">
        <v>650.09488714877978</v>
      </c>
      <c r="H2469" s="256">
        <v>678.06632888070055</v>
      </c>
      <c r="I2469" s="256">
        <v>706.03777061262133</v>
      </c>
      <c r="J2469" s="256">
        <v>733.0446798710276</v>
      </c>
      <c r="K2469" s="256">
        <v>757.64025794564759</v>
      </c>
      <c r="L2469" s="256">
        <v>778.37770612620955</v>
      </c>
      <c r="M2469" s="256">
        <v>789.46982957162641</v>
      </c>
      <c r="N2469" s="256">
        <v>793.8102257024417</v>
      </c>
      <c r="O2469" s="256">
        <v>799.1151543067715</v>
      </c>
      <c r="P2469" s="256">
        <v>809.72501151543111</v>
      </c>
      <c r="Q2469" s="256">
        <v>829.0156609857213</v>
      </c>
      <c r="R2469" s="256">
        <v>862.77429755872913</v>
      </c>
      <c r="S2469" s="256">
        <v>898.94426531552335</v>
      </c>
      <c r="T2469" s="256">
        <v>942.83049286043354</v>
      </c>
      <c r="U2469" s="256">
        <v>1010.8300322432065</v>
      </c>
      <c r="V2469" s="256">
        <v>1110.6591432519583</v>
      </c>
      <c r="W2469" s="256">
        <v>1241.3532934131745</v>
      </c>
      <c r="X2469" s="256">
        <v>1412.0755412252427</v>
      </c>
      <c r="Y2469" s="256">
        <v>1613.180561953018</v>
      </c>
      <c r="Z2469" s="256">
        <v>1840.3279594656851</v>
      </c>
      <c r="AA2469" s="256">
        <v>2112.3261169967768</v>
      </c>
      <c r="AB2469" s="256">
        <v>2361.1754951635203</v>
      </c>
      <c r="AC2469" s="256">
        <v>2470.6499309074175</v>
      </c>
      <c r="AD2469" s="256">
        <v>2374.1966835559665</v>
      </c>
      <c r="AE2469" s="256">
        <v>2097.375863657302</v>
      </c>
      <c r="AF2469" s="256">
        <v>1584.7268539843399</v>
      </c>
      <c r="AG2469" s="256">
        <v>859.8807001381856</v>
      </c>
      <c r="AH2469" s="256">
        <v>441.7558728696456</v>
      </c>
      <c r="AI2469" s="256">
        <v>344.82035928143733</v>
      </c>
      <c r="AJ2469" s="256">
        <v>264.28189774297573</v>
      </c>
      <c r="AK2469" s="256">
        <v>135.9990787655459</v>
      </c>
      <c r="AL2469" s="256">
        <v>0</v>
      </c>
      <c r="AM2469" s="256">
        <v>0</v>
      </c>
      <c r="AN2469" s="256">
        <v>0</v>
      </c>
      <c r="AO2469" s="256">
        <v>0</v>
      </c>
      <c r="AP2469" s="256">
        <v>0</v>
      </c>
      <c r="AQ2469" s="256">
        <v>0</v>
      </c>
      <c r="AR2469" s="256">
        <v>0</v>
      </c>
      <c r="AS2469" s="256">
        <v>0</v>
      </c>
      <c r="AT2469" s="256">
        <v>0</v>
      </c>
      <c r="AU2469" s="256">
        <v>0</v>
      </c>
      <c r="AV2469" s="256">
        <v>0</v>
      </c>
      <c r="AW2469" s="256">
        <v>0</v>
      </c>
      <c r="AX2469" s="256">
        <v>0</v>
      </c>
      <c r="AY2469" s="256">
        <v>0</v>
      </c>
      <c r="AZ2469" s="256">
        <v>0</v>
      </c>
      <c r="BA2469" s="256">
        <v>0</v>
      </c>
      <c r="BB2469" s="256">
        <v>0</v>
      </c>
      <c r="BC2469" s="256">
        <v>0</v>
      </c>
      <c r="BD2469" s="256">
        <v>0</v>
      </c>
      <c r="BE2469" s="256">
        <v>0</v>
      </c>
      <c r="BF2469" s="256">
        <v>0</v>
      </c>
      <c r="BG2469" s="256">
        <v>0</v>
      </c>
      <c r="BH2469" s="256">
        <v>0</v>
      </c>
      <c r="BI2469" s="256">
        <v>0</v>
      </c>
      <c r="BJ2469" s="256">
        <v>0</v>
      </c>
      <c r="BK2469" s="256">
        <v>0</v>
      </c>
      <c r="BL2469" s="256">
        <v>0</v>
      </c>
      <c r="BM2469" s="256">
        <v>0</v>
      </c>
      <c r="BN2469" s="256">
        <v>0</v>
      </c>
      <c r="BO2469" s="256">
        <v>0</v>
      </c>
      <c r="BP2469" s="256">
        <v>0</v>
      </c>
      <c r="BQ2469" s="256">
        <v>0</v>
      </c>
      <c r="BR2469" s="256">
        <v>0</v>
      </c>
      <c r="BS2469" s="256">
        <v>0</v>
      </c>
      <c r="BT2469" s="256">
        <v>0</v>
      </c>
      <c r="BU2469" s="256">
        <v>0</v>
      </c>
      <c r="BV2469" s="256">
        <v>0</v>
      </c>
    </row>
    <row r="2470" spans="1:74">
      <c r="A2470" s="256">
        <v>75</v>
      </c>
      <c r="B2470" s="256">
        <v>627.4283740211888</v>
      </c>
      <c r="C2470" s="256">
        <v>622.60571165361625</v>
      </c>
      <c r="D2470" s="256">
        <v>618.26531552280096</v>
      </c>
      <c r="E2470" s="256">
        <v>616.81851681252908</v>
      </c>
      <c r="F2470" s="256">
        <v>626.46384154767429</v>
      </c>
      <c r="G2470" s="256">
        <v>642.86089359742095</v>
      </c>
      <c r="H2470" s="256">
        <v>664.56287425149742</v>
      </c>
      <c r="I2470" s="256">
        <v>691.56978350990369</v>
      </c>
      <c r="J2470" s="256">
        <v>721.47029018885348</v>
      </c>
      <c r="K2470" s="256">
        <v>752.33532934131779</v>
      </c>
      <c r="L2470" s="256">
        <v>778.8599723629668</v>
      </c>
      <c r="M2470" s="256">
        <v>802.49101796407228</v>
      </c>
      <c r="N2470" s="256">
        <v>819.85260248733346</v>
      </c>
      <c r="O2470" s="256">
        <v>835.76738830032286</v>
      </c>
      <c r="P2470" s="256">
        <v>851.19990787655502</v>
      </c>
      <c r="Q2470" s="256">
        <v>872.9018885306316</v>
      </c>
      <c r="R2470" s="256">
        <v>904.73146015661041</v>
      </c>
      <c r="S2470" s="256">
        <v>934.14970059880295</v>
      </c>
      <c r="T2470" s="256">
        <v>976.58912943344137</v>
      </c>
      <c r="U2470" s="256">
        <v>1047.4822662367578</v>
      </c>
      <c r="V2470" s="256">
        <v>1149.7227084292958</v>
      </c>
      <c r="W2470" s="256">
        <v>1289.5799170888999</v>
      </c>
      <c r="X2470" s="256">
        <v>1459.8198986642108</v>
      </c>
      <c r="Y2470" s="256">
        <v>1654.6554583141419</v>
      </c>
      <c r="Z2470" s="256">
        <v>1891.4481805619541</v>
      </c>
      <c r="AA2470" s="256">
        <v>2180.8079226163072</v>
      </c>
      <c r="AB2470" s="256">
        <v>2485.1179180101349</v>
      </c>
      <c r="AC2470" s="256">
        <v>2687.6697374481819</v>
      </c>
      <c r="AD2470" s="256">
        <v>2652.9465684016595</v>
      </c>
      <c r="AE2470" s="256">
        <v>2383.3597420543542</v>
      </c>
      <c r="AF2470" s="256">
        <v>1820.0727775218804</v>
      </c>
      <c r="AG2470" s="256">
        <v>925.95117457392962</v>
      </c>
      <c r="AH2470" s="256">
        <v>421.50069092584084</v>
      </c>
      <c r="AI2470" s="256">
        <v>313.95532012897303</v>
      </c>
      <c r="AJ2470" s="256">
        <v>231.97005988023966</v>
      </c>
      <c r="AK2470" s="256">
        <v>109.95670198065415</v>
      </c>
      <c r="AL2470" s="256">
        <v>0</v>
      </c>
      <c r="AM2470" s="256">
        <v>0</v>
      </c>
      <c r="AN2470" s="256">
        <v>0</v>
      </c>
      <c r="AO2470" s="256">
        <v>0</v>
      </c>
      <c r="AP2470" s="256">
        <v>0</v>
      </c>
      <c r="AQ2470" s="256">
        <v>0</v>
      </c>
      <c r="AR2470" s="256">
        <v>0</v>
      </c>
      <c r="AS2470" s="256">
        <v>0</v>
      </c>
      <c r="AT2470" s="256">
        <v>0</v>
      </c>
      <c r="AU2470" s="256">
        <v>0</v>
      </c>
      <c r="AV2470" s="256">
        <v>0</v>
      </c>
      <c r="AW2470" s="256">
        <v>0</v>
      </c>
      <c r="AX2470" s="256">
        <v>0</v>
      </c>
      <c r="AY2470" s="256">
        <v>0</v>
      </c>
      <c r="AZ2470" s="256">
        <v>0</v>
      </c>
      <c r="BA2470" s="256">
        <v>0</v>
      </c>
      <c r="BB2470" s="256">
        <v>0</v>
      </c>
      <c r="BC2470" s="256">
        <v>0</v>
      </c>
      <c r="BD2470" s="256">
        <v>0</v>
      </c>
      <c r="BE2470" s="256">
        <v>0</v>
      </c>
      <c r="BF2470" s="256">
        <v>0</v>
      </c>
      <c r="BG2470" s="256">
        <v>0</v>
      </c>
      <c r="BH2470" s="256">
        <v>0</v>
      </c>
      <c r="BI2470" s="256">
        <v>0</v>
      </c>
      <c r="BJ2470" s="256">
        <v>0</v>
      </c>
      <c r="BK2470" s="256">
        <v>0</v>
      </c>
      <c r="BL2470" s="256">
        <v>0</v>
      </c>
      <c r="BM2470" s="256">
        <v>0</v>
      </c>
      <c r="BN2470" s="256">
        <v>0</v>
      </c>
      <c r="BO2470" s="256">
        <v>0</v>
      </c>
      <c r="BP2470" s="256">
        <v>0</v>
      </c>
      <c r="BQ2470" s="256">
        <v>0</v>
      </c>
      <c r="BR2470" s="256">
        <v>0</v>
      </c>
      <c r="BS2470" s="256">
        <v>0</v>
      </c>
      <c r="BT2470" s="256">
        <v>0</v>
      </c>
      <c r="BU2470" s="256">
        <v>0</v>
      </c>
      <c r="BV2470" s="256">
        <v>0</v>
      </c>
    </row>
    <row r="2471" spans="1:74">
      <c r="A2471" s="256">
        <v>80</v>
      </c>
      <c r="B2471" s="256">
        <v>627.4283740211888</v>
      </c>
      <c r="C2471" s="256">
        <v>623.57024412713076</v>
      </c>
      <c r="D2471" s="256">
        <v>619.22984799631547</v>
      </c>
      <c r="E2471" s="256">
        <v>617.78304928604371</v>
      </c>
      <c r="F2471" s="256">
        <v>624.53477660064527</v>
      </c>
      <c r="G2471" s="256">
        <v>637.55596499309115</v>
      </c>
      <c r="H2471" s="256">
        <v>653.47075080608056</v>
      </c>
      <c r="I2471" s="256">
        <v>675.17273146015702</v>
      </c>
      <c r="J2471" s="256">
        <v>702.66190695532055</v>
      </c>
      <c r="K2471" s="256">
        <v>732.56241363427034</v>
      </c>
      <c r="L2471" s="256">
        <v>763.42745278673465</v>
      </c>
      <c r="M2471" s="256">
        <v>791.88116075541268</v>
      </c>
      <c r="N2471" s="256">
        <v>817.92353754030444</v>
      </c>
      <c r="O2471" s="256">
        <v>841.55458314140992</v>
      </c>
      <c r="P2471" s="256">
        <v>864.70336250575826</v>
      </c>
      <c r="Q2471" s="256">
        <v>890.74573929065002</v>
      </c>
      <c r="R2471" s="256">
        <v>921.12851220635707</v>
      </c>
      <c r="S2471" s="256">
        <v>946.68862275449158</v>
      </c>
      <c r="T2471" s="256">
        <v>980.44725932749941</v>
      </c>
      <c r="U2471" s="256">
        <v>1040.2482726853991</v>
      </c>
      <c r="V2471" s="256">
        <v>1125.6093965914331</v>
      </c>
      <c r="W2471" s="256">
        <v>1242.8000921234461</v>
      </c>
      <c r="X2471" s="256">
        <v>1385.5508982035935</v>
      </c>
      <c r="Y2471" s="256">
        <v>1551.4504836480894</v>
      </c>
      <c r="Z2471" s="256">
        <v>1753.5200368493793</v>
      </c>
      <c r="AA2471" s="256">
        <v>2009.1211423307243</v>
      </c>
      <c r="AB2471" s="256">
        <v>2304.7503454629218</v>
      </c>
      <c r="AC2471" s="256">
        <v>2573.8549055734698</v>
      </c>
      <c r="AD2471" s="256">
        <v>2665.4854905573484</v>
      </c>
      <c r="AE2471" s="256">
        <v>2441.7139567019822</v>
      </c>
      <c r="AF2471" s="256">
        <v>1786.3141409488726</v>
      </c>
      <c r="AG2471" s="256">
        <v>752.33532934131779</v>
      </c>
      <c r="AH2471" s="256">
        <v>330.35237217871969</v>
      </c>
      <c r="AI2471" s="256">
        <v>239.20405343159848</v>
      </c>
      <c r="AJ2471" s="256">
        <v>179.88530631045612</v>
      </c>
      <c r="AK2471" s="256">
        <v>82.949792722247864</v>
      </c>
      <c r="AL2471" s="256">
        <v>0</v>
      </c>
      <c r="AM2471" s="256">
        <v>0</v>
      </c>
      <c r="AN2471" s="256">
        <v>0</v>
      </c>
      <c r="AO2471" s="256">
        <v>0</v>
      </c>
      <c r="AP2471" s="256">
        <v>0</v>
      </c>
      <c r="AQ2471" s="256">
        <v>0</v>
      </c>
      <c r="AR2471" s="256">
        <v>0</v>
      </c>
      <c r="AS2471" s="256">
        <v>0</v>
      </c>
      <c r="AT2471" s="256">
        <v>0</v>
      </c>
      <c r="AU2471" s="256">
        <v>0</v>
      </c>
      <c r="AV2471" s="256">
        <v>0</v>
      </c>
      <c r="AW2471" s="256">
        <v>0</v>
      </c>
      <c r="AX2471" s="256">
        <v>0</v>
      </c>
      <c r="AY2471" s="256">
        <v>0</v>
      </c>
      <c r="AZ2471" s="256">
        <v>0</v>
      </c>
      <c r="BA2471" s="256">
        <v>0</v>
      </c>
      <c r="BB2471" s="256">
        <v>0</v>
      </c>
      <c r="BC2471" s="256">
        <v>0</v>
      </c>
      <c r="BD2471" s="256">
        <v>0</v>
      </c>
      <c r="BE2471" s="256">
        <v>0</v>
      </c>
      <c r="BF2471" s="256">
        <v>0</v>
      </c>
      <c r="BG2471" s="256">
        <v>0</v>
      </c>
      <c r="BH2471" s="256">
        <v>0</v>
      </c>
      <c r="BI2471" s="256">
        <v>0</v>
      </c>
      <c r="BJ2471" s="256">
        <v>0</v>
      </c>
      <c r="BK2471" s="256">
        <v>0</v>
      </c>
      <c r="BL2471" s="256">
        <v>0</v>
      </c>
      <c r="BM2471" s="256">
        <v>0</v>
      </c>
      <c r="BN2471" s="256">
        <v>0</v>
      </c>
      <c r="BO2471" s="256">
        <v>0</v>
      </c>
      <c r="BP2471" s="256">
        <v>0</v>
      </c>
      <c r="BQ2471" s="256">
        <v>0</v>
      </c>
      <c r="BR2471" s="256">
        <v>0</v>
      </c>
      <c r="BS2471" s="256">
        <v>0</v>
      </c>
      <c r="BT2471" s="256">
        <v>0</v>
      </c>
      <c r="BU2471" s="256">
        <v>0</v>
      </c>
      <c r="BV2471" s="256">
        <v>0</v>
      </c>
    </row>
    <row r="2472" spans="1:74">
      <c r="A2472" s="256">
        <v>85</v>
      </c>
      <c r="B2472" s="256">
        <v>627.4283740211888</v>
      </c>
      <c r="C2472" s="256">
        <v>625.98157531091704</v>
      </c>
      <c r="D2472" s="256">
        <v>621.64117918010174</v>
      </c>
      <c r="E2472" s="256">
        <v>620.19438046982998</v>
      </c>
      <c r="F2472" s="256">
        <v>623.08797789037351</v>
      </c>
      <c r="G2472" s="256">
        <v>635.14463380930488</v>
      </c>
      <c r="H2472" s="256">
        <v>649.61262091202252</v>
      </c>
      <c r="I2472" s="256">
        <v>665.04514048825467</v>
      </c>
      <c r="J2472" s="256">
        <v>685.30032243205937</v>
      </c>
      <c r="K2472" s="256">
        <v>708.93136803316486</v>
      </c>
      <c r="L2472" s="256">
        <v>732.56241363427034</v>
      </c>
      <c r="M2472" s="256">
        <v>757.64025794564759</v>
      </c>
      <c r="N2472" s="256">
        <v>786.09396591432562</v>
      </c>
      <c r="O2472" s="256">
        <v>814.54767388300365</v>
      </c>
      <c r="P2472" s="256">
        <v>839.6255181943809</v>
      </c>
      <c r="Q2472" s="256">
        <v>865.66789497927277</v>
      </c>
      <c r="R2472" s="256">
        <v>895.08613542146531</v>
      </c>
      <c r="S2472" s="256">
        <v>920.16397973284256</v>
      </c>
      <c r="T2472" s="256">
        <v>949.5822201750351</v>
      </c>
      <c r="U2472" s="256">
        <v>1001.1847075080614</v>
      </c>
      <c r="V2472" s="256">
        <v>1075.935974205436</v>
      </c>
      <c r="W2472" s="256">
        <v>1177.2118839244595</v>
      </c>
      <c r="X2472" s="256">
        <v>1295.367111929987</v>
      </c>
      <c r="Y2472" s="256">
        <v>1428.9548595117465</v>
      </c>
      <c r="Z2472" s="256">
        <v>1591.4785812989414</v>
      </c>
      <c r="AA2472" s="256">
        <v>1780.5269461077855</v>
      </c>
      <c r="AB2472" s="256">
        <v>1988.3836941501625</v>
      </c>
      <c r="AC2472" s="256">
        <v>2163.4463380930461</v>
      </c>
      <c r="AD2472" s="256">
        <v>2267.6158452326131</v>
      </c>
      <c r="AE2472" s="256">
        <v>2158.6236757254733</v>
      </c>
      <c r="AF2472" s="256">
        <v>1563.5071395670207</v>
      </c>
      <c r="AG2472" s="256">
        <v>540.62045140488283</v>
      </c>
      <c r="AH2472" s="256">
        <v>232.45232611699691</v>
      </c>
      <c r="AI2472" s="256">
        <v>162.04145555043769</v>
      </c>
      <c r="AJ2472" s="256">
        <v>119.11976047904199</v>
      </c>
      <c r="AK2472" s="256">
        <v>48.708889912482753</v>
      </c>
      <c r="AL2472" s="256">
        <v>0</v>
      </c>
      <c r="AM2472" s="256">
        <v>0</v>
      </c>
      <c r="AN2472" s="256">
        <v>0</v>
      </c>
      <c r="AO2472" s="256">
        <v>0</v>
      </c>
      <c r="AP2472" s="256">
        <v>0</v>
      </c>
      <c r="AQ2472" s="256">
        <v>0</v>
      </c>
      <c r="AR2472" s="256">
        <v>0</v>
      </c>
      <c r="AS2472" s="256">
        <v>0</v>
      </c>
      <c r="AT2472" s="256">
        <v>0</v>
      </c>
      <c r="AU2472" s="256">
        <v>0</v>
      </c>
      <c r="AV2472" s="256">
        <v>0</v>
      </c>
      <c r="AW2472" s="256">
        <v>0</v>
      </c>
      <c r="AX2472" s="256">
        <v>0</v>
      </c>
      <c r="AY2472" s="256">
        <v>0</v>
      </c>
      <c r="AZ2472" s="256">
        <v>0</v>
      </c>
      <c r="BA2472" s="256">
        <v>0</v>
      </c>
      <c r="BB2472" s="256">
        <v>0</v>
      </c>
      <c r="BC2472" s="256">
        <v>0</v>
      </c>
      <c r="BD2472" s="256">
        <v>0</v>
      </c>
      <c r="BE2472" s="256">
        <v>0</v>
      </c>
      <c r="BF2472" s="256">
        <v>0</v>
      </c>
      <c r="BG2472" s="256">
        <v>0</v>
      </c>
      <c r="BH2472" s="256">
        <v>0</v>
      </c>
      <c r="BI2472" s="256">
        <v>0</v>
      </c>
      <c r="BJ2472" s="256">
        <v>0</v>
      </c>
      <c r="BK2472" s="256">
        <v>0</v>
      </c>
      <c r="BL2472" s="256">
        <v>0</v>
      </c>
      <c r="BM2472" s="256">
        <v>0</v>
      </c>
      <c r="BN2472" s="256">
        <v>0</v>
      </c>
      <c r="BO2472" s="256">
        <v>0</v>
      </c>
      <c r="BP2472" s="256">
        <v>0</v>
      </c>
      <c r="BQ2472" s="256">
        <v>0</v>
      </c>
      <c r="BR2472" s="256">
        <v>0</v>
      </c>
      <c r="BS2472" s="256">
        <v>0</v>
      </c>
      <c r="BT2472" s="256">
        <v>0</v>
      </c>
      <c r="BU2472" s="256">
        <v>0</v>
      </c>
      <c r="BV2472" s="256">
        <v>0</v>
      </c>
    </row>
    <row r="2473" spans="1:74">
      <c r="A2473" s="256">
        <v>90</v>
      </c>
      <c r="B2473" s="256">
        <v>627.4283740211888</v>
      </c>
      <c r="C2473" s="256">
        <v>626.46384154767429</v>
      </c>
      <c r="D2473" s="256">
        <v>623.57024412713076</v>
      </c>
      <c r="E2473" s="256">
        <v>622.60571165361625</v>
      </c>
      <c r="F2473" s="256">
        <v>627.91064025794606</v>
      </c>
      <c r="G2473" s="256">
        <v>638.03823122984841</v>
      </c>
      <c r="H2473" s="256">
        <v>650.09488714877978</v>
      </c>
      <c r="I2473" s="256">
        <v>662.6338093044684</v>
      </c>
      <c r="J2473" s="256">
        <v>679.03086135421506</v>
      </c>
      <c r="K2473" s="256">
        <v>695.42791340396172</v>
      </c>
      <c r="L2473" s="256">
        <v>711.34269921695113</v>
      </c>
      <c r="M2473" s="256">
        <v>727.25748502994054</v>
      </c>
      <c r="N2473" s="256">
        <v>744.13680331644446</v>
      </c>
      <c r="O2473" s="256">
        <v>762.94518654997739</v>
      </c>
      <c r="P2473" s="256">
        <v>783.68263473053935</v>
      </c>
      <c r="Q2473" s="256">
        <v>806.83141409488758</v>
      </c>
      <c r="R2473" s="256">
        <v>832.39152464302208</v>
      </c>
      <c r="S2473" s="256">
        <v>857.46936895439933</v>
      </c>
      <c r="T2473" s="256">
        <v>884.95854444956296</v>
      </c>
      <c r="U2473" s="256">
        <v>934.14970059880295</v>
      </c>
      <c r="V2473" s="256">
        <v>1003.1137724550904</v>
      </c>
      <c r="W2473" s="256">
        <v>1096.1911561492407</v>
      </c>
      <c r="X2473" s="256">
        <v>1195.0557346844778</v>
      </c>
      <c r="Y2473" s="256">
        <v>1292.4735145094435</v>
      </c>
      <c r="Z2473" s="256">
        <v>1414.9691386457862</v>
      </c>
      <c r="AA2473" s="256">
        <v>1562.5426070935061</v>
      </c>
      <c r="AB2473" s="256">
        <v>1711.0806080147406</v>
      </c>
      <c r="AC2473" s="256">
        <v>1803.6757254721338</v>
      </c>
      <c r="AD2473" s="256">
        <v>1809.4629203132208</v>
      </c>
      <c r="AE2473" s="256">
        <v>1670.0879778903741</v>
      </c>
      <c r="AF2473" s="256">
        <v>1186.8572086596046</v>
      </c>
      <c r="AG2473" s="256">
        <v>361.217411331184</v>
      </c>
      <c r="AH2473" s="256">
        <v>151.91386457853531</v>
      </c>
      <c r="AI2473" s="256">
        <v>96.453247351450997</v>
      </c>
      <c r="AJ2473" s="256">
        <v>62.694610778443149</v>
      </c>
      <c r="AK2473" s="256">
        <v>19.290649470290198</v>
      </c>
      <c r="AL2473" s="256">
        <v>0</v>
      </c>
      <c r="AM2473" s="256">
        <v>0</v>
      </c>
      <c r="AN2473" s="256">
        <v>0</v>
      </c>
      <c r="AO2473" s="256">
        <v>0</v>
      </c>
      <c r="AP2473" s="256">
        <v>0</v>
      </c>
      <c r="AQ2473" s="256">
        <v>0</v>
      </c>
      <c r="AR2473" s="256">
        <v>0</v>
      </c>
      <c r="AS2473" s="256">
        <v>0</v>
      </c>
      <c r="AT2473" s="256">
        <v>0</v>
      </c>
      <c r="AU2473" s="256">
        <v>0</v>
      </c>
      <c r="AV2473" s="256">
        <v>0</v>
      </c>
      <c r="AW2473" s="256">
        <v>0</v>
      </c>
      <c r="AX2473" s="256">
        <v>0</v>
      </c>
      <c r="AY2473" s="256">
        <v>0</v>
      </c>
      <c r="AZ2473" s="256">
        <v>0</v>
      </c>
      <c r="BA2473" s="256">
        <v>0</v>
      </c>
      <c r="BB2473" s="256">
        <v>0</v>
      </c>
      <c r="BC2473" s="256">
        <v>0</v>
      </c>
      <c r="BD2473" s="256">
        <v>0</v>
      </c>
      <c r="BE2473" s="256">
        <v>0</v>
      </c>
      <c r="BF2473" s="256">
        <v>0</v>
      </c>
      <c r="BG2473" s="256">
        <v>0</v>
      </c>
      <c r="BH2473" s="256">
        <v>0</v>
      </c>
      <c r="BI2473" s="256">
        <v>0</v>
      </c>
      <c r="BJ2473" s="256">
        <v>0</v>
      </c>
      <c r="BK2473" s="256">
        <v>0</v>
      </c>
      <c r="BL2473" s="256">
        <v>0</v>
      </c>
      <c r="BM2473" s="256">
        <v>0</v>
      </c>
      <c r="BN2473" s="256">
        <v>0</v>
      </c>
      <c r="BO2473" s="256">
        <v>0</v>
      </c>
      <c r="BP2473" s="256">
        <v>0</v>
      </c>
      <c r="BQ2473" s="256">
        <v>0</v>
      </c>
      <c r="BR2473" s="256">
        <v>0</v>
      </c>
      <c r="BS2473" s="256">
        <v>0</v>
      </c>
      <c r="BT2473" s="256">
        <v>0</v>
      </c>
      <c r="BU2473" s="256">
        <v>0</v>
      </c>
      <c r="BV2473" s="256">
        <v>0</v>
      </c>
    </row>
    <row r="2474" spans="1:74">
      <c r="A2474" s="256">
        <v>95</v>
      </c>
      <c r="B2474" s="256">
        <v>627.4283740211888</v>
      </c>
      <c r="C2474" s="256">
        <v>628.39290649470331</v>
      </c>
      <c r="D2474" s="256">
        <v>626.94610778443155</v>
      </c>
      <c r="E2474" s="256">
        <v>625.98157531091704</v>
      </c>
      <c r="F2474" s="256">
        <v>633.69783509903311</v>
      </c>
      <c r="G2474" s="256">
        <v>644.30769230769272</v>
      </c>
      <c r="H2474" s="256">
        <v>653.47075080608056</v>
      </c>
      <c r="I2474" s="256">
        <v>664.56287425149742</v>
      </c>
      <c r="J2474" s="256">
        <v>678.54859511745781</v>
      </c>
      <c r="K2474" s="256">
        <v>692.05204974666094</v>
      </c>
      <c r="L2474" s="256">
        <v>703.1441731920778</v>
      </c>
      <c r="M2474" s="256">
        <v>714.23629663749466</v>
      </c>
      <c r="N2474" s="256">
        <v>722.91708889912525</v>
      </c>
      <c r="O2474" s="256">
        <v>732.08014739751309</v>
      </c>
      <c r="P2474" s="256">
        <v>744.61906955320171</v>
      </c>
      <c r="Q2474" s="256">
        <v>761.01612160294837</v>
      </c>
      <c r="R2474" s="256">
        <v>781.27130354675307</v>
      </c>
      <c r="S2474" s="256">
        <v>799.59742054352876</v>
      </c>
      <c r="T2474" s="256">
        <v>822.26393367111973</v>
      </c>
      <c r="U2474" s="256">
        <v>862.29203132197188</v>
      </c>
      <c r="V2474" s="256">
        <v>915.34131736527002</v>
      </c>
      <c r="W2474" s="256">
        <v>984.30538922155745</v>
      </c>
      <c r="X2474" s="256">
        <v>1049.8935974205442</v>
      </c>
      <c r="Y2474" s="256">
        <v>1108.7300783049293</v>
      </c>
      <c r="Z2474" s="256">
        <v>1175.7650852141876</v>
      </c>
      <c r="AA2474" s="256">
        <v>1250.5163519115622</v>
      </c>
      <c r="AB2474" s="256">
        <v>1308.3883003224328</v>
      </c>
      <c r="AC2474" s="256">
        <v>1299.7075080608022</v>
      </c>
      <c r="AD2474" s="256">
        <v>1206.1478581298948</v>
      </c>
      <c r="AE2474" s="256">
        <v>1018.0640257945653</v>
      </c>
      <c r="AF2474" s="256">
        <v>682.8889912482731</v>
      </c>
      <c r="AG2474" s="256">
        <v>236.79272224781221</v>
      </c>
      <c r="AH2474" s="256">
        <v>95.006448641179233</v>
      </c>
      <c r="AI2474" s="256">
        <v>58.836480884385111</v>
      </c>
      <c r="AJ2474" s="256">
        <v>31.829571625978829</v>
      </c>
      <c r="AK2474" s="256">
        <v>8.6807922616305895</v>
      </c>
      <c r="AL2474" s="256">
        <v>0</v>
      </c>
      <c r="AM2474" s="256">
        <v>0</v>
      </c>
      <c r="AN2474" s="256">
        <v>0</v>
      </c>
      <c r="AO2474" s="256">
        <v>0</v>
      </c>
      <c r="AP2474" s="256">
        <v>0</v>
      </c>
      <c r="AQ2474" s="256">
        <v>0</v>
      </c>
      <c r="AR2474" s="256">
        <v>0</v>
      </c>
      <c r="AS2474" s="256">
        <v>0</v>
      </c>
      <c r="AT2474" s="256">
        <v>0</v>
      </c>
      <c r="AU2474" s="256">
        <v>0</v>
      </c>
      <c r="AV2474" s="256">
        <v>0</v>
      </c>
      <c r="AW2474" s="256">
        <v>0</v>
      </c>
      <c r="AX2474" s="256">
        <v>0</v>
      </c>
      <c r="AY2474" s="256">
        <v>0</v>
      </c>
      <c r="AZ2474" s="256">
        <v>0</v>
      </c>
      <c r="BA2474" s="256">
        <v>0</v>
      </c>
      <c r="BB2474" s="256">
        <v>0</v>
      </c>
      <c r="BC2474" s="256">
        <v>0</v>
      </c>
      <c r="BD2474" s="256">
        <v>0</v>
      </c>
      <c r="BE2474" s="256">
        <v>0</v>
      </c>
      <c r="BF2474" s="256">
        <v>0</v>
      </c>
      <c r="BG2474" s="256">
        <v>0</v>
      </c>
      <c r="BH2474" s="256">
        <v>0</v>
      </c>
      <c r="BI2474" s="256">
        <v>0</v>
      </c>
      <c r="BJ2474" s="256">
        <v>0</v>
      </c>
      <c r="BK2474" s="256">
        <v>0</v>
      </c>
      <c r="BL2474" s="256">
        <v>0</v>
      </c>
      <c r="BM2474" s="256">
        <v>0</v>
      </c>
      <c r="BN2474" s="256">
        <v>0</v>
      </c>
      <c r="BO2474" s="256">
        <v>0</v>
      </c>
      <c r="BP2474" s="256">
        <v>0</v>
      </c>
      <c r="BQ2474" s="256">
        <v>0</v>
      </c>
      <c r="BR2474" s="256">
        <v>0</v>
      </c>
      <c r="BS2474" s="256">
        <v>0</v>
      </c>
      <c r="BT2474" s="256">
        <v>0</v>
      </c>
      <c r="BU2474" s="256">
        <v>0</v>
      </c>
      <c r="BV2474" s="256">
        <v>0</v>
      </c>
    </row>
    <row r="2475" spans="1:74">
      <c r="A2475" s="256">
        <v>100</v>
      </c>
      <c r="B2475" s="256">
        <v>627.4283740211888</v>
      </c>
      <c r="C2475" s="256">
        <v>630.80423767848959</v>
      </c>
      <c r="D2475" s="256">
        <v>630.80423767848959</v>
      </c>
      <c r="E2475" s="256">
        <v>630.80423767848959</v>
      </c>
      <c r="F2475" s="256">
        <v>638.52049746660566</v>
      </c>
      <c r="G2475" s="256">
        <v>648.16582220175076</v>
      </c>
      <c r="H2475" s="256">
        <v>657.81114693689585</v>
      </c>
      <c r="I2475" s="256">
        <v>667.9387379087982</v>
      </c>
      <c r="J2475" s="256">
        <v>678.06632888070055</v>
      </c>
      <c r="K2475" s="256">
        <v>688.67618608936016</v>
      </c>
      <c r="L2475" s="256">
        <v>695.42791340396172</v>
      </c>
      <c r="M2475" s="256">
        <v>700.73284200829153</v>
      </c>
      <c r="N2475" s="256">
        <v>703.1441731920778</v>
      </c>
      <c r="O2475" s="256">
        <v>704.59097190234957</v>
      </c>
      <c r="P2475" s="256">
        <v>707.96683555965035</v>
      </c>
      <c r="Q2475" s="256">
        <v>711.34269921695113</v>
      </c>
      <c r="R2475" s="256">
        <v>720.98802395209623</v>
      </c>
      <c r="S2475" s="256">
        <v>733.0446798710276</v>
      </c>
      <c r="T2475" s="256">
        <v>743.6545370796872</v>
      </c>
      <c r="U2475" s="256">
        <v>759.08705665591935</v>
      </c>
      <c r="V2475" s="256">
        <v>780.78903730999582</v>
      </c>
      <c r="W2475" s="256">
        <v>808.27821280515934</v>
      </c>
      <c r="X2475" s="256">
        <v>828.53339474896404</v>
      </c>
      <c r="Y2475" s="256">
        <v>825.63979732842051</v>
      </c>
      <c r="Z2475" s="256">
        <v>813.58314140948914</v>
      </c>
      <c r="AA2475" s="256">
        <v>804.4200829111013</v>
      </c>
      <c r="AB2475" s="256">
        <v>772.10824504836523</v>
      </c>
      <c r="AC2475" s="256">
        <v>683.85352372178761</v>
      </c>
      <c r="AD2475" s="256">
        <v>563.76923076923106</v>
      </c>
      <c r="AE2475" s="256">
        <v>414.74896361123928</v>
      </c>
      <c r="AF2475" s="256">
        <v>255.11883924458789</v>
      </c>
      <c r="AG2475" s="256">
        <v>136.96361123906041</v>
      </c>
      <c r="AH2475" s="256">
        <v>70.89313680331648</v>
      </c>
      <c r="AI2475" s="256">
        <v>48.708889912482753</v>
      </c>
      <c r="AJ2475" s="256">
        <v>27.006909258406282</v>
      </c>
      <c r="AK2475" s="256">
        <v>10.60985720865961</v>
      </c>
      <c r="AL2475" s="256">
        <v>0</v>
      </c>
      <c r="AM2475" s="256">
        <v>0</v>
      </c>
      <c r="AN2475" s="256">
        <v>0</v>
      </c>
      <c r="AO2475" s="256">
        <v>0</v>
      </c>
      <c r="AP2475" s="256">
        <v>0</v>
      </c>
      <c r="AQ2475" s="256">
        <v>0</v>
      </c>
      <c r="AR2475" s="256">
        <v>0</v>
      </c>
      <c r="AS2475" s="256">
        <v>0</v>
      </c>
      <c r="AT2475" s="256">
        <v>0</v>
      </c>
      <c r="AU2475" s="256">
        <v>0</v>
      </c>
      <c r="AV2475" s="256">
        <v>0</v>
      </c>
      <c r="AW2475" s="256">
        <v>0</v>
      </c>
      <c r="AX2475" s="256">
        <v>0</v>
      </c>
      <c r="AY2475" s="256">
        <v>0</v>
      </c>
      <c r="AZ2475" s="256">
        <v>0</v>
      </c>
      <c r="BA2475" s="256">
        <v>0</v>
      </c>
      <c r="BB2475" s="256">
        <v>0</v>
      </c>
      <c r="BC2475" s="256">
        <v>0</v>
      </c>
      <c r="BD2475" s="256">
        <v>0</v>
      </c>
      <c r="BE2475" s="256">
        <v>0</v>
      </c>
      <c r="BF2475" s="256">
        <v>0</v>
      </c>
      <c r="BG2475" s="256">
        <v>0</v>
      </c>
      <c r="BH2475" s="256">
        <v>0</v>
      </c>
      <c r="BI2475" s="256">
        <v>0</v>
      </c>
      <c r="BJ2475" s="256">
        <v>0</v>
      </c>
      <c r="BK2475" s="256">
        <v>0</v>
      </c>
      <c r="BL2475" s="256">
        <v>0</v>
      </c>
      <c r="BM2475" s="256">
        <v>0</v>
      </c>
      <c r="BN2475" s="256">
        <v>0</v>
      </c>
      <c r="BO2475" s="256">
        <v>0</v>
      </c>
      <c r="BP2475" s="256">
        <v>0</v>
      </c>
      <c r="BQ2475" s="256">
        <v>0</v>
      </c>
      <c r="BR2475" s="256">
        <v>0</v>
      </c>
      <c r="BS2475" s="256">
        <v>0</v>
      </c>
      <c r="BT2475" s="256">
        <v>0</v>
      </c>
      <c r="BU2475" s="256">
        <v>0</v>
      </c>
      <c r="BV2475" s="256">
        <v>0</v>
      </c>
    </row>
    <row r="2476" spans="1:74">
      <c r="A2476" s="256">
        <v>105</v>
      </c>
      <c r="B2476" s="256">
        <v>627.4283740211888</v>
      </c>
      <c r="C2476" s="256">
        <v>631.76877015200409</v>
      </c>
      <c r="D2476" s="256">
        <v>633.21556886227586</v>
      </c>
      <c r="E2476" s="256">
        <v>635.62690004606213</v>
      </c>
      <c r="F2476" s="256">
        <v>642.86089359742095</v>
      </c>
      <c r="G2476" s="256">
        <v>652.0239520958088</v>
      </c>
      <c r="H2476" s="256">
        <v>658.77567941041036</v>
      </c>
      <c r="I2476" s="256">
        <v>666.49193919852644</v>
      </c>
      <c r="J2476" s="256">
        <v>674.20819898664251</v>
      </c>
      <c r="K2476" s="256">
        <v>677.5840626439433</v>
      </c>
      <c r="L2476" s="256">
        <v>679.99539382772957</v>
      </c>
      <c r="M2476" s="256">
        <v>677.5840626439433</v>
      </c>
      <c r="N2476" s="256">
        <v>670.83233532934173</v>
      </c>
      <c r="O2476" s="256">
        <v>661.18701059419664</v>
      </c>
      <c r="P2476" s="256">
        <v>648.64808843850801</v>
      </c>
      <c r="Q2476" s="256">
        <v>633.69783509903311</v>
      </c>
      <c r="R2476" s="256">
        <v>619.71211423307273</v>
      </c>
      <c r="S2476" s="256">
        <v>602.83279594656869</v>
      </c>
      <c r="T2476" s="256">
        <v>592.22293873790909</v>
      </c>
      <c r="U2476" s="256">
        <v>595.59880239520987</v>
      </c>
      <c r="V2476" s="256">
        <v>612.96038691847104</v>
      </c>
      <c r="W2476" s="256">
        <v>625.98157531091704</v>
      </c>
      <c r="X2476" s="256">
        <v>607.65545831414124</v>
      </c>
      <c r="Y2476" s="256">
        <v>540.62045140488283</v>
      </c>
      <c r="Z2476" s="256">
        <v>446.09626900046089</v>
      </c>
      <c r="AA2476" s="256">
        <v>359.28834638415498</v>
      </c>
      <c r="AB2476" s="256">
        <v>299.96959926301258</v>
      </c>
      <c r="AC2476" s="256">
        <v>250.7784431137726</v>
      </c>
      <c r="AD2476" s="256">
        <v>200.62275449101807</v>
      </c>
      <c r="AE2476" s="256">
        <v>149.98479963150629</v>
      </c>
      <c r="AF2476" s="256">
        <v>116.22616305849846</v>
      </c>
      <c r="AG2476" s="256">
        <v>89.701520036849431</v>
      </c>
      <c r="AH2476" s="256">
        <v>63.176877015200404</v>
      </c>
      <c r="AI2476" s="256">
        <v>48.708889912482753</v>
      </c>
      <c r="AJ2476" s="256">
        <v>32.794104099493339</v>
      </c>
      <c r="AK2476" s="256">
        <v>13.985720865960396</v>
      </c>
      <c r="AL2476" s="256">
        <v>0</v>
      </c>
      <c r="AM2476" s="256">
        <v>0</v>
      </c>
      <c r="AN2476" s="256">
        <v>0</v>
      </c>
      <c r="AO2476" s="256">
        <v>0</v>
      </c>
      <c r="AP2476" s="256">
        <v>0</v>
      </c>
      <c r="AQ2476" s="256">
        <v>0</v>
      </c>
      <c r="AR2476" s="256">
        <v>0</v>
      </c>
      <c r="AS2476" s="256">
        <v>0</v>
      </c>
      <c r="AT2476" s="256">
        <v>0</v>
      </c>
      <c r="AU2476" s="256">
        <v>0</v>
      </c>
      <c r="AV2476" s="256">
        <v>0</v>
      </c>
      <c r="AW2476" s="256">
        <v>0</v>
      </c>
      <c r="AX2476" s="256">
        <v>0</v>
      </c>
      <c r="AY2476" s="256">
        <v>0</v>
      </c>
      <c r="AZ2476" s="256">
        <v>0</v>
      </c>
      <c r="BA2476" s="256">
        <v>0</v>
      </c>
      <c r="BB2476" s="256">
        <v>0</v>
      </c>
      <c r="BC2476" s="256">
        <v>0</v>
      </c>
      <c r="BD2476" s="256">
        <v>0</v>
      </c>
      <c r="BE2476" s="256">
        <v>0</v>
      </c>
      <c r="BF2476" s="256">
        <v>0</v>
      </c>
      <c r="BG2476" s="256">
        <v>0</v>
      </c>
      <c r="BH2476" s="256">
        <v>0</v>
      </c>
      <c r="BI2476" s="256">
        <v>0</v>
      </c>
      <c r="BJ2476" s="256">
        <v>0</v>
      </c>
      <c r="BK2476" s="256">
        <v>0</v>
      </c>
      <c r="BL2476" s="256">
        <v>0</v>
      </c>
      <c r="BM2476" s="256">
        <v>0</v>
      </c>
      <c r="BN2476" s="256">
        <v>0</v>
      </c>
      <c r="BO2476" s="256">
        <v>0</v>
      </c>
      <c r="BP2476" s="256">
        <v>0</v>
      </c>
      <c r="BQ2476" s="256">
        <v>0</v>
      </c>
      <c r="BR2476" s="256">
        <v>0</v>
      </c>
      <c r="BS2476" s="256">
        <v>0</v>
      </c>
      <c r="BT2476" s="256">
        <v>0</v>
      </c>
      <c r="BU2476" s="256">
        <v>0</v>
      </c>
      <c r="BV2476" s="256">
        <v>0</v>
      </c>
    </row>
    <row r="2477" spans="1:74">
      <c r="A2477" s="256">
        <v>110</v>
      </c>
      <c r="B2477" s="256">
        <v>627.4283740211888</v>
      </c>
      <c r="C2477" s="256">
        <v>633.21556886227586</v>
      </c>
      <c r="D2477" s="256">
        <v>635.14463380930488</v>
      </c>
      <c r="E2477" s="256">
        <v>638.03823122984841</v>
      </c>
      <c r="F2477" s="256">
        <v>644.78995854444997</v>
      </c>
      <c r="G2477" s="256">
        <v>653.95301704283781</v>
      </c>
      <c r="H2477" s="256">
        <v>657.3288807001386</v>
      </c>
      <c r="I2477" s="256">
        <v>661.18701059419664</v>
      </c>
      <c r="J2477" s="256">
        <v>660.70474435743938</v>
      </c>
      <c r="K2477" s="256">
        <v>658.29341317365311</v>
      </c>
      <c r="L2477" s="256">
        <v>652.9884845693233</v>
      </c>
      <c r="M2477" s="256">
        <v>642.3786273606637</v>
      </c>
      <c r="N2477" s="256">
        <v>622.123445416859</v>
      </c>
      <c r="O2477" s="256">
        <v>588.84707508060831</v>
      </c>
      <c r="P2477" s="256">
        <v>545.92538000921263</v>
      </c>
      <c r="Q2477" s="256">
        <v>499.62782128051617</v>
      </c>
      <c r="R2477" s="256">
        <v>461.52878857669305</v>
      </c>
      <c r="S2477" s="256">
        <v>435.48641179180129</v>
      </c>
      <c r="T2477" s="256">
        <v>425.84108705665614</v>
      </c>
      <c r="U2477" s="256">
        <v>431.14601566098594</v>
      </c>
      <c r="V2477" s="256">
        <v>441.7558728696456</v>
      </c>
      <c r="W2477" s="256">
        <v>423.91202210962712</v>
      </c>
      <c r="X2477" s="256">
        <v>357.35928143712596</v>
      </c>
      <c r="Y2477" s="256">
        <v>274.89175495163533</v>
      </c>
      <c r="Z2477" s="256">
        <v>217.50207277752202</v>
      </c>
      <c r="AA2477" s="256">
        <v>190.49516351911572</v>
      </c>
      <c r="AB2477" s="256">
        <v>177.47397512666984</v>
      </c>
      <c r="AC2477" s="256">
        <v>156.73652694610789</v>
      </c>
      <c r="AD2477" s="256">
        <v>134.07001381851688</v>
      </c>
      <c r="AE2477" s="256">
        <v>106.58083832335335</v>
      </c>
      <c r="AF2477" s="256">
        <v>87.772455089820411</v>
      </c>
      <c r="AG2477" s="256">
        <v>74.269000460617264</v>
      </c>
      <c r="AH2477" s="256">
        <v>62.212344541685894</v>
      </c>
      <c r="AI2477" s="256">
        <v>55.460617227084327</v>
      </c>
      <c r="AJ2477" s="256">
        <v>38.581298940580396</v>
      </c>
      <c r="AK2477" s="256">
        <v>18.326116996775689</v>
      </c>
      <c r="AL2477" s="256">
        <v>0</v>
      </c>
      <c r="AM2477" s="256">
        <v>0</v>
      </c>
      <c r="AN2477" s="256">
        <v>0</v>
      </c>
      <c r="AO2477" s="256">
        <v>0</v>
      </c>
      <c r="AP2477" s="256">
        <v>0</v>
      </c>
      <c r="AQ2477" s="256">
        <v>0</v>
      </c>
      <c r="AR2477" s="256">
        <v>0</v>
      </c>
      <c r="AS2477" s="256">
        <v>0</v>
      </c>
      <c r="AT2477" s="256">
        <v>0</v>
      </c>
      <c r="AU2477" s="256">
        <v>0</v>
      </c>
      <c r="AV2477" s="256">
        <v>0</v>
      </c>
      <c r="AW2477" s="256">
        <v>0</v>
      </c>
      <c r="AX2477" s="256">
        <v>0</v>
      </c>
      <c r="AY2477" s="256">
        <v>0</v>
      </c>
      <c r="AZ2477" s="256">
        <v>0</v>
      </c>
      <c r="BA2477" s="256">
        <v>0</v>
      </c>
      <c r="BB2477" s="256">
        <v>0</v>
      </c>
      <c r="BC2477" s="256">
        <v>0</v>
      </c>
      <c r="BD2477" s="256">
        <v>0</v>
      </c>
      <c r="BE2477" s="256">
        <v>0</v>
      </c>
      <c r="BF2477" s="256">
        <v>0</v>
      </c>
      <c r="BG2477" s="256">
        <v>0</v>
      </c>
      <c r="BH2477" s="256">
        <v>0</v>
      </c>
      <c r="BI2477" s="256">
        <v>0</v>
      </c>
      <c r="BJ2477" s="256">
        <v>0</v>
      </c>
      <c r="BK2477" s="256">
        <v>0</v>
      </c>
      <c r="BL2477" s="256">
        <v>0</v>
      </c>
      <c r="BM2477" s="256">
        <v>0</v>
      </c>
      <c r="BN2477" s="256">
        <v>0</v>
      </c>
      <c r="BO2477" s="256">
        <v>0</v>
      </c>
      <c r="BP2477" s="256">
        <v>0</v>
      </c>
      <c r="BQ2477" s="256">
        <v>0</v>
      </c>
      <c r="BR2477" s="256">
        <v>0</v>
      </c>
      <c r="BS2477" s="256">
        <v>0</v>
      </c>
      <c r="BT2477" s="256">
        <v>0</v>
      </c>
      <c r="BU2477" s="256">
        <v>0</v>
      </c>
      <c r="BV2477" s="256">
        <v>0</v>
      </c>
    </row>
    <row r="2478" spans="1:74">
      <c r="A2478" s="256">
        <v>115</v>
      </c>
      <c r="B2478" s="256">
        <v>627.4283740211888</v>
      </c>
      <c r="C2478" s="256">
        <v>634.18010133579037</v>
      </c>
      <c r="D2478" s="256">
        <v>639.48502994012017</v>
      </c>
      <c r="E2478" s="256">
        <v>642.86089359742095</v>
      </c>
      <c r="F2478" s="256">
        <v>649.13035467526527</v>
      </c>
      <c r="G2478" s="256">
        <v>652.50621833256605</v>
      </c>
      <c r="H2478" s="256">
        <v>650.57715338553703</v>
      </c>
      <c r="I2478" s="256">
        <v>648.64808843850801</v>
      </c>
      <c r="J2478" s="256">
        <v>646.23675725472174</v>
      </c>
      <c r="K2478" s="256">
        <v>638.52049746660566</v>
      </c>
      <c r="L2478" s="256">
        <v>623.08797789037351</v>
      </c>
      <c r="M2478" s="256">
        <v>589.32934131736556</v>
      </c>
      <c r="N2478" s="256">
        <v>539.65591893136832</v>
      </c>
      <c r="O2478" s="256">
        <v>479.85490557346873</v>
      </c>
      <c r="P2478" s="256">
        <v>419.57162597881182</v>
      </c>
      <c r="Q2478" s="256">
        <v>365.07554122524203</v>
      </c>
      <c r="R2478" s="256">
        <v>325.52970981114714</v>
      </c>
      <c r="S2478" s="256">
        <v>301.41639797328435</v>
      </c>
      <c r="T2478" s="256">
        <v>289.84200829111023</v>
      </c>
      <c r="U2478" s="256">
        <v>287.43067710732396</v>
      </c>
      <c r="V2478" s="256">
        <v>290.80654076462474</v>
      </c>
      <c r="W2478" s="256">
        <v>266.693228926762</v>
      </c>
      <c r="X2478" s="256">
        <v>213.1616766467067</v>
      </c>
      <c r="Y2478" s="256">
        <v>178.43850760018435</v>
      </c>
      <c r="Z2478" s="256">
        <v>169.75771533855377</v>
      </c>
      <c r="AA2478" s="256">
        <v>165.89958544449573</v>
      </c>
      <c r="AB2478" s="256">
        <v>163.0059880239522</v>
      </c>
      <c r="AC2478" s="256">
        <v>153.84292952556433</v>
      </c>
      <c r="AD2478" s="256">
        <v>132.62321510824512</v>
      </c>
      <c r="AE2478" s="256">
        <v>109.95670198065415</v>
      </c>
      <c r="AF2478" s="256">
        <v>90.66605251036394</v>
      </c>
      <c r="AG2478" s="256">
        <v>82.949792722247864</v>
      </c>
      <c r="AH2478" s="256">
        <v>79.57392906494708</v>
      </c>
      <c r="AI2478" s="256">
        <v>72.339935513588244</v>
      </c>
      <c r="AJ2478" s="256">
        <v>53.531552280055301</v>
      </c>
      <c r="AK2478" s="256">
        <v>25.077844311377259</v>
      </c>
      <c r="AL2478" s="256">
        <v>0</v>
      </c>
      <c r="AM2478" s="256">
        <v>0</v>
      </c>
      <c r="AN2478" s="256">
        <v>0</v>
      </c>
      <c r="AO2478" s="256">
        <v>0</v>
      </c>
      <c r="AP2478" s="256">
        <v>0</v>
      </c>
      <c r="AQ2478" s="256">
        <v>0</v>
      </c>
      <c r="AR2478" s="256">
        <v>0</v>
      </c>
      <c r="AS2478" s="256">
        <v>0</v>
      </c>
      <c r="AT2478" s="256">
        <v>0</v>
      </c>
      <c r="AU2478" s="256">
        <v>0</v>
      </c>
      <c r="AV2478" s="256">
        <v>0</v>
      </c>
      <c r="AW2478" s="256">
        <v>0</v>
      </c>
      <c r="AX2478" s="256">
        <v>0</v>
      </c>
      <c r="AY2478" s="256">
        <v>0</v>
      </c>
      <c r="AZ2478" s="256">
        <v>0</v>
      </c>
      <c r="BA2478" s="256">
        <v>0</v>
      </c>
      <c r="BB2478" s="256">
        <v>0</v>
      </c>
      <c r="BC2478" s="256">
        <v>0</v>
      </c>
      <c r="BD2478" s="256">
        <v>0</v>
      </c>
      <c r="BE2478" s="256">
        <v>0</v>
      </c>
      <c r="BF2478" s="256">
        <v>0</v>
      </c>
      <c r="BG2478" s="256">
        <v>0</v>
      </c>
      <c r="BH2478" s="256">
        <v>0</v>
      </c>
      <c r="BI2478" s="256">
        <v>0</v>
      </c>
      <c r="BJ2478" s="256">
        <v>0</v>
      </c>
      <c r="BK2478" s="256">
        <v>0</v>
      </c>
      <c r="BL2478" s="256">
        <v>0</v>
      </c>
      <c r="BM2478" s="256">
        <v>0</v>
      </c>
      <c r="BN2478" s="256">
        <v>0</v>
      </c>
      <c r="BO2478" s="256">
        <v>0</v>
      </c>
      <c r="BP2478" s="256">
        <v>0</v>
      </c>
      <c r="BQ2478" s="256">
        <v>0</v>
      </c>
      <c r="BR2478" s="256">
        <v>0</v>
      </c>
      <c r="BS2478" s="256">
        <v>0</v>
      </c>
      <c r="BT2478" s="256">
        <v>0</v>
      </c>
      <c r="BU2478" s="256">
        <v>0</v>
      </c>
      <c r="BV2478" s="256">
        <v>0</v>
      </c>
    </row>
    <row r="2479" spans="1:74">
      <c r="A2479" s="256">
        <v>120</v>
      </c>
      <c r="B2479" s="256">
        <v>627.4283740211888</v>
      </c>
      <c r="C2479" s="256">
        <v>635.14463380930488</v>
      </c>
      <c r="D2479" s="256">
        <v>640.93182865039194</v>
      </c>
      <c r="E2479" s="256">
        <v>645.27222478120723</v>
      </c>
      <c r="F2479" s="256">
        <v>650.57715338553703</v>
      </c>
      <c r="G2479" s="256">
        <v>650.57715338553703</v>
      </c>
      <c r="H2479" s="256">
        <v>645.27222478120723</v>
      </c>
      <c r="I2479" s="256">
        <v>638.03823122984841</v>
      </c>
      <c r="J2479" s="256">
        <v>628.87517273146057</v>
      </c>
      <c r="K2479" s="256">
        <v>609.10225702441301</v>
      </c>
      <c r="L2479" s="256">
        <v>569.55642561031812</v>
      </c>
      <c r="M2479" s="256">
        <v>509.75541225241852</v>
      </c>
      <c r="N2479" s="256">
        <v>440.79134039613109</v>
      </c>
      <c r="O2479" s="256">
        <v>370.38046982957184</v>
      </c>
      <c r="P2479" s="256">
        <v>309.61492399815774</v>
      </c>
      <c r="Q2479" s="256">
        <v>262.83509903270397</v>
      </c>
      <c r="R2479" s="256">
        <v>231.48779364348241</v>
      </c>
      <c r="S2479" s="256">
        <v>209.30354675264866</v>
      </c>
      <c r="T2479" s="256">
        <v>200.14048825426082</v>
      </c>
      <c r="U2479" s="256">
        <v>202.55181943804709</v>
      </c>
      <c r="V2479" s="256">
        <v>211.71487793643493</v>
      </c>
      <c r="W2479" s="256">
        <v>203.99861814831885</v>
      </c>
      <c r="X2479" s="256">
        <v>170.23998157531102</v>
      </c>
      <c r="Y2479" s="256">
        <v>153.84292952556433</v>
      </c>
      <c r="Z2479" s="256">
        <v>153.36066328880707</v>
      </c>
      <c r="AA2479" s="256">
        <v>155.28972823583612</v>
      </c>
      <c r="AB2479" s="256">
        <v>155.77199447259338</v>
      </c>
      <c r="AC2479" s="256">
        <v>149.02026715799178</v>
      </c>
      <c r="AD2479" s="256">
        <v>130.6941501612161</v>
      </c>
      <c r="AE2479" s="256">
        <v>115.26163058498395</v>
      </c>
      <c r="AF2479" s="256">
        <v>99.346844771994526</v>
      </c>
      <c r="AG2479" s="256">
        <v>93.077383694150214</v>
      </c>
      <c r="AH2479" s="256">
        <v>90.66605251036394</v>
      </c>
      <c r="AI2479" s="256">
        <v>89.701520036849431</v>
      </c>
      <c r="AJ2479" s="256">
        <v>81.985260248733354</v>
      </c>
      <c r="AK2479" s="256">
        <v>36.169967756794122</v>
      </c>
      <c r="AL2479" s="256">
        <v>0</v>
      </c>
      <c r="AM2479" s="256">
        <v>0</v>
      </c>
      <c r="AN2479" s="256">
        <v>0</v>
      </c>
      <c r="AO2479" s="256">
        <v>0</v>
      </c>
      <c r="AP2479" s="256">
        <v>0</v>
      </c>
      <c r="AQ2479" s="256">
        <v>0</v>
      </c>
      <c r="AR2479" s="256">
        <v>0</v>
      </c>
      <c r="AS2479" s="256">
        <v>0</v>
      </c>
      <c r="AT2479" s="256">
        <v>0</v>
      </c>
      <c r="AU2479" s="256">
        <v>0</v>
      </c>
      <c r="AV2479" s="256">
        <v>0</v>
      </c>
      <c r="AW2479" s="256">
        <v>0</v>
      </c>
      <c r="AX2479" s="256">
        <v>0</v>
      </c>
      <c r="AY2479" s="256">
        <v>0</v>
      </c>
      <c r="AZ2479" s="256">
        <v>0</v>
      </c>
      <c r="BA2479" s="256">
        <v>0</v>
      </c>
      <c r="BB2479" s="256">
        <v>0</v>
      </c>
      <c r="BC2479" s="256">
        <v>0</v>
      </c>
      <c r="BD2479" s="256">
        <v>0</v>
      </c>
      <c r="BE2479" s="256">
        <v>0</v>
      </c>
      <c r="BF2479" s="256">
        <v>0</v>
      </c>
      <c r="BG2479" s="256">
        <v>0</v>
      </c>
      <c r="BH2479" s="256">
        <v>0</v>
      </c>
      <c r="BI2479" s="256">
        <v>0</v>
      </c>
      <c r="BJ2479" s="256">
        <v>0</v>
      </c>
      <c r="BK2479" s="256">
        <v>0</v>
      </c>
      <c r="BL2479" s="256">
        <v>0</v>
      </c>
      <c r="BM2479" s="256">
        <v>0</v>
      </c>
      <c r="BN2479" s="256">
        <v>0</v>
      </c>
      <c r="BO2479" s="256">
        <v>0</v>
      </c>
      <c r="BP2479" s="256">
        <v>0</v>
      </c>
      <c r="BQ2479" s="256">
        <v>0</v>
      </c>
      <c r="BR2479" s="256">
        <v>0</v>
      </c>
      <c r="BS2479" s="256">
        <v>0</v>
      </c>
      <c r="BT2479" s="256">
        <v>0</v>
      </c>
      <c r="BU2479" s="256">
        <v>0</v>
      </c>
      <c r="BV2479" s="256">
        <v>0</v>
      </c>
    </row>
    <row r="2480" spans="1:74">
      <c r="A2480" s="256">
        <v>125</v>
      </c>
      <c r="B2480" s="256">
        <v>627.4283740211888</v>
      </c>
      <c r="C2480" s="256">
        <v>636.59143251957664</v>
      </c>
      <c r="D2480" s="256">
        <v>641.89636112390644</v>
      </c>
      <c r="E2480" s="256">
        <v>645.27222478120723</v>
      </c>
      <c r="F2480" s="256">
        <v>648.64808843850801</v>
      </c>
      <c r="G2480" s="256">
        <v>646.23675725472174</v>
      </c>
      <c r="H2480" s="256">
        <v>638.03823122984841</v>
      </c>
      <c r="I2480" s="256">
        <v>626.46384154767429</v>
      </c>
      <c r="J2480" s="256">
        <v>605.72639336711222</v>
      </c>
      <c r="K2480" s="256">
        <v>560.39336711193027</v>
      </c>
      <c r="L2480" s="256">
        <v>497.69875633348715</v>
      </c>
      <c r="M2480" s="256">
        <v>422.46522339935535</v>
      </c>
      <c r="N2480" s="256">
        <v>346.2671579917091</v>
      </c>
      <c r="O2480" s="256">
        <v>278.74988484569337</v>
      </c>
      <c r="P2480" s="256">
        <v>228.59419622293888</v>
      </c>
      <c r="Q2480" s="256">
        <v>195.31782588668827</v>
      </c>
      <c r="R2480" s="256">
        <v>173.6158452326118</v>
      </c>
      <c r="S2480" s="256">
        <v>163.48825426070945</v>
      </c>
      <c r="T2480" s="256">
        <v>166.86411791801024</v>
      </c>
      <c r="U2480" s="256">
        <v>177.9562413634271</v>
      </c>
      <c r="V2480" s="256">
        <v>190.49516351911572</v>
      </c>
      <c r="W2480" s="256">
        <v>199.65822201750356</v>
      </c>
      <c r="X2480" s="256">
        <v>184.22570244127141</v>
      </c>
      <c r="Y2480" s="256">
        <v>155.77199447259338</v>
      </c>
      <c r="Z2480" s="256">
        <v>154.32519576232158</v>
      </c>
      <c r="AA2480" s="256">
        <v>153.36066328880707</v>
      </c>
      <c r="AB2480" s="256">
        <v>149.98479963150629</v>
      </c>
      <c r="AC2480" s="256">
        <v>141.78627360663296</v>
      </c>
      <c r="AD2480" s="256">
        <v>132.14094887148786</v>
      </c>
      <c r="AE2480" s="256">
        <v>120.0842929525565</v>
      </c>
      <c r="AF2480" s="256">
        <v>104.65177337632433</v>
      </c>
      <c r="AG2480" s="256">
        <v>95.488714877936488</v>
      </c>
      <c r="AH2480" s="256">
        <v>87.290188853063157</v>
      </c>
      <c r="AI2480" s="256">
        <v>80.056195301704335</v>
      </c>
      <c r="AJ2480" s="256">
        <v>71.375403040073735</v>
      </c>
      <c r="AK2480" s="256">
        <v>39.545831414094913</v>
      </c>
      <c r="AL2480" s="256">
        <v>0</v>
      </c>
      <c r="AM2480" s="256">
        <v>0</v>
      </c>
      <c r="AN2480" s="256">
        <v>0</v>
      </c>
      <c r="AO2480" s="256">
        <v>0</v>
      </c>
      <c r="AP2480" s="256">
        <v>0</v>
      </c>
      <c r="AQ2480" s="256">
        <v>0</v>
      </c>
      <c r="AR2480" s="256">
        <v>0</v>
      </c>
      <c r="AS2480" s="256">
        <v>0</v>
      </c>
      <c r="AT2480" s="256">
        <v>0</v>
      </c>
      <c r="AU2480" s="256">
        <v>0</v>
      </c>
      <c r="AV2480" s="256">
        <v>0</v>
      </c>
      <c r="AW2480" s="256">
        <v>0</v>
      </c>
      <c r="AX2480" s="256">
        <v>0</v>
      </c>
      <c r="AY2480" s="256">
        <v>0</v>
      </c>
      <c r="AZ2480" s="256">
        <v>0</v>
      </c>
      <c r="BA2480" s="256">
        <v>0</v>
      </c>
      <c r="BB2480" s="256">
        <v>0</v>
      </c>
      <c r="BC2480" s="256">
        <v>0</v>
      </c>
      <c r="BD2480" s="256">
        <v>0</v>
      </c>
      <c r="BE2480" s="256">
        <v>0</v>
      </c>
      <c r="BF2480" s="256">
        <v>0</v>
      </c>
      <c r="BG2480" s="256">
        <v>0</v>
      </c>
      <c r="BH2480" s="256">
        <v>0</v>
      </c>
      <c r="BI2480" s="256">
        <v>0</v>
      </c>
      <c r="BJ2480" s="256">
        <v>0</v>
      </c>
      <c r="BK2480" s="256">
        <v>0</v>
      </c>
      <c r="BL2480" s="256">
        <v>0</v>
      </c>
      <c r="BM2480" s="256">
        <v>0</v>
      </c>
      <c r="BN2480" s="256">
        <v>0</v>
      </c>
      <c r="BO2480" s="256">
        <v>0</v>
      </c>
      <c r="BP2480" s="256">
        <v>0</v>
      </c>
      <c r="BQ2480" s="256">
        <v>0</v>
      </c>
      <c r="BR2480" s="256">
        <v>0</v>
      </c>
      <c r="BS2480" s="256">
        <v>0</v>
      </c>
      <c r="BT2480" s="256">
        <v>0</v>
      </c>
      <c r="BU2480" s="256">
        <v>0</v>
      </c>
      <c r="BV2480" s="256">
        <v>0</v>
      </c>
    </row>
    <row r="2481" spans="1:74">
      <c r="A2481" s="256">
        <v>130</v>
      </c>
      <c r="B2481" s="256">
        <v>627.4283740211888</v>
      </c>
      <c r="C2481" s="256">
        <v>638.03823122984841</v>
      </c>
      <c r="D2481" s="256">
        <v>645.27222478120723</v>
      </c>
      <c r="E2481" s="256">
        <v>649.13035467526527</v>
      </c>
      <c r="F2481" s="256">
        <v>647.20128972823625</v>
      </c>
      <c r="G2481" s="256">
        <v>640.44956241363468</v>
      </c>
      <c r="H2481" s="256">
        <v>629.35743896821782</v>
      </c>
      <c r="I2481" s="256">
        <v>611.51358820819928</v>
      </c>
      <c r="J2481" s="256">
        <v>572.45002303086164</v>
      </c>
      <c r="K2481" s="256">
        <v>506.86181483187499</v>
      </c>
      <c r="L2481" s="256">
        <v>427.77015200368515</v>
      </c>
      <c r="M2481" s="256">
        <v>343.37356057116557</v>
      </c>
      <c r="N2481" s="256">
        <v>268.62229387379102</v>
      </c>
      <c r="O2481" s="256">
        <v>213.64394288346395</v>
      </c>
      <c r="P2481" s="256">
        <v>179.88530631045612</v>
      </c>
      <c r="Q2481" s="256">
        <v>160.11239060340867</v>
      </c>
      <c r="R2481" s="256">
        <v>151.91386457853531</v>
      </c>
      <c r="S2481" s="256">
        <v>154.32519576232158</v>
      </c>
      <c r="T2481" s="256">
        <v>168.310916628282</v>
      </c>
      <c r="U2481" s="256">
        <v>188.5660985720867</v>
      </c>
      <c r="V2481" s="256">
        <v>212.67941040994944</v>
      </c>
      <c r="W2481" s="256">
        <v>242.09765085214201</v>
      </c>
      <c r="X2481" s="256">
        <v>264.76416397973298</v>
      </c>
      <c r="Y2481" s="256">
        <v>255.60110548134514</v>
      </c>
      <c r="Z2481" s="256">
        <v>234.38139106402593</v>
      </c>
      <c r="AA2481" s="256">
        <v>211.71487793643493</v>
      </c>
      <c r="AB2481" s="256">
        <v>187.60156609857219</v>
      </c>
      <c r="AC2481" s="256">
        <v>166.86411791801024</v>
      </c>
      <c r="AD2481" s="256">
        <v>141.30400736987571</v>
      </c>
      <c r="AE2481" s="256">
        <v>121.04882542607101</v>
      </c>
      <c r="AF2481" s="256">
        <v>101.7581759557808</v>
      </c>
      <c r="AG2481" s="256">
        <v>87.290188853063157</v>
      </c>
      <c r="AH2481" s="256">
        <v>74.751266697374518</v>
      </c>
      <c r="AI2481" s="256">
        <v>65.588208198986678</v>
      </c>
      <c r="AJ2481" s="256">
        <v>56.425149700598837</v>
      </c>
      <c r="AK2481" s="256">
        <v>34.723169046522358</v>
      </c>
      <c r="AL2481" s="256">
        <v>0</v>
      </c>
      <c r="AM2481" s="256">
        <v>0</v>
      </c>
      <c r="AN2481" s="256">
        <v>0</v>
      </c>
      <c r="AO2481" s="256">
        <v>0</v>
      </c>
      <c r="AP2481" s="256">
        <v>0</v>
      </c>
      <c r="AQ2481" s="256">
        <v>0</v>
      </c>
      <c r="AR2481" s="256">
        <v>0</v>
      </c>
      <c r="AS2481" s="256">
        <v>0</v>
      </c>
      <c r="AT2481" s="256">
        <v>0</v>
      </c>
      <c r="AU2481" s="256">
        <v>0</v>
      </c>
      <c r="AV2481" s="256">
        <v>0</v>
      </c>
      <c r="AW2481" s="256">
        <v>0</v>
      </c>
      <c r="AX2481" s="256">
        <v>0</v>
      </c>
      <c r="AY2481" s="256">
        <v>0</v>
      </c>
      <c r="AZ2481" s="256">
        <v>0</v>
      </c>
      <c r="BA2481" s="256">
        <v>0</v>
      </c>
      <c r="BB2481" s="256">
        <v>0</v>
      </c>
      <c r="BC2481" s="256">
        <v>0</v>
      </c>
      <c r="BD2481" s="256">
        <v>0</v>
      </c>
      <c r="BE2481" s="256">
        <v>0</v>
      </c>
      <c r="BF2481" s="256">
        <v>0</v>
      </c>
      <c r="BG2481" s="256">
        <v>0</v>
      </c>
      <c r="BH2481" s="256">
        <v>0</v>
      </c>
      <c r="BI2481" s="256">
        <v>0</v>
      </c>
      <c r="BJ2481" s="256">
        <v>0</v>
      </c>
      <c r="BK2481" s="256">
        <v>0</v>
      </c>
      <c r="BL2481" s="256">
        <v>0</v>
      </c>
      <c r="BM2481" s="256">
        <v>0</v>
      </c>
      <c r="BN2481" s="256">
        <v>0</v>
      </c>
      <c r="BO2481" s="256">
        <v>0</v>
      </c>
      <c r="BP2481" s="256">
        <v>0</v>
      </c>
      <c r="BQ2481" s="256">
        <v>0</v>
      </c>
      <c r="BR2481" s="256">
        <v>0</v>
      </c>
      <c r="BS2481" s="256">
        <v>0</v>
      </c>
      <c r="BT2481" s="256">
        <v>0</v>
      </c>
      <c r="BU2481" s="256">
        <v>0</v>
      </c>
      <c r="BV2481" s="256">
        <v>0</v>
      </c>
    </row>
    <row r="2482" spans="1:74">
      <c r="A2482" s="256">
        <v>135</v>
      </c>
      <c r="B2482" s="256">
        <v>627.4283740211888</v>
      </c>
      <c r="C2482" s="256">
        <v>639.00276370336292</v>
      </c>
      <c r="D2482" s="256">
        <v>646.71902349147899</v>
      </c>
      <c r="E2482" s="256">
        <v>650.09488714877978</v>
      </c>
      <c r="F2482" s="256">
        <v>644.78995854444997</v>
      </c>
      <c r="G2482" s="256">
        <v>637.0736987563339</v>
      </c>
      <c r="H2482" s="256">
        <v>623.57024412713076</v>
      </c>
      <c r="I2482" s="256">
        <v>592.70520497466634</v>
      </c>
      <c r="J2482" s="256">
        <v>531.45739290649499</v>
      </c>
      <c r="K2482" s="256">
        <v>448.50760018424717</v>
      </c>
      <c r="L2482" s="256">
        <v>361.217411331184</v>
      </c>
      <c r="M2482" s="256">
        <v>277.30308613542161</v>
      </c>
      <c r="N2482" s="256">
        <v>214.60847535697846</v>
      </c>
      <c r="O2482" s="256">
        <v>176.99170888991259</v>
      </c>
      <c r="P2482" s="256">
        <v>157.21879318286514</v>
      </c>
      <c r="Q2482" s="256">
        <v>148.53800092123453</v>
      </c>
      <c r="R2482" s="256">
        <v>148.53800092123453</v>
      </c>
      <c r="S2482" s="256">
        <v>161.55918931368043</v>
      </c>
      <c r="T2482" s="256">
        <v>186.15476738830043</v>
      </c>
      <c r="U2482" s="256">
        <v>216.53754030400751</v>
      </c>
      <c r="V2482" s="256">
        <v>248.84937816674358</v>
      </c>
      <c r="W2482" s="256">
        <v>285.98387839705219</v>
      </c>
      <c r="X2482" s="256">
        <v>318.77798249654558</v>
      </c>
      <c r="Y2482" s="256">
        <v>339.03316444035028</v>
      </c>
      <c r="Z2482" s="256">
        <v>337.10409949332126</v>
      </c>
      <c r="AA2482" s="256">
        <v>309.13265776140048</v>
      </c>
      <c r="AB2482" s="256">
        <v>265.24643021649024</v>
      </c>
      <c r="AC2482" s="256">
        <v>221.84246890833731</v>
      </c>
      <c r="AD2482" s="256">
        <v>181.33210502072788</v>
      </c>
      <c r="AE2482" s="256">
        <v>144.67987102717649</v>
      </c>
      <c r="AF2482" s="256">
        <v>114.29709811146944</v>
      </c>
      <c r="AG2482" s="256">
        <v>90.66605251036394</v>
      </c>
      <c r="AH2482" s="256">
        <v>78.127130354675316</v>
      </c>
      <c r="AI2482" s="256">
        <v>77.644864117918061</v>
      </c>
      <c r="AJ2482" s="256">
        <v>72.822201750345499</v>
      </c>
      <c r="AK2482" s="256">
        <v>43.403961308152951</v>
      </c>
      <c r="AL2482" s="256">
        <v>0</v>
      </c>
      <c r="AM2482" s="256">
        <v>0</v>
      </c>
      <c r="AN2482" s="256">
        <v>0</v>
      </c>
      <c r="AO2482" s="256">
        <v>0</v>
      </c>
      <c r="AP2482" s="256">
        <v>0</v>
      </c>
      <c r="AQ2482" s="256">
        <v>0</v>
      </c>
      <c r="AR2482" s="256">
        <v>0</v>
      </c>
      <c r="AS2482" s="256">
        <v>0</v>
      </c>
      <c r="AT2482" s="256">
        <v>0</v>
      </c>
      <c r="AU2482" s="256">
        <v>0</v>
      </c>
      <c r="AV2482" s="256">
        <v>0</v>
      </c>
      <c r="AW2482" s="256">
        <v>0</v>
      </c>
      <c r="AX2482" s="256">
        <v>0</v>
      </c>
      <c r="AY2482" s="256">
        <v>0</v>
      </c>
      <c r="AZ2482" s="256">
        <v>0</v>
      </c>
      <c r="BA2482" s="256">
        <v>0</v>
      </c>
      <c r="BB2482" s="256">
        <v>0</v>
      </c>
      <c r="BC2482" s="256">
        <v>0</v>
      </c>
      <c r="BD2482" s="256">
        <v>0</v>
      </c>
      <c r="BE2482" s="256">
        <v>0</v>
      </c>
      <c r="BF2482" s="256">
        <v>0</v>
      </c>
      <c r="BG2482" s="256">
        <v>0</v>
      </c>
      <c r="BH2482" s="256">
        <v>0</v>
      </c>
      <c r="BI2482" s="256">
        <v>0</v>
      </c>
      <c r="BJ2482" s="256">
        <v>0</v>
      </c>
      <c r="BK2482" s="256">
        <v>0</v>
      </c>
      <c r="BL2482" s="256">
        <v>0</v>
      </c>
      <c r="BM2482" s="256">
        <v>0</v>
      </c>
      <c r="BN2482" s="256">
        <v>0</v>
      </c>
      <c r="BO2482" s="256">
        <v>0</v>
      </c>
      <c r="BP2482" s="256">
        <v>0</v>
      </c>
      <c r="BQ2482" s="256">
        <v>0</v>
      </c>
      <c r="BR2482" s="256">
        <v>0</v>
      </c>
      <c r="BS2482" s="256">
        <v>0</v>
      </c>
      <c r="BT2482" s="256">
        <v>0</v>
      </c>
      <c r="BU2482" s="256">
        <v>0</v>
      </c>
      <c r="BV2482" s="256">
        <v>0</v>
      </c>
    </row>
    <row r="2483" spans="1:74">
      <c r="A2483" s="256">
        <v>140</v>
      </c>
      <c r="B2483" s="256">
        <v>627.4283740211888</v>
      </c>
      <c r="C2483" s="256">
        <v>638.52049746660566</v>
      </c>
      <c r="D2483" s="256">
        <v>647.6835559649935</v>
      </c>
      <c r="E2483" s="256">
        <v>650.09488714877978</v>
      </c>
      <c r="F2483" s="256">
        <v>642.3786273606637</v>
      </c>
      <c r="G2483" s="256">
        <v>631.28650391524684</v>
      </c>
      <c r="H2483" s="256">
        <v>612.47812068171379</v>
      </c>
      <c r="I2483" s="256">
        <v>565.69829571626008</v>
      </c>
      <c r="J2483" s="256">
        <v>486.60663288807029</v>
      </c>
      <c r="K2483" s="256">
        <v>394.49378166743458</v>
      </c>
      <c r="L2483" s="256">
        <v>304.30999539382788</v>
      </c>
      <c r="M2483" s="256">
        <v>228.59419622293888</v>
      </c>
      <c r="N2483" s="256">
        <v>182.77890373099964</v>
      </c>
      <c r="O2483" s="256">
        <v>159.14785812989416</v>
      </c>
      <c r="P2483" s="256">
        <v>149.02026715799178</v>
      </c>
      <c r="Q2483" s="256">
        <v>146.60893597420551</v>
      </c>
      <c r="R2483" s="256">
        <v>155.28972823583612</v>
      </c>
      <c r="S2483" s="256">
        <v>178.92077383694161</v>
      </c>
      <c r="T2483" s="256">
        <v>208.8212805158914</v>
      </c>
      <c r="U2483" s="256">
        <v>239.20405343159848</v>
      </c>
      <c r="V2483" s="256">
        <v>273.44495624136357</v>
      </c>
      <c r="W2483" s="256">
        <v>308.16812528788591</v>
      </c>
      <c r="X2483" s="256">
        <v>334.69276830953498</v>
      </c>
      <c r="Y2483" s="256">
        <v>339.99769691386479</v>
      </c>
      <c r="Z2483" s="256">
        <v>322.15384615384636</v>
      </c>
      <c r="AA2483" s="256">
        <v>290.32427452786749</v>
      </c>
      <c r="AB2483" s="256">
        <v>251.74297558728711</v>
      </c>
      <c r="AC2483" s="256">
        <v>215.57300783049297</v>
      </c>
      <c r="AD2483" s="256">
        <v>179.40304007369886</v>
      </c>
      <c r="AE2483" s="256">
        <v>147.09120221096276</v>
      </c>
      <c r="AF2483" s="256">
        <v>117.67296176877022</v>
      </c>
      <c r="AG2483" s="256">
        <v>95.006448641179233</v>
      </c>
      <c r="AH2483" s="256">
        <v>90.66605251036394</v>
      </c>
      <c r="AI2483" s="256">
        <v>89.219253800092176</v>
      </c>
      <c r="AJ2483" s="256">
        <v>69.446338093044716</v>
      </c>
      <c r="AK2483" s="256">
        <v>33.758636573007848</v>
      </c>
      <c r="AL2483" s="256">
        <v>0</v>
      </c>
      <c r="AM2483" s="256">
        <v>0</v>
      </c>
      <c r="AN2483" s="256">
        <v>0</v>
      </c>
      <c r="AO2483" s="256">
        <v>0</v>
      </c>
      <c r="AP2483" s="256">
        <v>0</v>
      </c>
      <c r="AQ2483" s="256">
        <v>0</v>
      </c>
      <c r="AR2483" s="256">
        <v>0</v>
      </c>
      <c r="AS2483" s="256">
        <v>0</v>
      </c>
      <c r="AT2483" s="256">
        <v>0</v>
      </c>
      <c r="AU2483" s="256">
        <v>0</v>
      </c>
      <c r="AV2483" s="256">
        <v>0</v>
      </c>
      <c r="AW2483" s="256">
        <v>0</v>
      </c>
      <c r="AX2483" s="256">
        <v>0</v>
      </c>
      <c r="AY2483" s="256">
        <v>0</v>
      </c>
      <c r="AZ2483" s="256">
        <v>0</v>
      </c>
      <c r="BA2483" s="256">
        <v>0</v>
      </c>
      <c r="BB2483" s="256">
        <v>0</v>
      </c>
      <c r="BC2483" s="256">
        <v>0</v>
      </c>
      <c r="BD2483" s="256">
        <v>0</v>
      </c>
      <c r="BE2483" s="256">
        <v>0</v>
      </c>
      <c r="BF2483" s="256">
        <v>0</v>
      </c>
      <c r="BG2483" s="256">
        <v>0</v>
      </c>
      <c r="BH2483" s="256">
        <v>0</v>
      </c>
      <c r="BI2483" s="256">
        <v>0</v>
      </c>
      <c r="BJ2483" s="256">
        <v>0</v>
      </c>
      <c r="BK2483" s="256">
        <v>0</v>
      </c>
      <c r="BL2483" s="256">
        <v>0</v>
      </c>
      <c r="BM2483" s="256">
        <v>0</v>
      </c>
      <c r="BN2483" s="256">
        <v>0</v>
      </c>
      <c r="BO2483" s="256">
        <v>0</v>
      </c>
      <c r="BP2483" s="256">
        <v>0</v>
      </c>
      <c r="BQ2483" s="256">
        <v>0</v>
      </c>
      <c r="BR2483" s="256">
        <v>0</v>
      </c>
      <c r="BS2483" s="256">
        <v>0</v>
      </c>
      <c r="BT2483" s="256">
        <v>0</v>
      </c>
      <c r="BU2483" s="256">
        <v>0</v>
      </c>
      <c r="BV2483" s="256">
        <v>0</v>
      </c>
    </row>
    <row r="2484" spans="1:74">
      <c r="A2484" s="256">
        <v>145</v>
      </c>
      <c r="B2484" s="256">
        <v>627.4283740211888</v>
      </c>
      <c r="C2484" s="256">
        <v>638.52049746660566</v>
      </c>
      <c r="D2484" s="256">
        <v>647.6835559649935</v>
      </c>
      <c r="E2484" s="256">
        <v>647.6835559649935</v>
      </c>
      <c r="F2484" s="256">
        <v>638.03823122984841</v>
      </c>
      <c r="G2484" s="256">
        <v>626.46384154767429</v>
      </c>
      <c r="H2484" s="256">
        <v>599.93919852602517</v>
      </c>
      <c r="I2484" s="256">
        <v>534.83325656379577</v>
      </c>
      <c r="J2484" s="256">
        <v>444.64947029018913</v>
      </c>
      <c r="K2484" s="256">
        <v>348.19622293873812</v>
      </c>
      <c r="L2484" s="256">
        <v>259.94150161216044</v>
      </c>
      <c r="M2484" s="256">
        <v>197.24689083371729</v>
      </c>
      <c r="N2484" s="256">
        <v>166.38185168125298</v>
      </c>
      <c r="O2484" s="256">
        <v>151.91386457853531</v>
      </c>
      <c r="P2484" s="256">
        <v>146.12666973744825</v>
      </c>
      <c r="Q2484" s="256">
        <v>149.50253339474904</v>
      </c>
      <c r="R2484" s="256">
        <v>169.27544910179651</v>
      </c>
      <c r="S2484" s="256">
        <v>196.28235836020278</v>
      </c>
      <c r="T2484" s="256">
        <v>222.80700138185182</v>
      </c>
      <c r="U2484" s="256">
        <v>250.29617687701534</v>
      </c>
      <c r="V2484" s="256">
        <v>281.6434822662369</v>
      </c>
      <c r="W2484" s="256">
        <v>307.2035928143714</v>
      </c>
      <c r="X2484" s="256">
        <v>314.43758636573028</v>
      </c>
      <c r="Y2484" s="256">
        <v>302.38093044679886</v>
      </c>
      <c r="Z2484" s="256">
        <v>278.74988484569337</v>
      </c>
      <c r="AA2484" s="256">
        <v>246.4380469829573</v>
      </c>
      <c r="AB2484" s="256">
        <v>216.05527406725025</v>
      </c>
      <c r="AC2484" s="256">
        <v>187.60156609857219</v>
      </c>
      <c r="AD2484" s="256">
        <v>161.55918931368043</v>
      </c>
      <c r="AE2484" s="256">
        <v>134.55228005527414</v>
      </c>
      <c r="AF2484" s="256">
        <v>109.95670198065415</v>
      </c>
      <c r="AG2484" s="256">
        <v>95.970981114693743</v>
      </c>
      <c r="AH2484" s="256">
        <v>94.041916167664724</v>
      </c>
      <c r="AI2484" s="256">
        <v>86.325656379548647</v>
      </c>
      <c r="AJ2484" s="256">
        <v>69.446338093044716</v>
      </c>
      <c r="AK2484" s="256">
        <v>28.935974205435301</v>
      </c>
      <c r="AL2484" s="256">
        <v>0</v>
      </c>
      <c r="AM2484" s="256">
        <v>0</v>
      </c>
      <c r="AN2484" s="256">
        <v>0</v>
      </c>
      <c r="AO2484" s="256">
        <v>0</v>
      </c>
      <c r="AP2484" s="256">
        <v>0</v>
      </c>
      <c r="AQ2484" s="256">
        <v>0</v>
      </c>
      <c r="AR2484" s="256">
        <v>0</v>
      </c>
      <c r="AS2484" s="256">
        <v>0</v>
      </c>
      <c r="AT2484" s="256">
        <v>0</v>
      </c>
      <c r="AU2484" s="256">
        <v>0</v>
      </c>
      <c r="AV2484" s="256">
        <v>0</v>
      </c>
      <c r="AW2484" s="256">
        <v>0</v>
      </c>
      <c r="AX2484" s="256">
        <v>0</v>
      </c>
      <c r="AY2484" s="256">
        <v>0</v>
      </c>
      <c r="AZ2484" s="256">
        <v>0</v>
      </c>
      <c r="BA2484" s="256">
        <v>0</v>
      </c>
      <c r="BB2484" s="256">
        <v>0</v>
      </c>
      <c r="BC2484" s="256">
        <v>0</v>
      </c>
      <c r="BD2484" s="256">
        <v>0</v>
      </c>
      <c r="BE2484" s="256">
        <v>0</v>
      </c>
      <c r="BF2484" s="256">
        <v>0</v>
      </c>
      <c r="BG2484" s="256">
        <v>0</v>
      </c>
      <c r="BH2484" s="256">
        <v>0</v>
      </c>
      <c r="BI2484" s="256">
        <v>0</v>
      </c>
      <c r="BJ2484" s="256">
        <v>0</v>
      </c>
      <c r="BK2484" s="256">
        <v>0</v>
      </c>
      <c r="BL2484" s="256">
        <v>0</v>
      </c>
      <c r="BM2484" s="256">
        <v>0</v>
      </c>
      <c r="BN2484" s="256">
        <v>0</v>
      </c>
      <c r="BO2484" s="256">
        <v>0</v>
      </c>
      <c r="BP2484" s="256">
        <v>0</v>
      </c>
      <c r="BQ2484" s="256">
        <v>0</v>
      </c>
      <c r="BR2484" s="256">
        <v>0</v>
      </c>
      <c r="BS2484" s="256">
        <v>0</v>
      </c>
      <c r="BT2484" s="256">
        <v>0</v>
      </c>
      <c r="BU2484" s="256">
        <v>0</v>
      </c>
      <c r="BV2484" s="256">
        <v>0</v>
      </c>
    </row>
    <row r="2485" spans="1:74">
      <c r="A2485" s="256">
        <v>150</v>
      </c>
      <c r="B2485" s="256">
        <v>627.4283740211888</v>
      </c>
      <c r="C2485" s="256">
        <v>639.48502994012017</v>
      </c>
      <c r="D2485" s="256">
        <v>649.61262091202252</v>
      </c>
      <c r="E2485" s="256">
        <v>649.13035467526527</v>
      </c>
      <c r="F2485" s="256">
        <v>639.00276370336292</v>
      </c>
      <c r="G2485" s="256">
        <v>624.05251036388802</v>
      </c>
      <c r="H2485" s="256">
        <v>585.47121142330752</v>
      </c>
      <c r="I2485" s="256">
        <v>506.86181483187499</v>
      </c>
      <c r="J2485" s="256">
        <v>409.92630124366673</v>
      </c>
      <c r="K2485" s="256">
        <v>309.61492399815774</v>
      </c>
      <c r="L2485" s="256">
        <v>227.14739751266711</v>
      </c>
      <c r="M2485" s="256">
        <v>178.92077383694161</v>
      </c>
      <c r="N2485" s="256">
        <v>158.66559189313691</v>
      </c>
      <c r="O2485" s="256">
        <v>149.50253339474904</v>
      </c>
      <c r="P2485" s="256">
        <v>146.12666973744825</v>
      </c>
      <c r="Q2485" s="256">
        <v>157.7010594196224</v>
      </c>
      <c r="R2485" s="256">
        <v>183.2611699677569</v>
      </c>
      <c r="S2485" s="256">
        <v>206.89221556886238</v>
      </c>
      <c r="T2485" s="256">
        <v>225.70059880239535</v>
      </c>
      <c r="U2485" s="256">
        <v>249.81391064025809</v>
      </c>
      <c r="V2485" s="256">
        <v>272.96269000460632</v>
      </c>
      <c r="W2485" s="256">
        <v>283.09028097650867</v>
      </c>
      <c r="X2485" s="256">
        <v>278.74988484569337</v>
      </c>
      <c r="Y2485" s="256">
        <v>266.21096269000475</v>
      </c>
      <c r="Z2485" s="256">
        <v>241.1331183786275</v>
      </c>
      <c r="AA2485" s="256">
        <v>215.09074159373571</v>
      </c>
      <c r="AB2485" s="256">
        <v>190.49516351911572</v>
      </c>
      <c r="AC2485" s="256">
        <v>169.75771533855377</v>
      </c>
      <c r="AD2485" s="256">
        <v>144.67987102717649</v>
      </c>
      <c r="AE2485" s="256">
        <v>117.67296176877022</v>
      </c>
      <c r="AF2485" s="256">
        <v>98.382312298480016</v>
      </c>
      <c r="AG2485" s="256">
        <v>92.595117457392959</v>
      </c>
      <c r="AH2485" s="256">
        <v>86.325656379548647</v>
      </c>
      <c r="AI2485" s="256">
        <v>82.467526485490609</v>
      </c>
      <c r="AJ2485" s="256">
        <v>67.999539382772952</v>
      </c>
      <c r="AK2485" s="256">
        <v>38.099032703823141</v>
      </c>
      <c r="AL2485" s="256">
        <v>0</v>
      </c>
      <c r="AM2485" s="256">
        <v>0</v>
      </c>
      <c r="AN2485" s="256">
        <v>0</v>
      </c>
      <c r="AO2485" s="256">
        <v>0</v>
      </c>
      <c r="AP2485" s="256">
        <v>0</v>
      </c>
      <c r="AQ2485" s="256">
        <v>0</v>
      </c>
      <c r="AR2485" s="256">
        <v>0</v>
      </c>
      <c r="AS2485" s="256">
        <v>0</v>
      </c>
      <c r="AT2485" s="256">
        <v>0</v>
      </c>
      <c r="AU2485" s="256">
        <v>0</v>
      </c>
      <c r="AV2485" s="256">
        <v>0</v>
      </c>
      <c r="AW2485" s="256">
        <v>0</v>
      </c>
      <c r="AX2485" s="256">
        <v>0</v>
      </c>
      <c r="AY2485" s="256">
        <v>0</v>
      </c>
      <c r="AZ2485" s="256">
        <v>0</v>
      </c>
      <c r="BA2485" s="256">
        <v>0</v>
      </c>
      <c r="BB2485" s="256">
        <v>0</v>
      </c>
      <c r="BC2485" s="256">
        <v>0</v>
      </c>
      <c r="BD2485" s="256">
        <v>0</v>
      </c>
      <c r="BE2485" s="256">
        <v>0</v>
      </c>
      <c r="BF2485" s="256">
        <v>0</v>
      </c>
      <c r="BG2485" s="256">
        <v>0</v>
      </c>
      <c r="BH2485" s="256">
        <v>0</v>
      </c>
      <c r="BI2485" s="256">
        <v>0</v>
      </c>
      <c r="BJ2485" s="256">
        <v>0</v>
      </c>
      <c r="BK2485" s="256">
        <v>0</v>
      </c>
      <c r="BL2485" s="256">
        <v>0</v>
      </c>
      <c r="BM2485" s="256">
        <v>0</v>
      </c>
      <c r="BN2485" s="256">
        <v>0</v>
      </c>
      <c r="BO2485" s="256">
        <v>0</v>
      </c>
      <c r="BP2485" s="256">
        <v>0</v>
      </c>
      <c r="BQ2485" s="256">
        <v>0</v>
      </c>
      <c r="BR2485" s="256">
        <v>0</v>
      </c>
      <c r="BS2485" s="256">
        <v>0</v>
      </c>
      <c r="BT2485" s="256">
        <v>0</v>
      </c>
      <c r="BU2485" s="256">
        <v>0</v>
      </c>
      <c r="BV2485" s="256">
        <v>0</v>
      </c>
    </row>
    <row r="2486" spans="1:74">
      <c r="A2486" s="256">
        <v>155</v>
      </c>
      <c r="B2486" s="256">
        <v>627.4283740211888</v>
      </c>
      <c r="C2486" s="256">
        <v>639.48502994012017</v>
      </c>
      <c r="D2486" s="256">
        <v>650.09488714877978</v>
      </c>
      <c r="E2486" s="256">
        <v>648.16582220175076</v>
      </c>
      <c r="F2486" s="256">
        <v>638.03823122984841</v>
      </c>
      <c r="G2486" s="256">
        <v>620.19438046982998</v>
      </c>
      <c r="H2486" s="256">
        <v>570.52095808383262</v>
      </c>
      <c r="I2486" s="256">
        <v>481.78397052049775</v>
      </c>
      <c r="J2486" s="256">
        <v>379.06126209120242</v>
      </c>
      <c r="K2486" s="256">
        <v>278.26761860893612</v>
      </c>
      <c r="L2486" s="256">
        <v>204.96315062183336</v>
      </c>
      <c r="M2486" s="256">
        <v>168.310916628282</v>
      </c>
      <c r="N2486" s="256">
        <v>154.32519576232158</v>
      </c>
      <c r="O2486" s="256">
        <v>147.09120221096276</v>
      </c>
      <c r="P2486" s="256">
        <v>149.02026715799178</v>
      </c>
      <c r="Q2486" s="256">
        <v>169.27544910179651</v>
      </c>
      <c r="R2486" s="256">
        <v>193.8710271764165</v>
      </c>
      <c r="S2486" s="256">
        <v>208.8212805158914</v>
      </c>
      <c r="T2486" s="256">
        <v>221.84246890833731</v>
      </c>
      <c r="U2486" s="256">
        <v>239.20405343159848</v>
      </c>
      <c r="V2486" s="256">
        <v>252.22524182404436</v>
      </c>
      <c r="W2486" s="256">
        <v>251.26070935052985</v>
      </c>
      <c r="X2486" s="256">
        <v>246.92031321971456</v>
      </c>
      <c r="Y2486" s="256">
        <v>228.59419622293888</v>
      </c>
      <c r="Z2486" s="256">
        <v>206.89221556886238</v>
      </c>
      <c r="AA2486" s="256">
        <v>183.2611699677569</v>
      </c>
      <c r="AB2486" s="256">
        <v>166.38185168125298</v>
      </c>
      <c r="AC2486" s="256">
        <v>147.09120221096276</v>
      </c>
      <c r="AD2486" s="256">
        <v>122.01335789958551</v>
      </c>
      <c r="AE2486" s="256">
        <v>101.7581759557808</v>
      </c>
      <c r="AF2486" s="256">
        <v>89.701520036849431</v>
      </c>
      <c r="AG2486" s="256">
        <v>86.325656379548647</v>
      </c>
      <c r="AH2486" s="256">
        <v>75.715799170889028</v>
      </c>
      <c r="AI2486" s="256">
        <v>72.822201750345499</v>
      </c>
      <c r="AJ2486" s="256">
        <v>56.907415937356092</v>
      </c>
      <c r="AK2486" s="256">
        <v>20.737448180561966</v>
      </c>
      <c r="AL2486" s="256">
        <v>0</v>
      </c>
      <c r="AM2486" s="256">
        <v>0</v>
      </c>
      <c r="AN2486" s="256">
        <v>0</v>
      </c>
      <c r="AO2486" s="256">
        <v>0</v>
      </c>
      <c r="AP2486" s="256">
        <v>0</v>
      </c>
      <c r="AQ2486" s="256">
        <v>0</v>
      </c>
      <c r="AR2486" s="256">
        <v>0</v>
      </c>
      <c r="AS2486" s="256">
        <v>0</v>
      </c>
      <c r="AT2486" s="256">
        <v>0</v>
      </c>
      <c r="AU2486" s="256">
        <v>0</v>
      </c>
      <c r="AV2486" s="256">
        <v>0</v>
      </c>
      <c r="AW2486" s="256">
        <v>0</v>
      </c>
      <c r="AX2486" s="256">
        <v>0</v>
      </c>
      <c r="AY2486" s="256">
        <v>0</v>
      </c>
      <c r="AZ2486" s="256">
        <v>0</v>
      </c>
      <c r="BA2486" s="256">
        <v>0</v>
      </c>
      <c r="BB2486" s="256">
        <v>0</v>
      </c>
      <c r="BC2486" s="256">
        <v>0</v>
      </c>
      <c r="BD2486" s="256">
        <v>0</v>
      </c>
      <c r="BE2486" s="256">
        <v>0</v>
      </c>
      <c r="BF2486" s="256">
        <v>0</v>
      </c>
      <c r="BG2486" s="256">
        <v>0</v>
      </c>
      <c r="BH2486" s="256">
        <v>0</v>
      </c>
      <c r="BI2486" s="256">
        <v>0</v>
      </c>
      <c r="BJ2486" s="256">
        <v>0</v>
      </c>
      <c r="BK2486" s="256">
        <v>0</v>
      </c>
      <c r="BL2486" s="256">
        <v>0</v>
      </c>
      <c r="BM2486" s="256">
        <v>0</v>
      </c>
      <c r="BN2486" s="256">
        <v>0</v>
      </c>
      <c r="BO2486" s="256">
        <v>0</v>
      </c>
      <c r="BP2486" s="256">
        <v>0</v>
      </c>
      <c r="BQ2486" s="256">
        <v>0</v>
      </c>
      <c r="BR2486" s="256">
        <v>0</v>
      </c>
      <c r="BS2486" s="256">
        <v>0</v>
      </c>
      <c r="BT2486" s="256">
        <v>0</v>
      </c>
      <c r="BU2486" s="256">
        <v>0</v>
      </c>
      <c r="BV2486" s="256">
        <v>0</v>
      </c>
    </row>
    <row r="2487" spans="1:74">
      <c r="A2487" s="256">
        <v>160</v>
      </c>
      <c r="B2487" s="256">
        <v>627.4283740211888</v>
      </c>
      <c r="C2487" s="256">
        <v>638.03823122984841</v>
      </c>
      <c r="D2487" s="256">
        <v>649.13035467526527</v>
      </c>
      <c r="E2487" s="256">
        <v>646.71902349147899</v>
      </c>
      <c r="F2487" s="256">
        <v>636.10916628281939</v>
      </c>
      <c r="G2487" s="256">
        <v>615.85398433901457</v>
      </c>
      <c r="H2487" s="256">
        <v>556.05297098111498</v>
      </c>
      <c r="I2487" s="256">
        <v>458.63519115614952</v>
      </c>
      <c r="J2487" s="256">
        <v>352.53661906955341</v>
      </c>
      <c r="K2487" s="256">
        <v>255.11883924458789</v>
      </c>
      <c r="L2487" s="256">
        <v>190.97742975587298</v>
      </c>
      <c r="M2487" s="256">
        <v>162.52372178719494</v>
      </c>
      <c r="N2487" s="256">
        <v>151.91386457853531</v>
      </c>
      <c r="O2487" s="256">
        <v>146.60893597420551</v>
      </c>
      <c r="P2487" s="256">
        <v>153.84292952556433</v>
      </c>
      <c r="Q2487" s="256">
        <v>179.88530631045612</v>
      </c>
      <c r="R2487" s="256">
        <v>199.17595578074631</v>
      </c>
      <c r="S2487" s="256">
        <v>207.85674804237689</v>
      </c>
      <c r="T2487" s="256">
        <v>214.60847535697846</v>
      </c>
      <c r="U2487" s="256">
        <v>225.21833256563809</v>
      </c>
      <c r="V2487" s="256">
        <v>227.62966374942437</v>
      </c>
      <c r="W2487" s="256">
        <v>225.70059880239535</v>
      </c>
      <c r="X2487" s="256">
        <v>217.01980654076476</v>
      </c>
      <c r="Y2487" s="256">
        <v>197.24689083371729</v>
      </c>
      <c r="Z2487" s="256">
        <v>176.02717641639808</v>
      </c>
      <c r="AA2487" s="256">
        <v>158.66559189313691</v>
      </c>
      <c r="AB2487" s="256">
        <v>144.67987102717649</v>
      </c>
      <c r="AC2487" s="256">
        <v>124.90695532012904</v>
      </c>
      <c r="AD2487" s="256">
        <v>105.13403961308158</v>
      </c>
      <c r="AE2487" s="256">
        <v>92.595117457392959</v>
      </c>
      <c r="AF2487" s="256">
        <v>84.396591432519628</v>
      </c>
      <c r="AG2487" s="256">
        <v>75.233532934131773</v>
      </c>
      <c r="AH2487" s="256">
        <v>63.176877015200404</v>
      </c>
      <c r="AI2487" s="256">
        <v>57.389682174113346</v>
      </c>
      <c r="AJ2487" s="256">
        <v>42.439428834638441</v>
      </c>
      <c r="AK2487" s="256">
        <v>17.843850760018434</v>
      </c>
      <c r="AL2487" s="256">
        <v>0</v>
      </c>
      <c r="AM2487" s="256">
        <v>0</v>
      </c>
      <c r="AN2487" s="256">
        <v>0</v>
      </c>
      <c r="AO2487" s="256">
        <v>0</v>
      </c>
      <c r="AP2487" s="256">
        <v>0</v>
      </c>
      <c r="AQ2487" s="256">
        <v>0</v>
      </c>
      <c r="AR2487" s="256">
        <v>0</v>
      </c>
      <c r="AS2487" s="256">
        <v>0</v>
      </c>
      <c r="AT2487" s="256">
        <v>0</v>
      </c>
      <c r="AU2487" s="256">
        <v>0</v>
      </c>
      <c r="AV2487" s="256">
        <v>0</v>
      </c>
      <c r="AW2487" s="256">
        <v>0</v>
      </c>
      <c r="AX2487" s="256">
        <v>0</v>
      </c>
      <c r="AY2487" s="256">
        <v>0</v>
      </c>
      <c r="AZ2487" s="256">
        <v>0</v>
      </c>
      <c r="BA2487" s="256">
        <v>0</v>
      </c>
      <c r="BB2487" s="256">
        <v>0</v>
      </c>
      <c r="BC2487" s="256">
        <v>0</v>
      </c>
      <c r="BD2487" s="256">
        <v>0</v>
      </c>
      <c r="BE2487" s="256">
        <v>0</v>
      </c>
      <c r="BF2487" s="256">
        <v>0</v>
      </c>
      <c r="BG2487" s="256">
        <v>0</v>
      </c>
      <c r="BH2487" s="256">
        <v>0</v>
      </c>
      <c r="BI2487" s="256">
        <v>0</v>
      </c>
      <c r="BJ2487" s="256">
        <v>0</v>
      </c>
      <c r="BK2487" s="256">
        <v>0</v>
      </c>
      <c r="BL2487" s="256">
        <v>0</v>
      </c>
      <c r="BM2487" s="256">
        <v>0</v>
      </c>
      <c r="BN2487" s="256">
        <v>0</v>
      </c>
      <c r="BO2487" s="256">
        <v>0</v>
      </c>
      <c r="BP2487" s="256">
        <v>0</v>
      </c>
      <c r="BQ2487" s="256">
        <v>0</v>
      </c>
      <c r="BR2487" s="256">
        <v>0</v>
      </c>
      <c r="BS2487" s="256">
        <v>0</v>
      </c>
      <c r="BT2487" s="256">
        <v>0</v>
      </c>
      <c r="BU2487" s="256">
        <v>0</v>
      </c>
      <c r="BV2487" s="256">
        <v>0</v>
      </c>
    </row>
    <row r="2488" spans="1:74">
      <c r="A2488" s="256">
        <v>165</v>
      </c>
      <c r="B2488" s="256">
        <v>627.4283740211888</v>
      </c>
      <c r="C2488" s="256">
        <v>638.03823122984841</v>
      </c>
      <c r="D2488" s="256">
        <v>650.09488714877978</v>
      </c>
      <c r="E2488" s="256">
        <v>646.71902349147899</v>
      </c>
      <c r="F2488" s="256">
        <v>635.14463380930488</v>
      </c>
      <c r="G2488" s="256">
        <v>612.47812068171379</v>
      </c>
      <c r="H2488" s="256">
        <v>546.40764624596989</v>
      </c>
      <c r="I2488" s="256">
        <v>442.72040534316011</v>
      </c>
      <c r="J2488" s="256">
        <v>334.21050207277773</v>
      </c>
      <c r="K2488" s="256">
        <v>237.27498848456946</v>
      </c>
      <c r="L2488" s="256">
        <v>181.33210502072788</v>
      </c>
      <c r="M2488" s="256">
        <v>159.14785812989416</v>
      </c>
      <c r="N2488" s="256">
        <v>150.46706586826355</v>
      </c>
      <c r="O2488" s="256">
        <v>146.60893597420551</v>
      </c>
      <c r="P2488" s="256">
        <v>158.66559189313691</v>
      </c>
      <c r="Q2488" s="256">
        <v>184.70796867802866</v>
      </c>
      <c r="R2488" s="256">
        <v>197.72915707047454</v>
      </c>
      <c r="S2488" s="256">
        <v>202.06955320128984</v>
      </c>
      <c r="T2488" s="256">
        <v>203.03408567480434</v>
      </c>
      <c r="U2488" s="256">
        <v>208.8212805158914</v>
      </c>
      <c r="V2488" s="256">
        <v>204.48088438507611</v>
      </c>
      <c r="W2488" s="256">
        <v>201.58728696453258</v>
      </c>
      <c r="X2488" s="256">
        <v>188.5660985720867</v>
      </c>
      <c r="Y2488" s="256">
        <v>169.27544910179651</v>
      </c>
      <c r="Z2488" s="256">
        <v>149.50253339474904</v>
      </c>
      <c r="AA2488" s="256">
        <v>138.89267618608943</v>
      </c>
      <c r="AB2488" s="256">
        <v>129.24735145094434</v>
      </c>
      <c r="AC2488" s="256">
        <v>110.92123445416865</v>
      </c>
      <c r="AD2488" s="256">
        <v>98.382312298480016</v>
      </c>
      <c r="AE2488" s="256">
        <v>89.219253800092176</v>
      </c>
      <c r="AF2488" s="256">
        <v>80.056195301704335</v>
      </c>
      <c r="AG2488" s="256">
        <v>66.070474435743932</v>
      </c>
      <c r="AH2488" s="256">
        <v>53.531552280055301</v>
      </c>
      <c r="AI2488" s="256">
        <v>45.815292491939225</v>
      </c>
      <c r="AJ2488" s="256">
        <v>32.311837862736084</v>
      </c>
      <c r="AK2488" s="256">
        <v>14.46798710271765</v>
      </c>
      <c r="AL2488" s="256">
        <v>0</v>
      </c>
      <c r="AM2488" s="256">
        <v>0</v>
      </c>
      <c r="AN2488" s="256">
        <v>0</v>
      </c>
      <c r="AO2488" s="256">
        <v>0</v>
      </c>
      <c r="AP2488" s="256">
        <v>0</v>
      </c>
      <c r="AQ2488" s="256">
        <v>0</v>
      </c>
      <c r="AR2488" s="256">
        <v>0</v>
      </c>
      <c r="AS2488" s="256">
        <v>0</v>
      </c>
      <c r="AT2488" s="256">
        <v>0</v>
      </c>
      <c r="AU2488" s="256">
        <v>0</v>
      </c>
      <c r="AV2488" s="256">
        <v>0</v>
      </c>
      <c r="AW2488" s="256">
        <v>0</v>
      </c>
      <c r="AX2488" s="256">
        <v>0</v>
      </c>
      <c r="AY2488" s="256">
        <v>0</v>
      </c>
      <c r="AZ2488" s="256">
        <v>0</v>
      </c>
      <c r="BA2488" s="256">
        <v>0</v>
      </c>
      <c r="BB2488" s="256">
        <v>0</v>
      </c>
      <c r="BC2488" s="256">
        <v>0</v>
      </c>
      <c r="BD2488" s="256">
        <v>0</v>
      </c>
      <c r="BE2488" s="256">
        <v>0</v>
      </c>
      <c r="BF2488" s="256">
        <v>0</v>
      </c>
      <c r="BG2488" s="256">
        <v>0</v>
      </c>
      <c r="BH2488" s="256">
        <v>0</v>
      </c>
      <c r="BI2488" s="256">
        <v>0</v>
      </c>
      <c r="BJ2488" s="256">
        <v>0</v>
      </c>
      <c r="BK2488" s="256">
        <v>0</v>
      </c>
      <c r="BL2488" s="256">
        <v>0</v>
      </c>
      <c r="BM2488" s="256">
        <v>0</v>
      </c>
      <c r="BN2488" s="256">
        <v>0</v>
      </c>
      <c r="BO2488" s="256">
        <v>0</v>
      </c>
      <c r="BP2488" s="256">
        <v>0</v>
      </c>
      <c r="BQ2488" s="256">
        <v>0</v>
      </c>
      <c r="BR2488" s="256">
        <v>0</v>
      </c>
      <c r="BS2488" s="256">
        <v>0</v>
      </c>
      <c r="BT2488" s="256">
        <v>0</v>
      </c>
      <c r="BU2488" s="256">
        <v>0</v>
      </c>
      <c r="BV2488" s="256">
        <v>0</v>
      </c>
    </row>
    <row r="2489" spans="1:74">
      <c r="A2489" s="256">
        <v>170</v>
      </c>
      <c r="B2489" s="256">
        <v>627.4283740211888</v>
      </c>
      <c r="C2489" s="256">
        <v>639.00276370336292</v>
      </c>
      <c r="D2489" s="256">
        <v>651.05941962229429</v>
      </c>
      <c r="E2489" s="256">
        <v>647.20128972823625</v>
      </c>
      <c r="F2489" s="256">
        <v>635.62690004606213</v>
      </c>
      <c r="G2489" s="256">
        <v>609.58452326117026</v>
      </c>
      <c r="H2489" s="256">
        <v>535.31552280055303</v>
      </c>
      <c r="I2489" s="256">
        <v>429.21695071395692</v>
      </c>
      <c r="J2489" s="256">
        <v>319.26024873330283</v>
      </c>
      <c r="K2489" s="256">
        <v>224.25380009212358</v>
      </c>
      <c r="L2489" s="256">
        <v>173.6158452326118</v>
      </c>
      <c r="M2489" s="256">
        <v>154.32519576232158</v>
      </c>
      <c r="N2489" s="256">
        <v>147.09120221096276</v>
      </c>
      <c r="O2489" s="256">
        <v>145.644403500691</v>
      </c>
      <c r="P2489" s="256">
        <v>161.55918931368043</v>
      </c>
      <c r="Q2489" s="256">
        <v>186.15476738830043</v>
      </c>
      <c r="R2489" s="256">
        <v>193.38876093965925</v>
      </c>
      <c r="S2489" s="256">
        <v>192.90649470290199</v>
      </c>
      <c r="T2489" s="256">
        <v>189.04836480884396</v>
      </c>
      <c r="U2489" s="256">
        <v>190.01289728235847</v>
      </c>
      <c r="V2489" s="256">
        <v>180.36757254721337</v>
      </c>
      <c r="W2489" s="256">
        <v>177.9562413634271</v>
      </c>
      <c r="X2489" s="256">
        <v>163.97052049746671</v>
      </c>
      <c r="Y2489" s="256">
        <v>144.19760479041923</v>
      </c>
      <c r="Z2489" s="256">
        <v>128.76508521418708</v>
      </c>
      <c r="AA2489" s="256">
        <v>124.90695532012904</v>
      </c>
      <c r="AB2489" s="256">
        <v>118.15522800552748</v>
      </c>
      <c r="AC2489" s="256">
        <v>105.61630584983884</v>
      </c>
      <c r="AD2489" s="256">
        <v>97.900046061722762</v>
      </c>
      <c r="AE2489" s="256">
        <v>86.807922616305902</v>
      </c>
      <c r="AF2489" s="256">
        <v>73.786734223860009</v>
      </c>
      <c r="AG2489" s="256">
        <v>57.871948410870601</v>
      </c>
      <c r="AH2489" s="256">
        <v>47.744357438968244</v>
      </c>
      <c r="AI2489" s="256">
        <v>36.652233993551377</v>
      </c>
      <c r="AJ2489" s="256">
        <v>22.666513127590985</v>
      </c>
      <c r="AK2489" s="256">
        <v>9.645324735145099</v>
      </c>
      <c r="AL2489" s="256">
        <v>0</v>
      </c>
      <c r="AM2489" s="256">
        <v>0</v>
      </c>
      <c r="AN2489" s="256">
        <v>0</v>
      </c>
      <c r="AO2489" s="256">
        <v>0</v>
      </c>
      <c r="AP2489" s="256">
        <v>0</v>
      </c>
      <c r="AQ2489" s="256">
        <v>0</v>
      </c>
      <c r="AR2489" s="256">
        <v>0</v>
      </c>
      <c r="AS2489" s="256">
        <v>0</v>
      </c>
      <c r="AT2489" s="256">
        <v>0</v>
      </c>
      <c r="AU2489" s="256">
        <v>0</v>
      </c>
      <c r="AV2489" s="256">
        <v>0</v>
      </c>
      <c r="AW2489" s="256">
        <v>0</v>
      </c>
      <c r="AX2489" s="256">
        <v>0</v>
      </c>
      <c r="AY2489" s="256">
        <v>0</v>
      </c>
      <c r="AZ2489" s="256">
        <v>0</v>
      </c>
      <c r="BA2489" s="256">
        <v>0</v>
      </c>
      <c r="BB2489" s="256">
        <v>0</v>
      </c>
      <c r="BC2489" s="256">
        <v>0</v>
      </c>
      <c r="BD2489" s="256">
        <v>0</v>
      </c>
      <c r="BE2489" s="256">
        <v>0</v>
      </c>
      <c r="BF2489" s="256">
        <v>0</v>
      </c>
      <c r="BG2489" s="256">
        <v>0</v>
      </c>
      <c r="BH2489" s="256">
        <v>0</v>
      </c>
      <c r="BI2489" s="256">
        <v>0</v>
      </c>
      <c r="BJ2489" s="256">
        <v>0</v>
      </c>
      <c r="BK2489" s="256">
        <v>0</v>
      </c>
      <c r="BL2489" s="256">
        <v>0</v>
      </c>
      <c r="BM2489" s="256">
        <v>0</v>
      </c>
      <c r="BN2489" s="256">
        <v>0</v>
      </c>
      <c r="BO2489" s="256">
        <v>0</v>
      </c>
      <c r="BP2489" s="256">
        <v>0</v>
      </c>
      <c r="BQ2489" s="256">
        <v>0</v>
      </c>
      <c r="BR2489" s="256">
        <v>0</v>
      </c>
      <c r="BS2489" s="256">
        <v>0</v>
      </c>
      <c r="BT2489" s="256">
        <v>0</v>
      </c>
      <c r="BU2489" s="256">
        <v>0</v>
      </c>
      <c r="BV2489" s="256">
        <v>0</v>
      </c>
    </row>
    <row r="2490" spans="1:74">
      <c r="A2490" s="256">
        <v>175</v>
      </c>
      <c r="B2490" s="256">
        <v>627.4283740211888</v>
      </c>
      <c r="C2490" s="256">
        <v>639.48502994012017</v>
      </c>
      <c r="D2490" s="256">
        <v>650.57715338553703</v>
      </c>
      <c r="E2490" s="256">
        <v>645.27222478120723</v>
      </c>
      <c r="F2490" s="256">
        <v>633.21556886227586</v>
      </c>
      <c r="G2490" s="256">
        <v>606.20865960386948</v>
      </c>
      <c r="H2490" s="256">
        <v>529.52832795946597</v>
      </c>
      <c r="I2490" s="256">
        <v>422.46522339935535</v>
      </c>
      <c r="J2490" s="256">
        <v>311.0617227084295</v>
      </c>
      <c r="K2490" s="256">
        <v>216.53754030400751</v>
      </c>
      <c r="L2490" s="256">
        <v>167.82865039152475</v>
      </c>
      <c r="M2490" s="256">
        <v>149.98479963150629</v>
      </c>
      <c r="N2490" s="256">
        <v>143.23307231690472</v>
      </c>
      <c r="O2490" s="256">
        <v>143.71533855366198</v>
      </c>
      <c r="P2490" s="256">
        <v>162.04145555043769</v>
      </c>
      <c r="Q2490" s="256">
        <v>183.74343620451415</v>
      </c>
      <c r="R2490" s="256">
        <v>187.11929986181494</v>
      </c>
      <c r="S2490" s="256">
        <v>182.77890373099964</v>
      </c>
      <c r="T2490" s="256">
        <v>178.43850760018435</v>
      </c>
      <c r="U2490" s="256">
        <v>173.6158452326118</v>
      </c>
      <c r="V2490" s="256">
        <v>160.11239060340867</v>
      </c>
      <c r="W2490" s="256">
        <v>157.21879318286514</v>
      </c>
      <c r="X2490" s="256">
        <v>141.30400736987571</v>
      </c>
      <c r="Y2490" s="256">
        <v>122.01335789958551</v>
      </c>
      <c r="Z2490" s="256">
        <v>112.85029940119767</v>
      </c>
      <c r="AA2490" s="256">
        <v>115.7438968217412</v>
      </c>
      <c r="AB2490" s="256">
        <v>111.40350069092591</v>
      </c>
      <c r="AC2490" s="256">
        <v>104.65177337632433</v>
      </c>
      <c r="AD2490" s="256">
        <v>98.864578535237271</v>
      </c>
      <c r="AE2490" s="256">
        <v>85.361123906034138</v>
      </c>
      <c r="AF2490" s="256">
        <v>70.410870566559225</v>
      </c>
      <c r="AG2490" s="256">
        <v>54.496084753569818</v>
      </c>
      <c r="AH2490" s="256">
        <v>42.439428834638441</v>
      </c>
      <c r="AI2490" s="256">
        <v>29.90050667894981</v>
      </c>
      <c r="AJ2490" s="256">
        <v>18.808383233532943</v>
      </c>
      <c r="AK2490" s="256">
        <v>8.6807922616305895</v>
      </c>
      <c r="AL2490" s="256">
        <v>0</v>
      </c>
      <c r="AM2490" s="256">
        <v>0</v>
      </c>
      <c r="AN2490" s="256">
        <v>0</v>
      </c>
      <c r="AO2490" s="256">
        <v>0</v>
      </c>
      <c r="AP2490" s="256">
        <v>0</v>
      </c>
      <c r="AQ2490" s="256">
        <v>0</v>
      </c>
      <c r="AR2490" s="256">
        <v>0</v>
      </c>
      <c r="AS2490" s="256">
        <v>0</v>
      </c>
      <c r="AT2490" s="256">
        <v>0</v>
      </c>
      <c r="AU2490" s="256">
        <v>0</v>
      </c>
      <c r="AV2490" s="256">
        <v>0</v>
      </c>
      <c r="AW2490" s="256">
        <v>0</v>
      </c>
      <c r="AX2490" s="256">
        <v>0</v>
      </c>
      <c r="AY2490" s="256">
        <v>0</v>
      </c>
      <c r="AZ2490" s="256">
        <v>0</v>
      </c>
      <c r="BA2490" s="256">
        <v>0</v>
      </c>
      <c r="BB2490" s="256">
        <v>0</v>
      </c>
      <c r="BC2490" s="256">
        <v>0</v>
      </c>
      <c r="BD2490" s="256">
        <v>0</v>
      </c>
      <c r="BE2490" s="256">
        <v>0</v>
      </c>
      <c r="BF2490" s="256">
        <v>0</v>
      </c>
      <c r="BG2490" s="256">
        <v>0</v>
      </c>
      <c r="BH2490" s="256">
        <v>0</v>
      </c>
      <c r="BI2490" s="256">
        <v>0</v>
      </c>
      <c r="BJ2490" s="256">
        <v>0</v>
      </c>
      <c r="BK2490" s="256">
        <v>0</v>
      </c>
      <c r="BL2490" s="256">
        <v>0</v>
      </c>
      <c r="BM2490" s="256">
        <v>0</v>
      </c>
      <c r="BN2490" s="256">
        <v>0</v>
      </c>
      <c r="BO2490" s="256">
        <v>0</v>
      </c>
      <c r="BP2490" s="256">
        <v>0</v>
      </c>
      <c r="BQ2490" s="256">
        <v>0</v>
      </c>
      <c r="BR2490" s="256">
        <v>0</v>
      </c>
      <c r="BS2490" s="256">
        <v>0</v>
      </c>
      <c r="BT2490" s="256">
        <v>0</v>
      </c>
      <c r="BU2490" s="256">
        <v>0</v>
      </c>
      <c r="BV2490" s="256">
        <v>0</v>
      </c>
    </row>
    <row r="2491" spans="1:74">
      <c r="A2491" s="256">
        <v>180</v>
      </c>
      <c r="B2491" s="256">
        <v>627.4283740211888</v>
      </c>
      <c r="C2491" s="256">
        <v>639.00276370336292</v>
      </c>
      <c r="D2491" s="256">
        <v>649.13035467526527</v>
      </c>
      <c r="E2491" s="256">
        <v>643.34315983417821</v>
      </c>
      <c r="F2491" s="256">
        <v>630.80423767848959</v>
      </c>
      <c r="G2491" s="256">
        <v>602.35052970981144</v>
      </c>
      <c r="H2491" s="256">
        <v>527.1169967756797</v>
      </c>
      <c r="I2491" s="256">
        <v>419.57162597881182</v>
      </c>
      <c r="J2491" s="256">
        <v>306.23906034085689</v>
      </c>
      <c r="K2491" s="256">
        <v>212.67941040994944</v>
      </c>
      <c r="L2491" s="256">
        <v>164.93505297098122</v>
      </c>
      <c r="M2491" s="256">
        <v>148.05573468447727</v>
      </c>
      <c r="N2491" s="256">
        <v>140.82174113311845</v>
      </c>
      <c r="O2491" s="256">
        <v>141.78627360663296</v>
      </c>
      <c r="P2491" s="256">
        <v>161.07692307692318</v>
      </c>
      <c r="Q2491" s="256">
        <v>180.84983878397063</v>
      </c>
      <c r="R2491" s="256">
        <v>182.77890373099964</v>
      </c>
      <c r="S2491" s="256">
        <v>176.50944265315533</v>
      </c>
      <c r="T2491" s="256">
        <v>172.16904652234004</v>
      </c>
      <c r="U2491" s="256">
        <v>164.45278673422396</v>
      </c>
      <c r="V2491" s="256">
        <v>149.98479963150629</v>
      </c>
      <c r="W2491" s="256">
        <v>146.12666973744825</v>
      </c>
      <c r="X2491" s="256">
        <v>128.28281897742983</v>
      </c>
      <c r="Y2491" s="256">
        <v>110.92123445416865</v>
      </c>
      <c r="Z2491" s="256">
        <v>104.65177337632433</v>
      </c>
      <c r="AA2491" s="256">
        <v>110.4389682174114</v>
      </c>
      <c r="AB2491" s="256">
        <v>107.54537079686786</v>
      </c>
      <c r="AC2491" s="256">
        <v>101.7581759557808</v>
      </c>
      <c r="AD2491" s="256">
        <v>96.453247351450997</v>
      </c>
      <c r="AE2491" s="256">
        <v>81.985260248733354</v>
      </c>
      <c r="AF2491" s="256">
        <v>64.623675725472168</v>
      </c>
      <c r="AG2491" s="256">
        <v>50.155688622754518</v>
      </c>
      <c r="AH2491" s="256">
        <v>36.652233993551377</v>
      </c>
      <c r="AI2491" s="256">
        <v>24.595578074620004</v>
      </c>
      <c r="AJ2491" s="256">
        <v>15.43251957623216</v>
      </c>
      <c r="AK2491" s="256">
        <v>6.7517273146015704</v>
      </c>
      <c r="AL2491" s="256">
        <v>0</v>
      </c>
      <c r="AM2491" s="256">
        <v>0</v>
      </c>
      <c r="AN2491" s="256">
        <v>0</v>
      </c>
      <c r="AO2491" s="256">
        <v>0</v>
      </c>
      <c r="AP2491" s="256">
        <v>0</v>
      </c>
      <c r="AQ2491" s="256">
        <v>0</v>
      </c>
      <c r="AR2491" s="256">
        <v>0</v>
      </c>
      <c r="AS2491" s="256">
        <v>0</v>
      </c>
      <c r="AT2491" s="256">
        <v>0</v>
      </c>
      <c r="AU2491" s="256">
        <v>0</v>
      </c>
      <c r="AV2491" s="256">
        <v>0</v>
      </c>
      <c r="AW2491" s="256">
        <v>0</v>
      </c>
      <c r="AX2491" s="256">
        <v>0</v>
      </c>
      <c r="AY2491" s="256">
        <v>0</v>
      </c>
      <c r="AZ2491" s="256">
        <v>0</v>
      </c>
      <c r="BA2491" s="256">
        <v>0</v>
      </c>
      <c r="BB2491" s="256">
        <v>0</v>
      </c>
      <c r="BC2491" s="256">
        <v>0</v>
      </c>
      <c r="BD2491" s="256">
        <v>0</v>
      </c>
      <c r="BE2491" s="256">
        <v>0</v>
      </c>
      <c r="BF2491" s="256">
        <v>0</v>
      </c>
      <c r="BG2491" s="256">
        <v>0</v>
      </c>
      <c r="BH2491" s="256">
        <v>0</v>
      </c>
      <c r="BI2491" s="256">
        <v>0</v>
      </c>
      <c r="BJ2491" s="256">
        <v>0</v>
      </c>
      <c r="BK2491" s="256">
        <v>0</v>
      </c>
      <c r="BL2491" s="256">
        <v>0</v>
      </c>
      <c r="BM2491" s="256">
        <v>0</v>
      </c>
      <c r="BN2491" s="256">
        <v>0</v>
      </c>
      <c r="BO2491" s="256">
        <v>0</v>
      </c>
      <c r="BP2491" s="256">
        <v>0</v>
      </c>
      <c r="BQ2491" s="256">
        <v>0</v>
      </c>
      <c r="BR2491" s="256">
        <v>0</v>
      </c>
      <c r="BS2491" s="256">
        <v>0</v>
      </c>
      <c r="BT2491" s="256">
        <v>0</v>
      </c>
      <c r="BU2491" s="256">
        <v>0</v>
      </c>
      <c r="BV2491" s="256">
        <v>0</v>
      </c>
    </row>
    <row r="2492" spans="1:74">
      <c r="B2492" s="256" t="s">
        <v>3367</v>
      </c>
    </row>
    <row r="2493" spans="1:74">
      <c r="B2493" s="256" t="s">
        <v>3348</v>
      </c>
    </row>
    <row r="2494" spans="1:74">
      <c r="B2494" s="256" t="s">
        <v>66</v>
      </c>
    </row>
    <row r="2495" spans="1:74">
      <c r="B2495" s="256" t="s">
        <v>3351</v>
      </c>
    </row>
    <row r="2496" spans="1:74">
      <c r="B2496" s="256">
        <v>48</v>
      </c>
    </row>
    <row r="2497" spans="1:74">
      <c r="B2497" s="256" t="s">
        <v>3352</v>
      </c>
    </row>
    <row r="2499" spans="1:74">
      <c r="B2499" s="256">
        <v>73</v>
      </c>
    </row>
    <row r="2500" spans="1:74">
      <c r="B2500" s="256">
        <v>37</v>
      </c>
    </row>
    <row r="2501" spans="1:74">
      <c r="B2501" s="256">
        <v>0</v>
      </c>
      <c r="C2501" s="256">
        <v>2.5</v>
      </c>
      <c r="D2501" s="256">
        <v>5</v>
      </c>
      <c r="E2501" s="256">
        <v>7.5</v>
      </c>
      <c r="F2501" s="256">
        <v>10</v>
      </c>
      <c r="G2501" s="256">
        <v>12.5</v>
      </c>
      <c r="H2501" s="256">
        <v>15</v>
      </c>
      <c r="I2501" s="256">
        <v>17.5</v>
      </c>
      <c r="J2501" s="256">
        <v>20</v>
      </c>
      <c r="K2501" s="256">
        <v>22.5</v>
      </c>
      <c r="L2501" s="256">
        <v>25</v>
      </c>
      <c r="M2501" s="256">
        <v>27.5</v>
      </c>
      <c r="N2501" s="256">
        <v>30</v>
      </c>
      <c r="O2501" s="256">
        <v>32.5</v>
      </c>
      <c r="P2501" s="256">
        <v>35</v>
      </c>
      <c r="Q2501" s="256">
        <v>37.5</v>
      </c>
      <c r="R2501" s="256">
        <v>40</v>
      </c>
      <c r="S2501" s="256">
        <v>42.5</v>
      </c>
      <c r="T2501" s="256">
        <v>45</v>
      </c>
      <c r="U2501" s="256">
        <v>47.5</v>
      </c>
      <c r="V2501" s="256">
        <v>50</v>
      </c>
      <c r="W2501" s="256">
        <v>52.5</v>
      </c>
      <c r="X2501" s="256">
        <v>55</v>
      </c>
      <c r="Y2501" s="256">
        <v>57.5</v>
      </c>
      <c r="Z2501" s="256">
        <v>60</v>
      </c>
      <c r="AA2501" s="256">
        <v>62.5</v>
      </c>
      <c r="AB2501" s="256">
        <v>65</v>
      </c>
      <c r="AC2501" s="256">
        <v>67.5</v>
      </c>
      <c r="AD2501" s="256">
        <v>70</v>
      </c>
      <c r="AE2501" s="256">
        <v>72.5</v>
      </c>
      <c r="AF2501" s="256">
        <v>75</v>
      </c>
      <c r="AG2501" s="256">
        <v>77.5</v>
      </c>
      <c r="AH2501" s="256">
        <v>80</v>
      </c>
      <c r="AI2501" s="256">
        <v>82.5</v>
      </c>
      <c r="AJ2501" s="256">
        <v>85</v>
      </c>
      <c r="AK2501" s="256">
        <v>87.5</v>
      </c>
      <c r="AL2501" s="256">
        <v>90</v>
      </c>
      <c r="AM2501" s="256">
        <v>92.5</v>
      </c>
      <c r="AN2501" s="256">
        <v>95</v>
      </c>
      <c r="AO2501" s="256">
        <v>97.5</v>
      </c>
      <c r="AP2501" s="256">
        <v>100</v>
      </c>
      <c r="AQ2501" s="256">
        <v>102.5</v>
      </c>
      <c r="AR2501" s="256">
        <v>105</v>
      </c>
      <c r="AS2501" s="256">
        <v>107.5</v>
      </c>
      <c r="AT2501" s="256">
        <v>110</v>
      </c>
      <c r="AU2501" s="256">
        <v>112.5</v>
      </c>
      <c r="AV2501" s="256">
        <v>115</v>
      </c>
      <c r="AW2501" s="256">
        <v>117.5</v>
      </c>
      <c r="AX2501" s="256">
        <v>120</v>
      </c>
      <c r="AY2501" s="256">
        <v>122.5</v>
      </c>
      <c r="AZ2501" s="256">
        <v>125</v>
      </c>
      <c r="BA2501" s="256">
        <v>127.5</v>
      </c>
      <c r="BB2501" s="256">
        <v>130</v>
      </c>
      <c r="BC2501" s="256">
        <v>132.5</v>
      </c>
      <c r="BD2501" s="256">
        <v>135</v>
      </c>
      <c r="BE2501" s="256">
        <v>137.5</v>
      </c>
      <c r="BF2501" s="256">
        <v>140</v>
      </c>
      <c r="BG2501" s="256">
        <v>142.5</v>
      </c>
      <c r="BH2501" s="256">
        <v>145</v>
      </c>
      <c r="BI2501" s="256">
        <v>147.5</v>
      </c>
      <c r="BJ2501" s="256">
        <v>150</v>
      </c>
      <c r="BK2501" s="256">
        <v>152.5</v>
      </c>
      <c r="BL2501" s="256">
        <v>155</v>
      </c>
      <c r="BM2501" s="256">
        <v>157.5</v>
      </c>
      <c r="BN2501" s="256">
        <v>160</v>
      </c>
      <c r="BO2501" s="256">
        <v>162.5</v>
      </c>
      <c r="BP2501" s="256">
        <v>165</v>
      </c>
      <c r="BQ2501" s="256">
        <v>167.5</v>
      </c>
      <c r="BR2501" s="256">
        <v>170</v>
      </c>
      <c r="BS2501" s="256">
        <v>172.5</v>
      </c>
      <c r="BT2501" s="256">
        <v>175</v>
      </c>
      <c r="BU2501" s="256">
        <v>177.5</v>
      </c>
      <c r="BV2501" s="256">
        <v>180</v>
      </c>
    </row>
    <row r="2502" spans="1:74">
      <c r="A2502" s="256">
        <v>0</v>
      </c>
      <c r="B2502" s="256">
        <v>983.79004989999999</v>
      </c>
      <c r="C2502" s="256">
        <v>969.42263179999998</v>
      </c>
      <c r="D2502" s="256">
        <v>989.08330920000003</v>
      </c>
      <c r="E2502" s="256">
        <v>1015.5496057</v>
      </c>
      <c r="F2502" s="256">
        <v>1010.2563464</v>
      </c>
      <c r="G2502" s="256">
        <v>997.40128809999999</v>
      </c>
      <c r="H2502" s="256">
        <v>972.4473514</v>
      </c>
      <c r="I2502" s="256">
        <v>947.49341470000002</v>
      </c>
      <c r="J2502" s="256">
        <v>961.86083280000003</v>
      </c>
      <c r="K2502" s="256">
        <v>1008.7439866</v>
      </c>
      <c r="L2502" s="256">
        <v>1066.213659</v>
      </c>
      <c r="M2502" s="256">
        <v>1134.2698500000001</v>
      </c>
      <c r="N2502" s="256">
        <v>1213.6687395000001</v>
      </c>
      <c r="O2502" s="256">
        <v>1280.9687506</v>
      </c>
      <c r="P2502" s="256">
        <v>1312.7283064000001</v>
      </c>
      <c r="Q2502" s="256">
        <v>1348.2687617000001</v>
      </c>
      <c r="R2502" s="256">
        <v>1395.1519155000001</v>
      </c>
      <c r="S2502" s="256">
        <v>1423.8867517000001</v>
      </c>
      <c r="T2502" s="256">
        <v>1439.0103497</v>
      </c>
      <c r="U2502" s="256">
        <v>1435.9856301</v>
      </c>
      <c r="V2502" s="256">
        <v>1426.1552914000001</v>
      </c>
      <c r="W2502" s="256">
        <v>1429.1800109999999</v>
      </c>
      <c r="X2502" s="256">
        <v>1405.7384340999999</v>
      </c>
      <c r="Y2502" s="256">
        <v>1290.0429094000001</v>
      </c>
      <c r="Z2502" s="256">
        <v>1018.5743253000001</v>
      </c>
      <c r="AA2502" s="256">
        <v>613.26189890000001</v>
      </c>
      <c r="AB2502" s="256">
        <v>318.35173789999999</v>
      </c>
      <c r="AC2502" s="256">
        <v>214.75509160000001</v>
      </c>
      <c r="AD2502" s="256">
        <v>170.89665740000001</v>
      </c>
      <c r="AE2502" s="256">
        <v>136.112382</v>
      </c>
      <c r="AF2502" s="256">
        <v>114.18316490000001</v>
      </c>
      <c r="AG2502" s="256">
        <v>99.059566900000007</v>
      </c>
      <c r="AH2502" s="256">
        <v>84.692148799999998</v>
      </c>
      <c r="AI2502" s="256">
        <v>68.812370900000005</v>
      </c>
      <c r="AJ2502" s="256">
        <v>52.932593000000004</v>
      </c>
      <c r="AK2502" s="256">
        <v>22.685397000000002</v>
      </c>
      <c r="AL2502" s="256">
        <v>0</v>
      </c>
      <c r="AM2502" s="256">
        <v>0</v>
      </c>
      <c r="AN2502" s="256">
        <v>0</v>
      </c>
      <c r="AO2502" s="256">
        <v>0</v>
      </c>
      <c r="AP2502" s="256">
        <v>0</v>
      </c>
      <c r="AQ2502" s="256">
        <v>0</v>
      </c>
      <c r="AR2502" s="256">
        <v>0</v>
      </c>
      <c r="AS2502" s="256">
        <v>0</v>
      </c>
      <c r="AT2502" s="256">
        <v>0</v>
      </c>
      <c r="AU2502" s="256">
        <v>0</v>
      </c>
      <c r="AV2502" s="256">
        <v>0</v>
      </c>
      <c r="AW2502" s="256">
        <v>0</v>
      </c>
      <c r="AX2502" s="256">
        <v>0</v>
      </c>
      <c r="AY2502" s="256">
        <v>0</v>
      </c>
      <c r="AZ2502" s="256">
        <v>0</v>
      </c>
      <c r="BA2502" s="256">
        <v>0</v>
      </c>
      <c r="BB2502" s="256">
        <v>0</v>
      </c>
      <c r="BC2502" s="256">
        <v>0</v>
      </c>
      <c r="BD2502" s="256">
        <v>0</v>
      </c>
      <c r="BE2502" s="256">
        <v>0</v>
      </c>
      <c r="BF2502" s="256">
        <v>0</v>
      </c>
      <c r="BG2502" s="256">
        <v>0</v>
      </c>
      <c r="BH2502" s="256">
        <v>0</v>
      </c>
      <c r="BI2502" s="256">
        <v>0</v>
      </c>
      <c r="BJ2502" s="256">
        <v>0</v>
      </c>
      <c r="BK2502" s="256">
        <v>0</v>
      </c>
      <c r="BL2502" s="256">
        <v>0</v>
      </c>
      <c r="BM2502" s="256">
        <v>0</v>
      </c>
      <c r="BN2502" s="256">
        <v>0</v>
      </c>
      <c r="BO2502" s="256">
        <v>0</v>
      </c>
      <c r="BP2502" s="256">
        <v>0</v>
      </c>
      <c r="BQ2502" s="256">
        <v>0</v>
      </c>
      <c r="BR2502" s="256">
        <v>0</v>
      </c>
      <c r="BS2502" s="256">
        <v>0</v>
      </c>
      <c r="BT2502" s="256">
        <v>0</v>
      </c>
      <c r="BU2502" s="256">
        <v>0</v>
      </c>
      <c r="BV2502" s="256">
        <v>0</v>
      </c>
    </row>
    <row r="2503" spans="1:74">
      <c r="A2503" s="256">
        <v>5</v>
      </c>
      <c r="B2503" s="256">
        <v>983.79004989999999</v>
      </c>
      <c r="C2503" s="256">
        <v>968.66645189999997</v>
      </c>
      <c r="D2503" s="256">
        <v>988.32712930000002</v>
      </c>
      <c r="E2503" s="256">
        <v>1015.5496057</v>
      </c>
      <c r="F2503" s="256">
        <v>1010.2563464</v>
      </c>
      <c r="G2503" s="256">
        <v>995.88892829999998</v>
      </c>
      <c r="H2503" s="256">
        <v>970.17881169999998</v>
      </c>
      <c r="I2503" s="256">
        <v>945.224875</v>
      </c>
      <c r="J2503" s="256">
        <v>960.34847300000001</v>
      </c>
      <c r="K2503" s="256">
        <v>1004.9630871000001</v>
      </c>
      <c r="L2503" s="256">
        <v>1060.1642198</v>
      </c>
      <c r="M2503" s="256">
        <v>1125.9518711000001</v>
      </c>
      <c r="N2503" s="256">
        <v>1206.1069405000001</v>
      </c>
      <c r="O2503" s="256">
        <v>1273.4069516</v>
      </c>
      <c r="P2503" s="256">
        <v>1306.6788672</v>
      </c>
      <c r="Q2503" s="256">
        <v>1340.7069627000001</v>
      </c>
      <c r="R2503" s="256">
        <v>1386.0777567</v>
      </c>
      <c r="S2503" s="256">
        <v>1418.5934924000001</v>
      </c>
      <c r="T2503" s="256">
        <v>1432.2047305999999</v>
      </c>
      <c r="U2503" s="256">
        <v>1427.6676512000001</v>
      </c>
      <c r="V2503" s="256">
        <v>1412.5440532</v>
      </c>
      <c r="W2503" s="256">
        <v>1410.2755135</v>
      </c>
      <c r="X2503" s="256">
        <v>1388.3462964</v>
      </c>
      <c r="Y2503" s="256">
        <v>1280.9687506</v>
      </c>
      <c r="Z2503" s="256">
        <v>1023.1114047</v>
      </c>
      <c r="AA2503" s="256">
        <v>630.65403660000004</v>
      </c>
      <c r="AB2503" s="256">
        <v>322.88881730000003</v>
      </c>
      <c r="AC2503" s="256">
        <v>212.48655189999999</v>
      </c>
      <c r="AD2503" s="256">
        <v>167.87193780000001</v>
      </c>
      <c r="AE2503" s="256">
        <v>137.62474180000001</v>
      </c>
      <c r="AF2503" s="256">
        <v>116.4517046</v>
      </c>
      <c r="AG2503" s="256">
        <v>102.8404664</v>
      </c>
      <c r="AH2503" s="256">
        <v>86.960688500000003</v>
      </c>
      <c r="AI2503" s="256">
        <v>71.837090500000002</v>
      </c>
      <c r="AJ2503" s="256">
        <v>56.713492500000001</v>
      </c>
      <c r="AK2503" s="256">
        <v>24.9539367</v>
      </c>
      <c r="AL2503" s="256">
        <v>0</v>
      </c>
      <c r="AM2503" s="256">
        <v>0</v>
      </c>
      <c r="AN2503" s="256">
        <v>0</v>
      </c>
      <c r="AO2503" s="256">
        <v>0</v>
      </c>
      <c r="AP2503" s="256">
        <v>0</v>
      </c>
      <c r="AQ2503" s="256">
        <v>0</v>
      </c>
      <c r="AR2503" s="256">
        <v>0</v>
      </c>
      <c r="AS2503" s="256">
        <v>0</v>
      </c>
      <c r="AT2503" s="256">
        <v>0</v>
      </c>
      <c r="AU2503" s="256">
        <v>0</v>
      </c>
      <c r="AV2503" s="256">
        <v>0</v>
      </c>
      <c r="AW2503" s="256">
        <v>0</v>
      </c>
      <c r="AX2503" s="256">
        <v>0</v>
      </c>
      <c r="AY2503" s="256">
        <v>0</v>
      </c>
      <c r="AZ2503" s="256">
        <v>0</v>
      </c>
      <c r="BA2503" s="256">
        <v>0</v>
      </c>
      <c r="BB2503" s="256">
        <v>0</v>
      </c>
      <c r="BC2503" s="256">
        <v>0</v>
      </c>
      <c r="BD2503" s="256">
        <v>0</v>
      </c>
      <c r="BE2503" s="256">
        <v>0</v>
      </c>
      <c r="BF2503" s="256">
        <v>0</v>
      </c>
      <c r="BG2503" s="256">
        <v>0</v>
      </c>
      <c r="BH2503" s="256">
        <v>0</v>
      </c>
      <c r="BI2503" s="256">
        <v>0</v>
      </c>
      <c r="BJ2503" s="256">
        <v>0</v>
      </c>
      <c r="BK2503" s="256">
        <v>0</v>
      </c>
      <c r="BL2503" s="256">
        <v>0</v>
      </c>
      <c r="BM2503" s="256">
        <v>0</v>
      </c>
      <c r="BN2503" s="256">
        <v>0</v>
      </c>
      <c r="BO2503" s="256">
        <v>0</v>
      </c>
      <c r="BP2503" s="256">
        <v>0</v>
      </c>
      <c r="BQ2503" s="256">
        <v>0</v>
      </c>
      <c r="BR2503" s="256">
        <v>0</v>
      </c>
      <c r="BS2503" s="256">
        <v>0</v>
      </c>
      <c r="BT2503" s="256">
        <v>0</v>
      </c>
      <c r="BU2503" s="256">
        <v>0</v>
      </c>
      <c r="BV2503" s="256">
        <v>0</v>
      </c>
    </row>
    <row r="2504" spans="1:74">
      <c r="A2504" s="256">
        <v>10</v>
      </c>
      <c r="B2504" s="256">
        <v>983.79004989999999</v>
      </c>
      <c r="C2504" s="256">
        <v>970.17881169999998</v>
      </c>
      <c r="D2504" s="256">
        <v>989.83948910000004</v>
      </c>
      <c r="E2504" s="256">
        <v>1017.0619655</v>
      </c>
      <c r="F2504" s="256">
        <v>1012.5248861</v>
      </c>
      <c r="G2504" s="256">
        <v>998.9136479</v>
      </c>
      <c r="H2504" s="256">
        <v>974.71589110000002</v>
      </c>
      <c r="I2504" s="256">
        <v>952.78667400000006</v>
      </c>
      <c r="J2504" s="256">
        <v>961.86083280000003</v>
      </c>
      <c r="K2504" s="256">
        <v>1001.9383675</v>
      </c>
      <c r="L2504" s="256">
        <v>1055.6271403999999</v>
      </c>
      <c r="M2504" s="256">
        <v>1118.3900721</v>
      </c>
      <c r="N2504" s="256">
        <v>1190.2271625999999</v>
      </c>
      <c r="O2504" s="256">
        <v>1259.0395335000001</v>
      </c>
      <c r="P2504" s="256">
        <v>1293.0676290000001</v>
      </c>
      <c r="Q2504" s="256">
        <v>1324.0710048999999</v>
      </c>
      <c r="R2504" s="256">
        <v>1367.1732592000001</v>
      </c>
      <c r="S2504" s="256">
        <v>1401.2013547000001</v>
      </c>
      <c r="T2504" s="256">
        <v>1414.056413</v>
      </c>
      <c r="U2504" s="256">
        <v>1408.0069738</v>
      </c>
      <c r="V2504" s="256">
        <v>1395.9080954000001</v>
      </c>
      <c r="W2504" s="256">
        <v>1381.5406773</v>
      </c>
      <c r="X2504" s="256">
        <v>1358.8552803</v>
      </c>
      <c r="Y2504" s="256">
        <v>1262.0642531000001</v>
      </c>
      <c r="Z2504" s="256">
        <v>1025.3799444000001</v>
      </c>
      <c r="AA2504" s="256">
        <v>646.53381450000006</v>
      </c>
      <c r="AB2504" s="256">
        <v>330.45061629999998</v>
      </c>
      <c r="AC2504" s="256">
        <v>213.2427318</v>
      </c>
      <c r="AD2504" s="256">
        <v>171.65283730000002</v>
      </c>
      <c r="AE2504" s="256">
        <v>144.43036090000001</v>
      </c>
      <c r="AF2504" s="256">
        <v>125.52586340000001</v>
      </c>
      <c r="AG2504" s="256">
        <v>111.1584453</v>
      </c>
      <c r="AH2504" s="256">
        <v>95.278667400000003</v>
      </c>
      <c r="AI2504" s="256">
        <v>80.155069400000002</v>
      </c>
      <c r="AJ2504" s="256">
        <v>62.762931700000003</v>
      </c>
      <c r="AK2504" s="256">
        <v>24.9539367</v>
      </c>
      <c r="AL2504" s="256">
        <v>0</v>
      </c>
      <c r="AM2504" s="256">
        <v>0</v>
      </c>
      <c r="AN2504" s="256">
        <v>0</v>
      </c>
      <c r="AO2504" s="256">
        <v>0</v>
      </c>
      <c r="AP2504" s="256">
        <v>0</v>
      </c>
      <c r="AQ2504" s="256">
        <v>0</v>
      </c>
      <c r="AR2504" s="256">
        <v>0</v>
      </c>
      <c r="AS2504" s="256">
        <v>0</v>
      </c>
      <c r="AT2504" s="256">
        <v>0</v>
      </c>
      <c r="AU2504" s="256">
        <v>0</v>
      </c>
      <c r="AV2504" s="256">
        <v>0</v>
      </c>
      <c r="AW2504" s="256">
        <v>0</v>
      </c>
      <c r="AX2504" s="256">
        <v>0</v>
      </c>
      <c r="AY2504" s="256">
        <v>0</v>
      </c>
      <c r="AZ2504" s="256">
        <v>0</v>
      </c>
      <c r="BA2504" s="256">
        <v>0</v>
      </c>
      <c r="BB2504" s="256">
        <v>0</v>
      </c>
      <c r="BC2504" s="256">
        <v>0</v>
      </c>
      <c r="BD2504" s="256">
        <v>0</v>
      </c>
      <c r="BE2504" s="256">
        <v>0</v>
      </c>
      <c r="BF2504" s="256">
        <v>0</v>
      </c>
      <c r="BG2504" s="256">
        <v>0</v>
      </c>
      <c r="BH2504" s="256">
        <v>0</v>
      </c>
      <c r="BI2504" s="256">
        <v>0</v>
      </c>
      <c r="BJ2504" s="256">
        <v>0</v>
      </c>
      <c r="BK2504" s="256">
        <v>0</v>
      </c>
      <c r="BL2504" s="256">
        <v>0</v>
      </c>
      <c r="BM2504" s="256">
        <v>0</v>
      </c>
      <c r="BN2504" s="256">
        <v>0</v>
      </c>
      <c r="BO2504" s="256">
        <v>0</v>
      </c>
      <c r="BP2504" s="256">
        <v>0</v>
      </c>
      <c r="BQ2504" s="256">
        <v>0</v>
      </c>
      <c r="BR2504" s="256">
        <v>0</v>
      </c>
      <c r="BS2504" s="256">
        <v>0</v>
      </c>
      <c r="BT2504" s="256">
        <v>0</v>
      </c>
      <c r="BU2504" s="256">
        <v>0</v>
      </c>
      <c r="BV2504" s="256">
        <v>0</v>
      </c>
    </row>
    <row r="2505" spans="1:74">
      <c r="A2505" s="256">
        <v>15</v>
      </c>
      <c r="B2505" s="256">
        <v>983.79004989999999</v>
      </c>
      <c r="C2505" s="256">
        <v>971.6911715</v>
      </c>
      <c r="D2505" s="256">
        <v>989.83948910000004</v>
      </c>
      <c r="E2505" s="256">
        <v>1018.5743253000001</v>
      </c>
      <c r="F2505" s="256">
        <v>1015.5496057</v>
      </c>
      <c r="G2505" s="256">
        <v>1004.9630871000001</v>
      </c>
      <c r="H2505" s="256">
        <v>984.54622979999999</v>
      </c>
      <c r="I2505" s="256">
        <v>961.10465290000002</v>
      </c>
      <c r="J2505" s="256">
        <v>962.61701270000003</v>
      </c>
      <c r="K2505" s="256">
        <v>996.64510819999998</v>
      </c>
      <c r="L2505" s="256">
        <v>1048.8215213000001</v>
      </c>
      <c r="M2505" s="256">
        <v>1107.8035535000001</v>
      </c>
      <c r="N2505" s="256">
        <v>1171.3226651</v>
      </c>
      <c r="O2505" s="256">
        <v>1238.6226762000001</v>
      </c>
      <c r="P2505" s="256">
        <v>1275.6754913</v>
      </c>
      <c r="Q2505" s="256">
        <v>1307.4350471</v>
      </c>
      <c r="R2505" s="256">
        <v>1346.0002220000001</v>
      </c>
      <c r="S2505" s="256">
        <v>1379.2721376</v>
      </c>
      <c r="T2505" s="256">
        <v>1395.9080954000001</v>
      </c>
      <c r="U2505" s="256">
        <v>1398.9328150000001</v>
      </c>
      <c r="V2505" s="256">
        <v>1387.5901165</v>
      </c>
      <c r="W2505" s="256">
        <v>1363.3923597</v>
      </c>
      <c r="X2505" s="256">
        <v>1339.1946029000001</v>
      </c>
      <c r="Y2505" s="256">
        <v>1252.2339144</v>
      </c>
      <c r="Z2505" s="256">
        <v>1038.2350027</v>
      </c>
      <c r="AA2505" s="256">
        <v>682.83044970000003</v>
      </c>
      <c r="AB2505" s="256">
        <v>353.89219320000001</v>
      </c>
      <c r="AC2505" s="256">
        <v>223.82925040000001</v>
      </c>
      <c r="AD2505" s="256">
        <v>180.72699610000001</v>
      </c>
      <c r="AE2505" s="256">
        <v>158.04159910000001</v>
      </c>
      <c r="AF2505" s="256">
        <v>142.16182119999999</v>
      </c>
      <c r="AG2505" s="256">
        <v>127.0382232</v>
      </c>
      <c r="AH2505" s="256">
        <v>110.4022654</v>
      </c>
      <c r="AI2505" s="256">
        <v>94.522487499999997</v>
      </c>
      <c r="AJ2505" s="256">
        <v>76.374169899999998</v>
      </c>
      <c r="AK2505" s="256">
        <v>44.614614100000004</v>
      </c>
      <c r="AL2505" s="256">
        <v>0</v>
      </c>
      <c r="AM2505" s="256">
        <v>0</v>
      </c>
      <c r="AN2505" s="256">
        <v>0</v>
      </c>
      <c r="AO2505" s="256">
        <v>0</v>
      </c>
      <c r="AP2505" s="256">
        <v>0</v>
      </c>
      <c r="AQ2505" s="256">
        <v>0</v>
      </c>
      <c r="AR2505" s="256">
        <v>0</v>
      </c>
      <c r="AS2505" s="256">
        <v>0</v>
      </c>
      <c r="AT2505" s="256">
        <v>0</v>
      </c>
      <c r="AU2505" s="256">
        <v>0</v>
      </c>
      <c r="AV2505" s="256">
        <v>0</v>
      </c>
      <c r="AW2505" s="256">
        <v>0</v>
      </c>
      <c r="AX2505" s="256">
        <v>0</v>
      </c>
      <c r="AY2505" s="256">
        <v>0</v>
      </c>
      <c r="AZ2505" s="256">
        <v>0</v>
      </c>
      <c r="BA2505" s="256">
        <v>0</v>
      </c>
      <c r="BB2505" s="256">
        <v>0</v>
      </c>
      <c r="BC2505" s="256">
        <v>0</v>
      </c>
      <c r="BD2505" s="256">
        <v>0</v>
      </c>
      <c r="BE2505" s="256">
        <v>0</v>
      </c>
      <c r="BF2505" s="256">
        <v>0</v>
      </c>
      <c r="BG2505" s="256">
        <v>0</v>
      </c>
      <c r="BH2505" s="256">
        <v>0</v>
      </c>
      <c r="BI2505" s="256">
        <v>0</v>
      </c>
      <c r="BJ2505" s="256">
        <v>0</v>
      </c>
      <c r="BK2505" s="256">
        <v>0</v>
      </c>
      <c r="BL2505" s="256">
        <v>0</v>
      </c>
      <c r="BM2505" s="256">
        <v>0</v>
      </c>
      <c r="BN2505" s="256">
        <v>0</v>
      </c>
      <c r="BO2505" s="256">
        <v>0</v>
      </c>
      <c r="BP2505" s="256">
        <v>0</v>
      </c>
      <c r="BQ2505" s="256">
        <v>0</v>
      </c>
      <c r="BR2505" s="256">
        <v>0</v>
      </c>
      <c r="BS2505" s="256">
        <v>0</v>
      </c>
      <c r="BT2505" s="256">
        <v>0</v>
      </c>
      <c r="BU2505" s="256">
        <v>0</v>
      </c>
      <c r="BV2505" s="256">
        <v>0</v>
      </c>
    </row>
    <row r="2506" spans="1:74">
      <c r="A2506" s="256">
        <v>20</v>
      </c>
      <c r="B2506" s="256">
        <v>983.79004989999999</v>
      </c>
      <c r="C2506" s="256">
        <v>970.17881169999998</v>
      </c>
      <c r="D2506" s="256">
        <v>987.57094940000002</v>
      </c>
      <c r="E2506" s="256">
        <v>1017.0619655</v>
      </c>
      <c r="F2506" s="256">
        <v>1017.0619655</v>
      </c>
      <c r="G2506" s="256">
        <v>1010.2563464</v>
      </c>
      <c r="H2506" s="256">
        <v>992.10802880000006</v>
      </c>
      <c r="I2506" s="256">
        <v>968.66645189999997</v>
      </c>
      <c r="J2506" s="256">
        <v>961.86083280000003</v>
      </c>
      <c r="K2506" s="256">
        <v>986.81476950000001</v>
      </c>
      <c r="L2506" s="256">
        <v>1035.2102831</v>
      </c>
      <c r="M2506" s="256">
        <v>1089.6552359</v>
      </c>
      <c r="N2506" s="256">
        <v>1149.393448</v>
      </c>
      <c r="O2506" s="256">
        <v>1213.6687395000001</v>
      </c>
      <c r="P2506" s="256">
        <v>1259.0395335000001</v>
      </c>
      <c r="Q2506" s="256">
        <v>1288.5305496000001</v>
      </c>
      <c r="R2506" s="256">
        <v>1321.8024651999999</v>
      </c>
      <c r="S2506" s="256">
        <v>1356.5867406</v>
      </c>
      <c r="T2506" s="256">
        <v>1379.2721376</v>
      </c>
      <c r="U2506" s="256">
        <v>1384.5653969</v>
      </c>
      <c r="V2506" s="256">
        <v>1376.2474179999999</v>
      </c>
      <c r="W2506" s="256">
        <v>1349.0249415999999</v>
      </c>
      <c r="X2506" s="256">
        <v>1314.2406662000001</v>
      </c>
      <c r="Y2506" s="256">
        <v>1237.8664963000001</v>
      </c>
      <c r="Z2506" s="256">
        <v>1058.6518599999999</v>
      </c>
      <c r="AA2506" s="256">
        <v>731.22596329999999</v>
      </c>
      <c r="AB2506" s="256">
        <v>396.23826760000003</v>
      </c>
      <c r="AC2506" s="256">
        <v>245.00228760000002</v>
      </c>
      <c r="AD2506" s="256">
        <v>198.87531369999999</v>
      </c>
      <c r="AE2506" s="256">
        <v>181.48317600000001</v>
      </c>
      <c r="AF2506" s="256">
        <v>169.3842976</v>
      </c>
      <c r="AG2506" s="256">
        <v>158.79777899999999</v>
      </c>
      <c r="AH2506" s="256">
        <v>141.40564130000001</v>
      </c>
      <c r="AI2506" s="256">
        <v>125.52586340000001</v>
      </c>
      <c r="AJ2506" s="256">
        <v>105.1090061</v>
      </c>
      <c r="AK2506" s="256">
        <v>50.664053299999999</v>
      </c>
      <c r="AL2506" s="256">
        <v>0</v>
      </c>
      <c r="AM2506" s="256">
        <v>0</v>
      </c>
      <c r="AN2506" s="256">
        <v>0</v>
      </c>
      <c r="AO2506" s="256">
        <v>0</v>
      </c>
      <c r="AP2506" s="256">
        <v>0</v>
      </c>
      <c r="AQ2506" s="256">
        <v>0</v>
      </c>
      <c r="AR2506" s="256">
        <v>0</v>
      </c>
      <c r="AS2506" s="256">
        <v>0</v>
      </c>
      <c r="AT2506" s="256">
        <v>0</v>
      </c>
      <c r="AU2506" s="256">
        <v>0</v>
      </c>
      <c r="AV2506" s="256">
        <v>0</v>
      </c>
      <c r="AW2506" s="256">
        <v>0</v>
      </c>
      <c r="AX2506" s="256">
        <v>0</v>
      </c>
      <c r="AY2506" s="256">
        <v>0</v>
      </c>
      <c r="AZ2506" s="256">
        <v>0</v>
      </c>
      <c r="BA2506" s="256">
        <v>0</v>
      </c>
      <c r="BB2506" s="256">
        <v>0</v>
      </c>
      <c r="BC2506" s="256">
        <v>0</v>
      </c>
      <c r="BD2506" s="256">
        <v>0</v>
      </c>
      <c r="BE2506" s="256">
        <v>0</v>
      </c>
      <c r="BF2506" s="256">
        <v>0</v>
      </c>
      <c r="BG2506" s="256">
        <v>0</v>
      </c>
      <c r="BH2506" s="256">
        <v>0</v>
      </c>
      <c r="BI2506" s="256">
        <v>0</v>
      </c>
      <c r="BJ2506" s="256">
        <v>0</v>
      </c>
      <c r="BK2506" s="256">
        <v>0</v>
      </c>
      <c r="BL2506" s="256">
        <v>0</v>
      </c>
      <c r="BM2506" s="256">
        <v>0</v>
      </c>
      <c r="BN2506" s="256">
        <v>0</v>
      </c>
      <c r="BO2506" s="256">
        <v>0</v>
      </c>
      <c r="BP2506" s="256">
        <v>0</v>
      </c>
      <c r="BQ2506" s="256">
        <v>0</v>
      </c>
      <c r="BR2506" s="256">
        <v>0</v>
      </c>
      <c r="BS2506" s="256">
        <v>0</v>
      </c>
      <c r="BT2506" s="256">
        <v>0</v>
      </c>
      <c r="BU2506" s="256">
        <v>0</v>
      </c>
      <c r="BV2506" s="256">
        <v>0</v>
      </c>
    </row>
    <row r="2507" spans="1:74">
      <c r="A2507" s="256">
        <v>25</v>
      </c>
      <c r="B2507" s="256">
        <v>983.79004989999999</v>
      </c>
      <c r="C2507" s="256">
        <v>972.4473514</v>
      </c>
      <c r="D2507" s="256">
        <v>986.81476950000001</v>
      </c>
      <c r="E2507" s="256">
        <v>1019.3305052000001</v>
      </c>
      <c r="F2507" s="256">
        <v>1022.3552248</v>
      </c>
      <c r="G2507" s="256">
        <v>1017.8181454</v>
      </c>
      <c r="H2507" s="256">
        <v>1004.2069072</v>
      </c>
      <c r="I2507" s="256">
        <v>980.00915040000007</v>
      </c>
      <c r="J2507" s="256">
        <v>966.39791220000006</v>
      </c>
      <c r="K2507" s="256">
        <v>979.25297050000006</v>
      </c>
      <c r="L2507" s="256">
        <v>1020.8428650000001</v>
      </c>
      <c r="M2507" s="256">
        <v>1069.9945585</v>
      </c>
      <c r="N2507" s="256">
        <v>1122.9271515</v>
      </c>
      <c r="O2507" s="256">
        <v>1181.9091837000001</v>
      </c>
      <c r="P2507" s="256">
        <v>1233.3294169000001</v>
      </c>
      <c r="Q2507" s="256">
        <v>1262.8204330000001</v>
      </c>
      <c r="R2507" s="256">
        <v>1293.0676290000001</v>
      </c>
      <c r="S2507" s="256">
        <v>1327.0957245</v>
      </c>
      <c r="T2507" s="256">
        <v>1354.3182009</v>
      </c>
      <c r="U2507" s="256">
        <v>1366.4170793000001</v>
      </c>
      <c r="V2507" s="256">
        <v>1367.1732592000001</v>
      </c>
      <c r="W2507" s="256">
        <v>1355.0743808</v>
      </c>
      <c r="X2507" s="256">
        <v>1323.3148249999999</v>
      </c>
      <c r="Y2507" s="256">
        <v>1262.0642531000001</v>
      </c>
      <c r="Z2507" s="256">
        <v>1114.6091726</v>
      </c>
      <c r="AA2507" s="256">
        <v>819.69901160000006</v>
      </c>
      <c r="AB2507" s="256">
        <v>468.07535810000002</v>
      </c>
      <c r="AC2507" s="256">
        <v>286.5921821</v>
      </c>
      <c r="AD2507" s="256">
        <v>233.65958910000001</v>
      </c>
      <c r="AE2507" s="256">
        <v>218.53599110000002</v>
      </c>
      <c r="AF2507" s="256">
        <v>215.51127149999999</v>
      </c>
      <c r="AG2507" s="256">
        <v>205.68093279999999</v>
      </c>
      <c r="AH2507" s="256">
        <v>186.7764353</v>
      </c>
      <c r="AI2507" s="256">
        <v>167.87193780000001</v>
      </c>
      <c r="AJ2507" s="256">
        <v>142.16182119999999</v>
      </c>
      <c r="AK2507" s="256">
        <v>58.982032199999999</v>
      </c>
      <c r="AL2507" s="256">
        <v>0</v>
      </c>
      <c r="AM2507" s="256">
        <v>0</v>
      </c>
      <c r="AN2507" s="256">
        <v>0</v>
      </c>
      <c r="AO2507" s="256">
        <v>0</v>
      </c>
      <c r="AP2507" s="256">
        <v>0</v>
      </c>
      <c r="AQ2507" s="256">
        <v>0</v>
      </c>
      <c r="AR2507" s="256">
        <v>0</v>
      </c>
      <c r="AS2507" s="256">
        <v>0</v>
      </c>
      <c r="AT2507" s="256">
        <v>0</v>
      </c>
      <c r="AU2507" s="256">
        <v>0</v>
      </c>
      <c r="AV2507" s="256">
        <v>0</v>
      </c>
      <c r="AW2507" s="256">
        <v>0</v>
      </c>
      <c r="AX2507" s="256">
        <v>0</v>
      </c>
      <c r="AY2507" s="256">
        <v>0</v>
      </c>
      <c r="AZ2507" s="256">
        <v>0</v>
      </c>
      <c r="BA2507" s="256">
        <v>0</v>
      </c>
      <c r="BB2507" s="256">
        <v>0</v>
      </c>
      <c r="BC2507" s="256">
        <v>0</v>
      </c>
      <c r="BD2507" s="256">
        <v>0</v>
      </c>
      <c r="BE2507" s="256">
        <v>0</v>
      </c>
      <c r="BF2507" s="256">
        <v>0</v>
      </c>
      <c r="BG2507" s="256">
        <v>0</v>
      </c>
      <c r="BH2507" s="256">
        <v>0</v>
      </c>
      <c r="BI2507" s="256">
        <v>0</v>
      </c>
      <c r="BJ2507" s="256">
        <v>0</v>
      </c>
      <c r="BK2507" s="256">
        <v>0</v>
      </c>
      <c r="BL2507" s="256">
        <v>0</v>
      </c>
      <c r="BM2507" s="256">
        <v>0</v>
      </c>
      <c r="BN2507" s="256">
        <v>0</v>
      </c>
      <c r="BO2507" s="256">
        <v>0</v>
      </c>
      <c r="BP2507" s="256">
        <v>0</v>
      </c>
      <c r="BQ2507" s="256">
        <v>0</v>
      </c>
      <c r="BR2507" s="256">
        <v>0</v>
      </c>
      <c r="BS2507" s="256">
        <v>0</v>
      </c>
      <c r="BT2507" s="256">
        <v>0</v>
      </c>
      <c r="BU2507" s="256">
        <v>0</v>
      </c>
      <c r="BV2507" s="256">
        <v>0</v>
      </c>
    </row>
    <row r="2508" spans="1:74">
      <c r="A2508" s="256">
        <v>30</v>
      </c>
      <c r="B2508" s="256">
        <v>983.79004989999999</v>
      </c>
      <c r="C2508" s="256">
        <v>972.4473514</v>
      </c>
      <c r="D2508" s="256">
        <v>986.0585896</v>
      </c>
      <c r="E2508" s="256">
        <v>1016.3057856</v>
      </c>
      <c r="F2508" s="256">
        <v>1026.8923042000001</v>
      </c>
      <c r="G2508" s="256">
        <v>1024.6237645000001</v>
      </c>
      <c r="H2508" s="256">
        <v>1017.8181454</v>
      </c>
      <c r="I2508" s="256">
        <v>996.64510819999998</v>
      </c>
      <c r="J2508" s="256">
        <v>975.47207100000003</v>
      </c>
      <c r="K2508" s="256">
        <v>978.49679060000005</v>
      </c>
      <c r="L2508" s="256">
        <v>1010.2563464</v>
      </c>
      <c r="M2508" s="256">
        <v>1051.8462409000001</v>
      </c>
      <c r="N2508" s="256">
        <v>1099.4855746000001</v>
      </c>
      <c r="O2508" s="256">
        <v>1147.8810882</v>
      </c>
      <c r="P2508" s="256">
        <v>1202.326041</v>
      </c>
      <c r="Q2508" s="256">
        <v>1240.8912159000001</v>
      </c>
      <c r="R2508" s="256">
        <v>1268.1136923000001</v>
      </c>
      <c r="S2508" s="256">
        <v>1296.8485284999999</v>
      </c>
      <c r="T2508" s="256">
        <v>1327.8519044</v>
      </c>
      <c r="U2508" s="256">
        <v>1352.8058411</v>
      </c>
      <c r="V2508" s="256">
        <v>1371.7103386000001</v>
      </c>
      <c r="W2508" s="256">
        <v>1376.2474179999999</v>
      </c>
      <c r="X2508" s="256">
        <v>1355.0743808</v>
      </c>
      <c r="Y2508" s="256">
        <v>1290.7990893000001</v>
      </c>
      <c r="Z2508" s="256">
        <v>1156.1990671000001</v>
      </c>
      <c r="AA2508" s="256">
        <v>909.68441970000003</v>
      </c>
      <c r="AB2508" s="256">
        <v>552.01132700000005</v>
      </c>
      <c r="AC2508" s="256">
        <v>323.64499720000003</v>
      </c>
      <c r="AD2508" s="256">
        <v>263.15060520000003</v>
      </c>
      <c r="AE2508" s="256">
        <v>256.34498610000003</v>
      </c>
      <c r="AF2508" s="256">
        <v>269.20004440000002</v>
      </c>
      <c r="AG2508" s="256">
        <v>279.786563</v>
      </c>
      <c r="AH2508" s="256">
        <v>266.9315047</v>
      </c>
      <c r="AI2508" s="256">
        <v>241.22138810000001</v>
      </c>
      <c r="AJ2508" s="256">
        <v>195.8505941</v>
      </c>
      <c r="AK2508" s="256">
        <v>80.155069400000002</v>
      </c>
      <c r="AL2508" s="256">
        <v>0</v>
      </c>
      <c r="AM2508" s="256">
        <v>0</v>
      </c>
      <c r="AN2508" s="256">
        <v>0</v>
      </c>
      <c r="AO2508" s="256">
        <v>0</v>
      </c>
      <c r="AP2508" s="256">
        <v>0</v>
      </c>
      <c r="AQ2508" s="256">
        <v>0</v>
      </c>
      <c r="AR2508" s="256">
        <v>0</v>
      </c>
      <c r="AS2508" s="256">
        <v>0</v>
      </c>
      <c r="AT2508" s="256">
        <v>0</v>
      </c>
      <c r="AU2508" s="256">
        <v>0</v>
      </c>
      <c r="AV2508" s="256">
        <v>0</v>
      </c>
      <c r="AW2508" s="256">
        <v>0</v>
      </c>
      <c r="AX2508" s="256">
        <v>0</v>
      </c>
      <c r="AY2508" s="256">
        <v>0</v>
      </c>
      <c r="AZ2508" s="256">
        <v>0</v>
      </c>
      <c r="BA2508" s="256">
        <v>0</v>
      </c>
      <c r="BB2508" s="256">
        <v>0</v>
      </c>
      <c r="BC2508" s="256">
        <v>0</v>
      </c>
      <c r="BD2508" s="256">
        <v>0</v>
      </c>
      <c r="BE2508" s="256">
        <v>0</v>
      </c>
      <c r="BF2508" s="256">
        <v>0</v>
      </c>
      <c r="BG2508" s="256">
        <v>0</v>
      </c>
      <c r="BH2508" s="256">
        <v>0</v>
      </c>
      <c r="BI2508" s="256">
        <v>0</v>
      </c>
      <c r="BJ2508" s="256">
        <v>0</v>
      </c>
      <c r="BK2508" s="256">
        <v>0</v>
      </c>
      <c r="BL2508" s="256">
        <v>0</v>
      </c>
      <c r="BM2508" s="256">
        <v>0</v>
      </c>
      <c r="BN2508" s="256">
        <v>0</v>
      </c>
      <c r="BO2508" s="256">
        <v>0</v>
      </c>
      <c r="BP2508" s="256">
        <v>0</v>
      </c>
      <c r="BQ2508" s="256">
        <v>0</v>
      </c>
      <c r="BR2508" s="256">
        <v>0</v>
      </c>
      <c r="BS2508" s="256">
        <v>0</v>
      </c>
      <c r="BT2508" s="256">
        <v>0</v>
      </c>
      <c r="BU2508" s="256">
        <v>0</v>
      </c>
      <c r="BV2508" s="256">
        <v>0</v>
      </c>
    </row>
    <row r="2509" spans="1:74">
      <c r="A2509" s="256">
        <v>35</v>
      </c>
      <c r="B2509" s="256">
        <v>983.79004989999999</v>
      </c>
      <c r="C2509" s="256">
        <v>972.4473514</v>
      </c>
      <c r="D2509" s="256">
        <v>980.00915040000007</v>
      </c>
      <c r="E2509" s="256">
        <v>1007.9878067</v>
      </c>
      <c r="F2509" s="256">
        <v>1025.3799444000001</v>
      </c>
      <c r="G2509" s="256">
        <v>1029.9170237999999</v>
      </c>
      <c r="H2509" s="256">
        <v>1030.6732036999999</v>
      </c>
      <c r="I2509" s="256">
        <v>1016.3057856</v>
      </c>
      <c r="J2509" s="256">
        <v>993.62038860000007</v>
      </c>
      <c r="K2509" s="256">
        <v>984.54622979999999</v>
      </c>
      <c r="L2509" s="256">
        <v>998.15746799999999</v>
      </c>
      <c r="M2509" s="256">
        <v>1033.6979233</v>
      </c>
      <c r="N2509" s="256">
        <v>1073.0192781000001</v>
      </c>
      <c r="O2509" s="256">
        <v>1116.8777123</v>
      </c>
      <c r="P2509" s="256">
        <v>1166.0294057999999</v>
      </c>
      <c r="Q2509" s="256">
        <v>1212.1563797000001</v>
      </c>
      <c r="R2509" s="256">
        <v>1245.4282952999999</v>
      </c>
      <c r="S2509" s="256">
        <v>1270.3822319999999</v>
      </c>
      <c r="T2509" s="256">
        <v>1299.8732481</v>
      </c>
      <c r="U2509" s="256">
        <v>1331.6328039</v>
      </c>
      <c r="V2509" s="256">
        <v>1364.9047195000001</v>
      </c>
      <c r="W2509" s="256">
        <v>1380.7844974</v>
      </c>
      <c r="X2509" s="256">
        <v>1368.6856190000001</v>
      </c>
      <c r="Y2509" s="256">
        <v>1308.9474069</v>
      </c>
      <c r="Z2509" s="256">
        <v>1189.4709826999999</v>
      </c>
      <c r="AA2509" s="256">
        <v>976.22825090000003</v>
      </c>
      <c r="AB2509" s="256">
        <v>648.80235419999997</v>
      </c>
      <c r="AC2509" s="256">
        <v>359.9416324</v>
      </c>
      <c r="AD2509" s="256">
        <v>272.9809439</v>
      </c>
      <c r="AE2509" s="256">
        <v>270.71240419999998</v>
      </c>
      <c r="AF2509" s="256">
        <v>300.2034203</v>
      </c>
      <c r="AG2509" s="256">
        <v>342.54949470000003</v>
      </c>
      <c r="AH2509" s="256">
        <v>360.69781230000001</v>
      </c>
      <c r="AI2509" s="256">
        <v>339.5247751</v>
      </c>
      <c r="AJ2509" s="256">
        <v>290.37308159999998</v>
      </c>
      <c r="AK2509" s="256">
        <v>116.4517046</v>
      </c>
      <c r="AL2509" s="256">
        <v>0</v>
      </c>
      <c r="AM2509" s="256">
        <v>0</v>
      </c>
      <c r="AN2509" s="256">
        <v>0</v>
      </c>
      <c r="AO2509" s="256">
        <v>0</v>
      </c>
      <c r="AP2509" s="256">
        <v>0</v>
      </c>
      <c r="AQ2509" s="256">
        <v>0</v>
      </c>
      <c r="AR2509" s="256">
        <v>0</v>
      </c>
      <c r="AS2509" s="256">
        <v>0</v>
      </c>
      <c r="AT2509" s="256">
        <v>0</v>
      </c>
      <c r="AU2509" s="256">
        <v>0</v>
      </c>
      <c r="AV2509" s="256">
        <v>0</v>
      </c>
      <c r="AW2509" s="256">
        <v>0</v>
      </c>
      <c r="AX2509" s="256">
        <v>0</v>
      </c>
      <c r="AY2509" s="256">
        <v>0</v>
      </c>
      <c r="AZ2509" s="256">
        <v>0</v>
      </c>
      <c r="BA2509" s="256">
        <v>0</v>
      </c>
      <c r="BB2509" s="256">
        <v>0</v>
      </c>
      <c r="BC2509" s="256">
        <v>0</v>
      </c>
      <c r="BD2509" s="256">
        <v>0</v>
      </c>
      <c r="BE2509" s="256">
        <v>0</v>
      </c>
      <c r="BF2509" s="256">
        <v>0</v>
      </c>
      <c r="BG2509" s="256">
        <v>0</v>
      </c>
      <c r="BH2509" s="256">
        <v>0</v>
      </c>
      <c r="BI2509" s="256">
        <v>0</v>
      </c>
      <c r="BJ2509" s="256">
        <v>0</v>
      </c>
      <c r="BK2509" s="256">
        <v>0</v>
      </c>
      <c r="BL2509" s="256">
        <v>0</v>
      </c>
      <c r="BM2509" s="256">
        <v>0</v>
      </c>
      <c r="BN2509" s="256">
        <v>0</v>
      </c>
      <c r="BO2509" s="256">
        <v>0</v>
      </c>
      <c r="BP2509" s="256">
        <v>0</v>
      </c>
      <c r="BQ2509" s="256">
        <v>0</v>
      </c>
      <c r="BR2509" s="256">
        <v>0</v>
      </c>
      <c r="BS2509" s="256">
        <v>0</v>
      </c>
      <c r="BT2509" s="256">
        <v>0</v>
      </c>
      <c r="BU2509" s="256">
        <v>0</v>
      </c>
      <c r="BV2509" s="256">
        <v>0</v>
      </c>
    </row>
    <row r="2510" spans="1:74">
      <c r="A2510" s="256">
        <v>40</v>
      </c>
      <c r="B2510" s="256">
        <v>983.79004989999999</v>
      </c>
      <c r="C2510" s="256">
        <v>970.17881169999998</v>
      </c>
      <c r="D2510" s="256">
        <v>977.74061070000005</v>
      </c>
      <c r="E2510" s="256">
        <v>1005.7192670000001</v>
      </c>
      <c r="F2510" s="256">
        <v>1027.6484841000001</v>
      </c>
      <c r="G2510" s="256">
        <v>1036.7226429</v>
      </c>
      <c r="H2510" s="256">
        <v>1043.528262</v>
      </c>
      <c r="I2510" s="256">
        <v>1038.9911826</v>
      </c>
      <c r="J2510" s="256">
        <v>1020.8428650000001</v>
      </c>
      <c r="K2510" s="256">
        <v>1000.4260077</v>
      </c>
      <c r="L2510" s="256">
        <v>1000.4260077</v>
      </c>
      <c r="M2510" s="256">
        <v>1023.1114047</v>
      </c>
      <c r="N2510" s="256">
        <v>1057.1395001999999</v>
      </c>
      <c r="O2510" s="256">
        <v>1094.1923153</v>
      </c>
      <c r="P2510" s="256">
        <v>1135.0260298999999</v>
      </c>
      <c r="Q2510" s="256">
        <v>1178.8844641000001</v>
      </c>
      <c r="R2510" s="256">
        <v>1218.9619987999999</v>
      </c>
      <c r="S2510" s="256">
        <v>1250.7215546</v>
      </c>
      <c r="T2510" s="256">
        <v>1277.944031</v>
      </c>
      <c r="U2510" s="256">
        <v>1308.191227</v>
      </c>
      <c r="V2510" s="256">
        <v>1341.4631426000001</v>
      </c>
      <c r="W2510" s="256">
        <v>1367.9294391000001</v>
      </c>
      <c r="X2510" s="256">
        <v>1379.2721376</v>
      </c>
      <c r="Y2510" s="256">
        <v>1352.8058411</v>
      </c>
      <c r="Z2510" s="256">
        <v>1261.3080732000001</v>
      </c>
      <c r="AA2510" s="256">
        <v>1076.0439977000001</v>
      </c>
      <c r="AB2510" s="256">
        <v>781.13383669999996</v>
      </c>
      <c r="AC2510" s="256">
        <v>442.36524150000002</v>
      </c>
      <c r="AD2510" s="256">
        <v>301.71578010000002</v>
      </c>
      <c r="AE2510" s="256">
        <v>293.3978012</v>
      </c>
      <c r="AF2510" s="256">
        <v>331.20679619999999</v>
      </c>
      <c r="AG2510" s="256">
        <v>388.67646860000002</v>
      </c>
      <c r="AH2510" s="256">
        <v>426.4854636</v>
      </c>
      <c r="AI2510" s="256">
        <v>430.26636310000004</v>
      </c>
      <c r="AJ2510" s="256">
        <v>367.50343140000001</v>
      </c>
      <c r="AK2510" s="256">
        <v>133.0876624</v>
      </c>
      <c r="AL2510" s="256">
        <v>0</v>
      </c>
      <c r="AM2510" s="256">
        <v>0</v>
      </c>
      <c r="AN2510" s="256">
        <v>0</v>
      </c>
      <c r="AO2510" s="256">
        <v>0</v>
      </c>
      <c r="AP2510" s="256">
        <v>0</v>
      </c>
      <c r="AQ2510" s="256">
        <v>0</v>
      </c>
      <c r="AR2510" s="256">
        <v>0</v>
      </c>
      <c r="AS2510" s="256">
        <v>0</v>
      </c>
      <c r="AT2510" s="256">
        <v>0</v>
      </c>
      <c r="AU2510" s="256">
        <v>0</v>
      </c>
      <c r="AV2510" s="256">
        <v>0</v>
      </c>
      <c r="AW2510" s="256">
        <v>0</v>
      </c>
      <c r="AX2510" s="256">
        <v>0</v>
      </c>
      <c r="AY2510" s="256">
        <v>0</v>
      </c>
      <c r="AZ2510" s="256">
        <v>0</v>
      </c>
      <c r="BA2510" s="256">
        <v>0</v>
      </c>
      <c r="BB2510" s="256">
        <v>0</v>
      </c>
      <c r="BC2510" s="256">
        <v>0</v>
      </c>
      <c r="BD2510" s="256">
        <v>0</v>
      </c>
      <c r="BE2510" s="256">
        <v>0</v>
      </c>
      <c r="BF2510" s="256">
        <v>0</v>
      </c>
      <c r="BG2510" s="256">
        <v>0</v>
      </c>
      <c r="BH2510" s="256">
        <v>0</v>
      </c>
      <c r="BI2510" s="256">
        <v>0</v>
      </c>
      <c r="BJ2510" s="256">
        <v>0</v>
      </c>
      <c r="BK2510" s="256">
        <v>0</v>
      </c>
      <c r="BL2510" s="256">
        <v>0</v>
      </c>
      <c r="BM2510" s="256">
        <v>0</v>
      </c>
      <c r="BN2510" s="256">
        <v>0</v>
      </c>
      <c r="BO2510" s="256">
        <v>0</v>
      </c>
      <c r="BP2510" s="256">
        <v>0</v>
      </c>
      <c r="BQ2510" s="256">
        <v>0</v>
      </c>
      <c r="BR2510" s="256">
        <v>0</v>
      </c>
      <c r="BS2510" s="256">
        <v>0</v>
      </c>
      <c r="BT2510" s="256">
        <v>0</v>
      </c>
      <c r="BU2510" s="256">
        <v>0</v>
      </c>
      <c r="BV2510" s="256">
        <v>0</v>
      </c>
    </row>
    <row r="2511" spans="1:74">
      <c r="A2511" s="256">
        <v>45</v>
      </c>
      <c r="B2511" s="256">
        <v>983.79004989999999</v>
      </c>
      <c r="C2511" s="256">
        <v>970.17881169999998</v>
      </c>
      <c r="D2511" s="256">
        <v>973.20353130000001</v>
      </c>
      <c r="E2511" s="256">
        <v>996.64510819999998</v>
      </c>
      <c r="F2511" s="256">
        <v>1026.1361243000001</v>
      </c>
      <c r="G2511" s="256">
        <v>1042.7720821</v>
      </c>
      <c r="H2511" s="256">
        <v>1056.3833202999999</v>
      </c>
      <c r="I2511" s="256">
        <v>1061.6765796</v>
      </c>
      <c r="J2511" s="256">
        <v>1050.3338811000001</v>
      </c>
      <c r="K2511" s="256">
        <v>1025.3799444000001</v>
      </c>
      <c r="L2511" s="256">
        <v>1013.281066</v>
      </c>
      <c r="M2511" s="256">
        <v>1021.5990449</v>
      </c>
      <c r="N2511" s="256">
        <v>1048.0653414000001</v>
      </c>
      <c r="O2511" s="256">
        <v>1077.5563575000001</v>
      </c>
      <c r="P2511" s="256">
        <v>1111.5844529999999</v>
      </c>
      <c r="Q2511" s="256">
        <v>1150.1496279</v>
      </c>
      <c r="R2511" s="256">
        <v>1192.4957022999999</v>
      </c>
      <c r="S2511" s="256">
        <v>1234.8417767000001</v>
      </c>
      <c r="T2511" s="256">
        <v>1268.1136923000001</v>
      </c>
      <c r="U2511" s="256">
        <v>1297.6047083999999</v>
      </c>
      <c r="V2511" s="256">
        <v>1328.6080843</v>
      </c>
      <c r="W2511" s="256">
        <v>1369.4417989000001</v>
      </c>
      <c r="X2511" s="256">
        <v>1400.4451748000001</v>
      </c>
      <c r="Y2511" s="256">
        <v>1414.8125929</v>
      </c>
      <c r="Z2511" s="256">
        <v>1375.4912380999999</v>
      </c>
      <c r="AA2511" s="256">
        <v>1237.8664963000001</v>
      </c>
      <c r="AB2511" s="256">
        <v>970.93499159999999</v>
      </c>
      <c r="AC2511" s="256">
        <v>609.48099939999997</v>
      </c>
      <c r="AD2511" s="256">
        <v>384.13938919999998</v>
      </c>
      <c r="AE2511" s="256">
        <v>344.06185449999998</v>
      </c>
      <c r="AF2511" s="256">
        <v>373.55287060000001</v>
      </c>
      <c r="AG2511" s="256">
        <v>430.26636310000004</v>
      </c>
      <c r="AH2511" s="256">
        <v>467.31917820000001</v>
      </c>
      <c r="AI2511" s="256">
        <v>475.63715710000002</v>
      </c>
      <c r="AJ2511" s="256">
        <v>456.73265960000003</v>
      </c>
      <c r="AK2511" s="256">
        <v>187.53261520000001</v>
      </c>
      <c r="AL2511" s="256">
        <v>0</v>
      </c>
      <c r="AM2511" s="256">
        <v>0</v>
      </c>
      <c r="AN2511" s="256">
        <v>0</v>
      </c>
      <c r="AO2511" s="256">
        <v>0</v>
      </c>
      <c r="AP2511" s="256">
        <v>0</v>
      </c>
      <c r="AQ2511" s="256">
        <v>0</v>
      </c>
      <c r="AR2511" s="256">
        <v>0</v>
      </c>
      <c r="AS2511" s="256">
        <v>0</v>
      </c>
      <c r="AT2511" s="256">
        <v>0</v>
      </c>
      <c r="AU2511" s="256">
        <v>0</v>
      </c>
      <c r="AV2511" s="256">
        <v>0</v>
      </c>
      <c r="AW2511" s="256">
        <v>0</v>
      </c>
      <c r="AX2511" s="256">
        <v>0</v>
      </c>
      <c r="AY2511" s="256">
        <v>0</v>
      </c>
      <c r="AZ2511" s="256">
        <v>0</v>
      </c>
      <c r="BA2511" s="256">
        <v>0</v>
      </c>
      <c r="BB2511" s="256">
        <v>0</v>
      </c>
      <c r="BC2511" s="256">
        <v>0</v>
      </c>
      <c r="BD2511" s="256">
        <v>0</v>
      </c>
      <c r="BE2511" s="256">
        <v>0</v>
      </c>
      <c r="BF2511" s="256">
        <v>0</v>
      </c>
      <c r="BG2511" s="256">
        <v>0</v>
      </c>
      <c r="BH2511" s="256">
        <v>0</v>
      </c>
      <c r="BI2511" s="256">
        <v>0</v>
      </c>
      <c r="BJ2511" s="256">
        <v>0</v>
      </c>
      <c r="BK2511" s="256">
        <v>0</v>
      </c>
      <c r="BL2511" s="256">
        <v>0</v>
      </c>
      <c r="BM2511" s="256">
        <v>0</v>
      </c>
      <c r="BN2511" s="256">
        <v>0</v>
      </c>
      <c r="BO2511" s="256">
        <v>0</v>
      </c>
      <c r="BP2511" s="256">
        <v>0</v>
      </c>
      <c r="BQ2511" s="256">
        <v>0</v>
      </c>
      <c r="BR2511" s="256">
        <v>0</v>
      </c>
      <c r="BS2511" s="256">
        <v>0</v>
      </c>
      <c r="BT2511" s="256">
        <v>0</v>
      </c>
      <c r="BU2511" s="256">
        <v>0</v>
      </c>
      <c r="BV2511" s="256">
        <v>0</v>
      </c>
    </row>
    <row r="2512" spans="1:74">
      <c r="A2512" s="256">
        <v>50</v>
      </c>
      <c r="B2512" s="256">
        <v>983.79004989999999</v>
      </c>
      <c r="C2512" s="256">
        <v>970.17881169999998</v>
      </c>
      <c r="D2512" s="256">
        <v>970.17881169999998</v>
      </c>
      <c r="E2512" s="256">
        <v>990.59566900000004</v>
      </c>
      <c r="F2512" s="256">
        <v>1023.1114047</v>
      </c>
      <c r="G2512" s="256">
        <v>1051.0900610000001</v>
      </c>
      <c r="H2512" s="256">
        <v>1069.2383786</v>
      </c>
      <c r="I2512" s="256">
        <v>1085.1181564999999</v>
      </c>
      <c r="J2512" s="256">
        <v>1083.6057966999999</v>
      </c>
      <c r="K2512" s="256">
        <v>1063.9451193</v>
      </c>
      <c r="L2512" s="256">
        <v>1042.0159022</v>
      </c>
      <c r="M2512" s="256">
        <v>1040.5035424</v>
      </c>
      <c r="N2512" s="256">
        <v>1055.6271403999999</v>
      </c>
      <c r="O2512" s="256">
        <v>1082.0934368999999</v>
      </c>
      <c r="P2512" s="256">
        <v>1110.0720931999999</v>
      </c>
      <c r="Q2512" s="256">
        <v>1143.3440088</v>
      </c>
      <c r="R2512" s="256">
        <v>1184.9339033000001</v>
      </c>
      <c r="S2512" s="256">
        <v>1229.5485174</v>
      </c>
      <c r="T2512" s="256">
        <v>1270.3822319999999</v>
      </c>
      <c r="U2512" s="256">
        <v>1311.9721265000001</v>
      </c>
      <c r="V2512" s="256">
        <v>1352.8058411</v>
      </c>
      <c r="W2512" s="256">
        <v>1398.9328150000001</v>
      </c>
      <c r="X2512" s="256">
        <v>1448.0845085000001</v>
      </c>
      <c r="Y2512" s="256">
        <v>1494.9676623</v>
      </c>
      <c r="Z2512" s="256">
        <v>1507.8227206000001</v>
      </c>
      <c r="AA2512" s="256">
        <v>1435.9856301</v>
      </c>
      <c r="AB2512" s="256">
        <v>1234.8417767000001</v>
      </c>
      <c r="AC2512" s="256">
        <v>880.19340360000001</v>
      </c>
      <c r="AD2512" s="256">
        <v>537.64390890000004</v>
      </c>
      <c r="AE2512" s="256">
        <v>431.77872289999999</v>
      </c>
      <c r="AF2512" s="256">
        <v>435.55962240000002</v>
      </c>
      <c r="AG2512" s="256">
        <v>470.34389780000004</v>
      </c>
      <c r="AH2512" s="256">
        <v>494.54165460000002</v>
      </c>
      <c r="AI2512" s="256">
        <v>500.59109380000001</v>
      </c>
      <c r="AJ2512" s="256">
        <v>494.54165460000002</v>
      </c>
      <c r="AK2512" s="256">
        <v>230.63486950000001</v>
      </c>
      <c r="AL2512" s="256">
        <v>0</v>
      </c>
      <c r="AM2512" s="256">
        <v>0</v>
      </c>
      <c r="AN2512" s="256">
        <v>0</v>
      </c>
      <c r="AO2512" s="256">
        <v>0</v>
      </c>
      <c r="AP2512" s="256">
        <v>0</v>
      </c>
      <c r="AQ2512" s="256">
        <v>0</v>
      </c>
      <c r="AR2512" s="256">
        <v>0</v>
      </c>
      <c r="AS2512" s="256">
        <v>0</v>
      </c>
      <c r="AT2512" s="256">
        <v>0</v>
      </c>
      <c r="AU2512" s="256">
        <v>0</v>
      </c>
      <c r="AV2512" s="256">
        <v>0</v>
      </c>
      <c r="AW2512" s="256">
        <v>0</v>
      </c>
      <c r="AX2512" s="256">
        <v>0</v>
      </c>
      <c r="AY2512" s="256">
        <v>0</v>
      </c>
      <c r="AZ2512" s="256">
        <v>0</v>
      </c>
      <c r="BA2512" s="256">
        <v>0</v>
      </c>
      <c r="BB2512" s="256">
        <v>0</v>
      </c>
      <c r="BC2512" s="256">
        <v>0</v>
      </c>
      <c r="BD2512" s="256">
        <v>0</v>
      </c>
      <c r="BE2512" s="256">
        <v>0</v>
      </c>
      <c r="BF2512" s="256">
        <v>0</v>
      </c>
      <c r="BG2512" s="256">
        <v>0</v>
      </c>
      <c r="BH2512" s="256">
        <v>0</v>
      </c>
      <c r="BI2512" s="256">
        <v>0</v>
      </c>
      <c r="BJ2512" s="256">
        <v>0</v>
      </c>
      <c r="BK2512" s="256">
        <v>0</v>
      </c>
      <c r="BL2512" s="256">
        <v>0</v>
      </c>
      <c r="BM2512" s="256">
        <v>0</v>
      </c>
      <c r="BN2512" s="256">
        <v>0</v>
      </c>
      <c r="BO2512" s="256">
        <v>0</v>
      </c>
      <c r="BP2512" s="256">
        <v>0</v>
      </c>
      <c r="BQ2512" s="256">
        <v>0</v>
      </c>
      <c r="BR2512" s="256">
        <v>0</v>
      </c>
      <c r="BS2512" s="256">
        <v>0</v>
      </c>
      <c r="BT2512" s="256">
        <v>0</v>
      </c>
      <c r="BU2512" s="256">
        <v>0</v>
      </c>
      <c r="BV2512" s="256">
        <v>0</v>
      </c>
    </row>
    <row r="2513" spans="1:74">
      <c r="A2513" s="256">
        <v>55</v>
      </c>
      <c r="B2513" s="256">
        <v>983.79004989999999</v>
      </c>
      <c r="C2513" s="256">
        <v>972.4473514</v>
      </c>
      <c r="D2513" s="256">
        <v>970.93499159999999</v>
      </c>
      <c r="E2513" s="256">
        <v>983.79004989999999</v>
      </c>
      <c r="F2513" s="256">
        <v>1014.7934258</v>
      </c>
      <c r="G2513" s="256">
        <v>1048.8215213000001</v>
      </c>
      <c r="H2513" s="256">
        <v>1076.0439977000001</v>
      </c>
      <c r="I2513" s="256">
        <v>1100.9979344000001</v>
      </c>
      <c r="J2513" s="256">
        <v>1115.3653525</v>
      </c>
      <c r="K2513" s="256">
        <v>1107.8035535000001</v>
      </c>
      <c r="L2513" s="256">
        <v>1085.1181564999999</v>
      </c>
      <c r="M2513" s="256">
        <v>1070.7507384</v>
      </c>
      <c r="N2513" s="256">
        <v>1078.3125374000001</v>
      </c>
      <c r="O2513" s="256">
        <v>1098.7293947000001</v>
      </c>
      <c r="P2513" s="256">
        <v>1126.7080510000001</v>
      </c>
      <c r="Q2513" s="256">
        <v>1163.0046861999999</v>
      </c>
      <c r="R2513" s="256">
        <v>1204.5945807000001</v>
      </c>
      <c r="S2513" s="256">
        <v>1245.4282952999999</v>
      </c>
      <c r="T2513" s="256">
        <v>1286.2620099000001</v>
      </c>
      <c r="U2513" s="256">
        <v>1341.4631426000001</v>
      </c>
      <c r="V2513" s="256">
        <v>1409.5193336</v>
      </c>
      <c r="W2513" s="256">
        <v>1484.3811436999999</v>
      </c>
      <c r="X2513" s="256">
        <v>1563.0238532999999</v>
      </c>
      <c r="Y2513" s="256">
        <v>1646.9598222</v>
      </c>
      <c r="Z2513" s="256">
        <v>1714.2598333000001</v>
      </c>
      <c r="AA2513" s="256">
        <v>1716.5283730000001</v>
      </c>
      <c r="AB2513" s="256">
        <v>1587.9777900000001</v>
      </c>
      <c r="AC2513" s="256">
        <v>1285.5058300000001</v>
      </c>
      <c r="AD2513" s="256">
        <v>831.04171010000005</v>
      </c>
      <c r="AE2513" s="256">
        <v>574.69672400000002</v>
      </c>
      <c r="AF2513" s="256">
        <v>522.52031090000003</v>
      </c>
      <c r="AG2513" s="256">
        <v>521.00795110000001</v>
      </c>
      <c r="AH2513" s="256">
        <v>522.52031090000003</v>
      </c>
      <c r="AI2513" s="256">
        <v>512.68997220000006</v>
      </c>
      <c r="AJ2513" s="256">
        <v>486.97985560000001</v>
      </c>
      <c r="AK2513" s="256">
        <v>249.539367</v>
      </c>
      <c r="AL2513" s="256">
        <v>0</v>
      </c>
      <c r="AM2513" s="256">
        <v>0</v>
      </c>
      <c r="AN2513" s="256">
        <v>0</v>
      </c>
      <c r="AO2513" s="256">
        <v>0</v>
      </c>
      <c r="AP2513" s="256">
        <v>0</v>
      </c>
      <c r="AQ2513" s="256">
        <v>0</v>
      </c>
      <c r="AR2513" s="256">
        <v>0</v>
      </c>
      <c r="AS2513" s="256">
        <v>0</v>
      </c>
      <c r="AT2513" s="256">
        <v>0</v>
      </c>
      <c r="AU2513" s="256">
        <v>0</v>
      </c>
      <c r="AV2513" s="256">
        <v>0</v>
      </c>
      <c r="AW2513" s="256">
        <v>0</v>
      </c>
      <c r="AX2513" s="256">
        <v>0</v>
      </c>
      <c r="AY2513" s="256">
        <v>0</v>
      </c>
      <c r="AZ2513" s="256">
        <v>0</v>
      </c>
      <c r="BA2513" s="256">
        <v>0</v>
      </c>
      <c r="BB2513" s="256">
        <v>0</v>
      </c>
      <c r="BC2513" s="256">
        <v>0</v>
      </c>
      <c r="BD2513" s="256">
        <v>0</v>
      </c>
      <c r="BE2513" s="256">
        <v>0</v>
      </c>
      <c r="BF2513" s="256">
        <v>0</v>
      </c>
      <c r="BG2513" s="256">
        <v>0</v>
      </c>
      <c r="BH2513" s="256">
        <v>0</v>
      </c>
      <c r="BI2513" s="256">
        <v>0</v>
      </c>
      <c r="BJ2513" s="256">
        <v>0</v>
      </c>
      <c r="BK2513" s="256">
        <v>0</v>
      </c>
      <c r="BL2513" s="256">
        <v>0</v>
      </c>
      <c r="BM2513" s="256">
        <v>0</v>
      </c>
      <c r="BN2513" s="256">
        <v>0</v>
      </c>
      <c r="BO2513" s="256">
        <v>0</v>
      </c>
      <c r="BP2513" s="256">
        <v>0</v>
      </c>
      <c r="BQ2513" s="256">
        <v>0</v>
      </c>
      <c r="BR2513" s="256">
        <v>0</v>
      </c>
      <c r="BS2513" s="256">
        <v>0</v>
      </c>
      <c r="BT2513" s="256">
        <v>0</v>
      </c>
      <c r="BU2513" s="256">
        <v>0</v>
      </c>
      <c r="BV2513" s="256">
        <v>0</v>
      </c>
    </row>
    <row r="2514" spans="1:74">
      <c r="A2514" s="256">
        <v>60</v>
      </c>
      <c r="B2514" s="256">
        <v>983.79004989999999</v>
      </c>
      <c r="C2514" s="256">
        <v>972.4473514</v>
      </c>
      <c r="D2514" s="256">
        <v>969.42263179999998</v>
      </c>
      <c r="E2514" s="256">
        <v>977.74061070000005</v>
      </c>
      <c r="F2514" s="256">
        <v>1006.4754469000001</v>
      </c>
      <c r="G2514" s="256">
        <v>1046.5529816000001</v>
      </c>
      <c r="H2514" s="256">
        <v>1082.8496167999999</v>
      </c>
      <c r="I2514" s="256">
        <v>1110.0720931999999</v>
      </c>
      <c r="J2514" s="256">
        <v>1134.2698500000001</v>
      </c>
      <c r="K2514" s="256">
        <v>1147.1249083</v>
      </c>
      <c r="L2514" s="256">
        <v>1141.0754691</v>
      </c>
      <c r="M2514" s="256">
        <v>1126.7080510000001</v>
      </c>
      <c r="N2514" s="256">
        <v>1118.3900721</v>
      </c>
      <c r="O2514" s="256">
        <v>1131.2451304000001</v>
      </c>
      <c r="P2514" s="256">
        <v>1158.4676068000001</v>
      </c>
      <c r="Q2514" s="256">
        <v>1195.5204219</v>
      </c>
      <c r="R2514" s="256">
        <v>1238.6226762000001</v>
      </c>
      <c r="S2514" s="256">
        <v>1285.5058300000001</v>
      </c>
      <c r="T2514" s="256">
        <v>1333.9013436</v>
      </c>
      <c r="U2514" s="256">
        <v>1401.2013547000001</v>
      </c>
      <c r="V2514" s="256">
        <v>1494.2114824</v>
      </c>
      <c r="W2514" s="256">
        <v>1619.7373458</v>
      </c>
      <c r="X2514" s="256">
        <v>1777.0227649999999</v>
      </c>
      <c r="Y2514" s="256">
        <v>1957.7497611000001</v>
      </c>
      <c r="Z2514" s="256">
        <v>2144.5261964000001</v>
      </c>
      <c r="AA2514" s="256">
        <v>2298.7868960000001</v>
      </c>
      <c r="AB2514" s="256">
        <v>2329.0340919999999</v>
      </c>
      <c r="AC2514" s="256">
        <v>2114.2790003999999</v>
      </c>
      <c r="AD2514" s="256">
        <v>1613.6879066000001</v>
      </c>
      <c r="AE2514" s="256">
        <v>1006.4754469000001</v>
      </c>
      <c r="AF2514" s="256">
        <v>709.29674620000003</v>
      </c>
      <c r="AG2514" s="256">
        <v>603.43156020000004</v>
      </c>
      <c r="AH2514" s="256">
        <v>553.52368680000006</v>
      </c>
      <c r="AI2514" s="256">
        <v>522.52031090000003</v>
      </c>
      <c r="AJ2514" s="256">
        <v>465.05063849999999</v>
      </c>
      <c r="AK2514" s="256">
        <v>262.39442530000002</v>
      </c>
      <c r="AL2514" s="256">
        <v>0</v>
      </c>
      <c r="AM2514" s="256">
        <v>0</v>
      </c>
      <c r="AN2514" s="256">
        <v>0</v>
      </c>
      <c r="AO2514" s="256">
        <v>0</v>
      </c>
      <c r="AP2514" s="256">
        <v>0</v>
      </c>
      <c r="AQ2514" s="256">
        <v>0</v>
      </c>
      <c r="AR2514" s="256">
        <v>0</v>
      </c>
      <c r="AS2514" s="256">
        <v>0</v>
      </c>
      <c r="AT2514" s="256">
        <v>0</v>
      </c>
      <c r="AU2514" s="256">
        <v>0</v>
      </c>
      <c r="AV2514" s="256">
        <v>0</v>
      </c>
      <c r="AW2514" s="256">
        <v>0</v>
      </c>
      <c r="AX2514" s="256">
        <v>0</v>
      </c>
      <c r="AY2514" s="256">
        <v>0</v>
      </c>
      <c r="AZ2514" s="256">
        <v>0</v>
      </c>
      <c r="BA2514" s="256">
        <v>0</v>
      </c>
      <c r="BB2514" s="256">
        <v>0</v>
      </c>
      <c r="BC2514" s="256">
        <v>0</v>
      </c>
      <c r="BD2514" s="256">
        <v>0</v>
      </c>
      <c r="BE2514" s="256">
        <v>0</v>
      </c>
      <c r="BF2514" s="256">
        <v>0</v>
      </c>
      <c r="BG2514" s="256">
        <v>0</v>
      </c>
      <c r="BH2514" s="256">
        <v>0</v>
      </c>
      <c r="BI2514" s="256">
        <v>0</v>
      </c>
      <c r="BJ2514" s="256">
        <v>0</v>
      </c>
      <c r="BK2514" s="256">
        <v>0</v>
      </c>
      <c r="BL2514" s="256">
        <v>0</v>
      </c>
      <c r="BM2514" s="256">
        <v>0</v>
      </c>
      <c r="BN2514" s="256">
        <v>0</v>
      </c>
      <c r="BO2514" s="256">
        <v>0</v>
      </c>
      <c r="BP2514" s="256">
        <v>0</v>
      </c>
      <c r="BQ2514" s="256">
        <v>0</v>
      </c>
      <c r="BR2514" s="256">
        <v>0</v>
      </c>
      <c r="BS2514" s="256">
        <v>0</v>
      </c>
      <c r="BT2514" s="256">
        <v>0</v>
      </c>
      <c r="BU2514" s="256">
        <v>0</v>
      </c>
      <c r="BV2514" s="256">
        <v>0</v>
      </c>
    </row>
    <row r="2515" spans="1:74">
      <c r="A2515" s="256">
        <v>65</v>
      </c>
      <c r="B2515" s="256">
        <v>983.79004989999999</v>
      </c>
      <c r="C2515" s="256">
        <v>970.17881169999998</v>
      </c>
      <c r="D2515" s="256">
        <v>967.15409210000007</v>
      </c>
      <c r="E2515" s="256">
        <v>972.4473514</v>
      </c>
      <c r="F2515" s="256">
        <v>997.40128809999999</v>
      </c>
      <c r="G2515" s="256">
        <v>1036.7226429</v>
      </c>
      <c r="H2515" s="256">
        <v>1077.5563575000001</v>
      </c>
      <c r="I2515" s="256">
        <v>1113.8529927</v>
      </c>
      <c r="J2515" s="256">
        <v>1149.393448</v>
      </c>
      <c r="K2515" s="256">
        <v>1178.1282842000001</v>
      </c>
      <c r="L2515" s="256">
        <v>1192.4957022999999</v>
      </c>
      <c r="M2515" s="256">
        <v>1189.4709826999999</v>
      </c>
      <c r="N2515" s="256">
        <v>1176.6159244</v>
      </c>
      <c r="O2515" s="256">
        <v>1179.6406440000001</v>
      </c>
      <c r="P2515" s="256">
        <v>1203.0822209</v>
      </c>
      <c r="Q2515" s="256">
        <v>1240.8912159000001</v>
      </c>
      <c r="R2515" s="256">
        <v>1289.2867295000001</v>
      </c>
      <c r="S2515" s="256">
        <v>1342.2193225000001</v>
      </c>
      <c r="T2515" s="256">
        <v>1403.4698943999999</v>
      </c>
      <c r="U2515" s="256">
        <v>1496.4800221</v>
      </c>
      <c r="V2515" s="256">
        <v>1620.4935257</v>
      </c>
      <c r="W2515" s="256">
        <v>1789.1216434</v>
      </c>
      <c r="X2515" s="256">
        <v>2006.9014546000001</v>
      </c>
      <c r="Y2515" s="256">
        <v>2277.6138587999999</v>
      </c>
      <c r="Z2515" s="256">
        <v>2590.6723373999998</v>
      </c>
      <c r="AA2515" s="256">
        <v>2909.0240753000003</v>
      </c>
      <c r="AB2515" s="256">
        <v>3158.5634423000001</v>
      </c>
      <c r="AC2515" s="256">
        <v>3166.1252413000002</v>
      </c>
      <c r="AD2515" s="256">
        <v>2843.9926039000002</v>
      </c>
      <c r="AE2515" s="256">
        <v>2195.9464296000001</v>
      </c>
      <c r="AF2515" s="256">
        <v>1438.2541698</v>
      </c>
      <c r="AG2515" s="256">
        <v>866.58216540000001</v>
      </c>
      <c r="AH2515" s="256">
        <v>614.01807880000001</v>
      </c>
      <c r="AI2515" s="256">
        <v>533.86300940000001</v>
      </c>
      <c r="AJ2515" s="256">
        <v>437.07198220000004</v>
      </c>
      <c r="AK2515" s="256">
        <v>248.02700720000001</v>
      </c>
      <c r="AL2515" s="256">
        <v>0</v>
      </c>
      <c r="AM2515" s="256">
        <v>0</v>
      </c>
      <c r="AN2515" s="256">
        <v>0</v>
      </c>
      <c r="AO2515" s="256">
        <v>0</v>
      </c>
      <c r="AP2515" s="256">
        <v>0</v>
      </c>
      <c r="AQ2515" s="256">
        <v>0</v>
      </c>
      <c r="AR2515" s="256">
        <v>0</v>
      </c>
      <c r="AS2515" s="256">
        <v>0</v>
      </c>
      <c r="AT2515" s="256">
        <v>0</v>
      </c>
      <c r="AU2515" s="256">
        <v>0</v>
      </c>
      <c r="AV2515" s="256">
        <v>0</v>
      </c>
      <c r="AW2515" s="256">
        <v>0</v>
      </c>
      <c r="AX2515" s="256">
        <v>0</v>
      </c>
      <c r="AY2515" s="256">
        <v>0</v>
      </c>
      <c r="AZ2515" s="256">
        <v>0</v>
      </c>
      <c r="BA2515" s="256">
        <v>0</v>
      </c>
      <c r="BB2515" s="256">
        <v>0</v>
      </c>
      <c r="BC2515" s="256">
        <v>0</v>
      </c>
      <c r="BD2515" s="256">
        <v>0</v>
      </c>
      <c r="BE2515" s="256">
        <v>0</v>
      </c>
      <c r="BF2515" s="256">
        <v>0</v>
      </c>
      <c r="BG2515" s="256">
        <v>0</v>
      </c>
      <c r="BH2515" s="256">
        <v>0</v>
      </c>
      <c r="BI2515" s="256">
        <v>0</v>
      </c>
      <c r="BJ2515" s="256">
        <v>0</v>
      </c>
      <c r="BK2515" s="256">
        <v>0</v>
      </c>
      <c r="BL2515" s="256">
        <v>0</v>
      </c>
      <c r="BM2515" s="256">
        <v>0</v>
      </c>
      <c r="BN2515" s="256">
        <v>0</v>
      </c>
      <c r="BO2515" s="256">
        <v>0</v>
      </c>
      <c r="BP2515" s="256">
        <v>0</v>
      </c>
      <c r="BQ2515" s="256">
        <v>0</v>
      </c>
      <c r="BR2515" s="256">
        <v>0</v>
      </c>
      <c r="BS2515" s="256">
        <v>0</v>
      </c>
      <c r="BT2515" s="256">
        <v>0</v>
      </c>
      <c r="BU2515" s="256">
        <v>0</v>
      </c>
      <c r="BV2515" s="256">
        <v>0</v>
      </c>
    </row>
    <row r="2516" spans="1:74">
      <c r="A2516" s="256">
        <v>70</v>
      </c>
      <c r="B2516" s="256">
        <v>983.79004989999999</v>
      </c>
      <c r="C2516" s="256">
        <v>975.47207100000003</v>
      </c>
      <c r="D2516" s="256">
        <v>967.91027200000008</v>
      </c>
      <c r="E2516" s="256">
        <v>969.42263179999998</v>
      </c>
      <c r="F2516" s="256">
        <v>987.57094940000002</v>
      </c>
      <c r="G2516" s="256">
        <v>1019.3305052000001</v>
      </c>
      <c r="H2516" s="256">
        <v>1063.1889394</v>
      </c>
      <c r="I2516" s="256">
        <v>1107.0473736000001</v>
      </c>
      <c r="J2516" s="256">
        <v>1149.393448</v>
      </c>
      <c r="K2516" s="256">
        <v>1187.9586229000001</v>
      </c>
      <c r="L2516" s="256">
        <v>1220.4743586</v>
      </c>
      <c r="M2516" s="256">
        <v>1237.8664963000001</v>
      </c>
      <c r="N2516" s="256">
        <v>1244.6721153999999</v>
      </c>
      <c r="O2516" s="256">
        <v>1252.9900943</v>
      </c>
      <c r="P2516" s="256">
        <v>1269.6260520999999</v>
      </c>
      <c r="Q2516" s="256">
        <v>1299.8732481</v>
      </c>
      <c r="R2516" s="256">
        <v>1352.8058411</v>
      </c>
      <c r="S2516" s="256">
        <v>1409.5193336</v>
      </c>
      <c r="T2516" s="256">
        <v>1478.3317045000001</v>
      </c>
      <c r="U2516" s="256">
        <v>1584.9530704000001</v>
      </c>
      <c r="V2516" s="256">
        <v>1741.4823097000001</v>
      </c>
      <c r="W2516" s="256">
        <v>1946.4070626</v>
      </c>
      <c r="X2516" s="256">
        <v>2214.0947472000003</v>
      </c>
      <c r="Y2516" s="256">
        <v>2529.4217655000002</v>
      </c>
      <c r="Z2516" s="256">
        <v>2885.5824984000001</v>
      </c>
      <c r="AA2516" s="256">
        <v>3312.0679620000001</v>
      </c>
      <c r="AB2516" s="256">
        <v>3702.2567904000002</v>
      </c>
      <c r="AC2516" s="256">
        <v>3873.9096276999999</v>
      </c>
      <c r="AD2516" s="256">
        <v>3722.6736476999999</v>
      </c>
      <c r="AE2516" s="256">
        <v>3288.6263850999999</v>
      </c>
      <c r="AF2516" s="256">
        <v>2484.8071513999998</v>
      </c>
      <c r="AG2516" s="256">
        <v>1348.2687617000001</v>
      </c>
      <c r="AH2516" s="256">
        <v>692.6607884</v>
      </c>
      <c r="AI2516" s="256">
        <v>540.66862850000007</v>
      </c>
      <c r="AJ2516" s="256">
        <v>414.38658520000001</v>
      </c>
      <c r="AK2516" s="256">
        <v>213.2427318</v>
      </c>
      <c r="AL2516" s="256">
        <v>0</v>
      </c>
      <c r="AM2516" s="256">
        <v>0</v>
      </c>
      <c r="AN2516" s="256">
        <v>0</v>
      </c>
      <c r="AO2516" s="256">
        <v>0</v>
      </c>
      <c r="AP2516" s="256">
        <v>0</v>
      </c>
      <c r="AQ2516" s="256">
        <v>0</v>
      </c>
      <c r="AR2516" s="256">
        <v>0</v>
      </c>
      <c r="AS2516" s="256">
        <v>0</v>
      </c>
      <c r="AT2516" s="256">
        <v>0</v>
      </c>
      <c r="AU2516" s="256">
        <v>0</v>
      </c>
      <c r="AV2516" s="256">
        <v>0</v>
      </c>
      <c r="AW2516" s="256">
        <v>0</v>
      </c>
      <c r="AX2516" s="256">
        <v>0</v>
      </c>
      <c r="AY2516" s="256">
        <v>0</v>
      </c>
      <c r="AZ2516" s="256">
        <v>0</v>
      </c>
      <c r="BA2516" s="256">
        <v>0</v>
      </c>
      <c r="BB2516" s="256">
        <v>0</v>
      </c>
      <c r="BC2516" s="256">
        <v>0</v>
      </c>
      <c r="BD2516" s="256">
        <v>0</v>
      </c>
      <c r="BE2516" s="256">
        <v>0</v>
      </c>
      <c r="BF2516" s="256">
        <v>0</v>
      </c>
      <c r="BG2516" s="256">
        <v>0</v>
      </c>
      <c r="BH2516" s="256">
        <v>0</v>
      </c>
      <c r="BI2516" s="256">
        <v>0</v>
      </c>
      <c r="BJ2516" s="256">
        <v>0</v>
      </c>
      <c r="BK2516" s="256">
        <v>0</v>
      </c>
      <c r="BL2516" s="256">
        <v>0</v>
      </c>
      <c r="BM2516" s="256">
        <v>0</v>
      </c>
      <c r="BN2516" s="256">
        <v>0</v>
      </c>
      <c r="BO2516" s="256">
        <v>0</v>
      </c>
      <c r="BP2516" s="256">
        <v>0</v>
      </c>
      <c r="BQ2516" s="256">
        <v>0</v>
      </c>
      <c r="BR2516" s="256">
        <v>0</v>
      </c>
      <c r="BS2516" s="256">
        <v>0</v>
      </c>
      <c r="BT2516" s="256">
        <v>0</v>
      </c>
      <c r="BU2516" s="256">
        <v>0</v>
      </c>
      <c r="BV2516" s="256">
        <v>0</v>
      </c>
    </row>
    <row r="2517" spans="1:74">
      <c r="A2517" s="256">
        <v>75</v>
      </c>
      <c r="B2517" s="256">
        <v>983.79004989999999</v>
      </c>
      <c r="C2517" s="256">
        <v>976.22825090000003</v>
      </c>
      <c r="D2517" s="256">
        <v>969.42263179999998</v>
      </c>
      <c r="E2517" s="256">
        <v>967.15409210000007</v>
      </c>
      <c r="F2517" s="256">
        <v>982.27769009999997</v>
      </c>
      <c r="G2517" s="256">
        <v>1007.9878067</v>
      </c>
      <c r="H2517" s="256">
        <v>1042.0159022</v>
      </c>
      <c r="I2517" s="256">
        <v>1084.3619765999999</v>
      </c>
      <c r="J2517" s="256">
        <v>1131.2451304000001</v>
      </c>
      <c r="K2517" s="256">
        <v>1179.6406440000001</v>
      </c>
      <c r="L2517" s="256">
        <v>1221.2305385</v>
      </c>
      <c r="M2517" s="256">
        <v>1258.2833536000001</v>
      </c>
      <c r="N2517" s="256">
        <v>1285.5058300000001</v>
      </c>
      <c r="O2517" s="256">
        <v>1310.4597667</v>
      </c>
      <c r="P2517" s="256">
        <v>1334.6575235</v>
      </c>
      <c r="Q2517" s="256">
        <v>1368.6856190000001</v>
      </c>
      <c r="R2517" s="256">
        <v>1418.5934924000001</v>
      </c>
      <c r="S2517" s="256">
        <v>1464.7204663</v>
      </c>
      <c r="T2517" s="256">
        <v>1531.2642975000001</v>
      </c>
      <c r="U2517" s="256">
        <v>1642.4227427999999</v>
      </c>
      <c r="V2517" s="256">
        <v>1802.7328815999999</v>
      </c>
      <c r="W2517" s="256">
        <v>2022.0250526</v>
      </c>
      <c r="X2517" s="256">
        <v>2288.9565573</v>
      </c>
      <c r="Y2517" s="256">
        <v>2594.4532368999999</v>
      </c>
      <c r="Z2517" s="256">
        <v>2965.7375677999999</v>
      </c>
      <c r="AA2517" s="256">
        <v>3419.4455078000001</v>
      </c>
      <c r="AB2517" s="256">
        <v>3896.5950247000001</v>
      </c>
      <c r="AC2517" s="256">
        <v>4214.1905827</v>
      </c>
      <c r="AD2517" s="256">
        <v>4159.7456299000005</v>
      </c>
      <c r="AE2517" s="256">
        <v>3737.0410658000001</v>
      </c>
      <c r="AF2517" s="256">
        <v>2853.8229426000003</v>
      </c>
      <c r="AG2517" s="256">
        <v>1451.8654080000001</v>
      </c>
      <c r="AH2517" s="256">
        <v>660.90123259999996</v>
      </c>
      <c r="AI2517" s="256">
        <v>492.2731149</v>
      </c>
      <c r="AJ2517" s="256">
        <v>363.72253190000004</v>
      </c>
      <c r="AK2517" s="256">
        <v>172.40901719999999</v>
      </c>
      <c r="AL2517" s="256">
        <v>0</v>
      </c>
      <c r="AM2517" s="256">
        <v>0</v>
      </c>
      <c r="AN2517" s="256">
        <v>0</v>
      </c>
      <c r="AO2517" s="256">
        <v>0</v>
      </c>
      <c r="AP2517" s="256">
        <v>0</v>
      </c>
      <c r="AQ2517" s="256">
        <v>0</v>
      </c>
      <c r="AR2517" s="256">
        <v>0</v>
      </c>
      <c r="AS2517" s="256">
        <v>0</v>
      </c>
      <c r="AT2517" s="256">
        <v>0</v>
      </c>
      <c r="AU2517" s="256">
        <v>0</v>
      </c>
      <c r="AV2517" s="256">
        <v>0</v>
      </c>
      <c r="AW2517" s="256">
        <v>0</v>
      </c>
      <c r="AX2517" s="256">
        <v>0</v>
      </c>
      <c r="AY2517" s="256">
        <v>0</v>
      </c>
      <c r="AZ2517" s="256">
        <v>0</v>
      </c>
      <c r="BA2517" s="256">
        <v>0</v>
      </c>
      <c r="BB2517" s="256">
        <v>0</v>
      </c>
      <c r="BC2517" s="256">
        <v>0</v>
      </c>
      <c r="BD2517" s="256">
        <v>0</v>
      </c>
      <c r="BE2517" s="256">
        <v>0</v>
      </c>
      <c r="BF2517" s="256">
        <v>0</v>
      </c>
      <c r="BG2517" s="256">
        <v>0</v>
      </c>
      <c r="BH2517" s="256">
        <v>0</v>
      </c>
      <c r="BI2517" s="256">
        <v>0</v>
      </c>
      <c r="BJ2517" s="256">
        <v>0</v>
      </c>
      <c r="BK2517" s="256">
        <v>0</v>
      </c>
      <c r="BL2517" s="256">
        <v>0</v>
      </c>
      <c r="BM2517" s="256">
        <v>0</v>
      </c>
      <c r="BN2517" s="256">
        <v>0</v>
      </c>
      <c r="BO2517" s="256">
        <v>0</v>
      </c>
      <c r="BP2517" s="256">
        <v>0</v>
      </c>
      <c r="BQ2517" s="256">
        <v>0</v>
      </c>
      <c r="BR2517" s="256">
        <v>0</v>
      </c>
      <c r="BS2517" s="256">
        <v>0</v>
      </c>
      <c r="BT2517" s="256">
        <v>0</v>
      </c>
      <c r="BU2517" s="256">
        <v>0</v>
      </c>
      <c r="BV2517" s="256">
        <v>0</v>
      </c>
    </row>
    <row r="2518" spans="1:74">
      <c r="A2518" s="256">
        <v>80</v>
      </c>
      <c r="B2518" s="256">
        <v>983.79004989999999</v>
      </c>
      <c r="C2518" s="256">
        <v>977.74061070000005</v>
      </c>
      <c r="D2518" s="256">
        <v>970.93499159999999</v>
      </c>
      <c r="E2518" s="256">
        <v>968.66645189999997</v>
      </c>
      <c r="F2518" s="256">
        <v>979.25297050000006</v>
      </c>
      <c r="G2518" s="256">
        <v>999.66982780000001</v>
      </c>
      <c r="H2518" s="256">
        <v>1024.6237645000001</v>
      </c>
      <c r="I2518" s="256">
        <v>1058.6518599999999</v>
      </c>
      <c r="J2518" s="256">
        <v>1101.7541143000001</v>
      </c>
      <c r="K2518" s="256">
        <v>1148.6372681</v>
      </c>
      <c r="L2518" s="256">
        <v>1197.0327817</v>
      </c>
      <c r="M2518" s="256">
        <v>1241.6473957999999</v>
      </c>
      <c r="N2518" s="256">
        <v>1282.4811104</v>
      </c>
      <c r="O2518" s="256">
        <v>1319.5339255000001</v>
      </c>
      <c r="P2518" s="256">
        <v>1355.8305607</v>
      </c>
      <c r="Q2518" s="256">
        <v>1396.6642753000001</v>
      </c>
      <c r="R2518" s="256">
        <v>1444.3036090000001</v>
      </c>
      <c r="S2518" s="256">
        <v>1484.3811436999999</v>
      </c>
      <c r="T2518" s="256">
        <v>1537.3137366999999</v>
      </c>
      <c r="U2518" s="256">
        <v>1631.0800443000001</v>
      </c>
      <c r="V2518" s="256">
        <v>1764.9238866000001</v>
      </c>
      <c r="W2518" s="256">
        <v>1948.6756023</v>
      </c>
      <c r="X2518" s="256">
        <v>2172.5048526999999</v>
      </c>
      <c r="Y2518" s="256">
        <v>2432.6307382999998</v>
      </c>
      <c r="Z2518" s="256">
        <v>2749.4701164000003</v>
      </c>
      <c r="AA2518" s="256">
        <v>3150.2454634000001</v>
      </c>
      <c r="AB2518" s="256">
        <v>3613.7837420999999</v>
      </c>
      <c r="AC2518" s="256">
        <v>4035.7321262999999</v>
      </c>
      <c r="AD2518" s="256">
        <v>4179.4063072999998</v>
      </c>
      <c r="AE2518" s="256">
        <v>3828.5388336999999</v>
      </c>
      <c r="AF2518" s="256">
        <v>2800.8903496000003</v>
      </c>
      <c r="AG2518" s="256">
        <v>1179.6406440000001</v>
      </c>
      <c r="AH2518" s="256">
        <v>517.98323149999999</v>
      </c>
      <c r="AI2518" s="256">
        <v>375.06523040000002</v>
      </c>
      <c r="AJ2518" s="256">
        <v>282.05510270000002</v>
      </c>
      <c r="AK2518" s="256">
        <v>130.0629428</v>
      </c>
      <c r="AL2518" s="256">
        <v>0</v>
      </c>
      <c r="AM2518" s="256">
        <v>0</v>
      </c>
      <c r="AN2518" s="256">
        <v>0</v>
      </c>
      <c r="AO2518" s="256">
        <v>0</v>
      </c>
      <c r="AP2518" s="256">
        <v>0</v>
      </c>
      <c r="AQ2518" s="256">
        <v>0</v>
      </c>
      <c r="AR2518" s="256">
        <v>0</v>
      </c>
      <c r="AS2518" s="256">
        <v>0</v>
      </c>
      <c r="AT2518" s="256">
        <v>0</v>
      </c>
      <c r="AU2518" s="256">
        <v>0</v>
      </c>
      <c r="AV2518" s="256">
        <v>0</v>
      </c>
      <c r="AW2518" s="256">
        <v>0</v>
      </c>
      <c r="AX2518" s="256">
        <v>0</v>
      </c>
      <c r="AY2518" s="256">
        <v>0</v>
      </c>
      <c r="AZ2518" s="256">
        <v>0</v>
      </c>
      <c r="BA2518" s="256">
        <v>0</v>
      </c>
      <c r="BB2518" s="256">
        <v>0</v>
      </c>
      <c r="BC2518" s="256">
        <v>0</v>
      </c>
      <c r="BD2518" s="256">
        <v>0</v>
      </c>
      <c r="BE2518" s="256">
        <v>0</v>
      </c>
      <c r="BF2518" s="256">
        <v>0</v>
      </c>
      <c r="BG2518" s="256">
        <v>0</v>
      </c>
      <c r="BH2518" s="256">
        <v>0</v>
      </c>
      <c r="BI2518" s="256">
        <v>0</v>
      </c>
      <c r="BJ2518" s="256">
        <v>0</v>
      </c>
      <c r="BK2518" s="256">
        <v>0</v>
      </c>
      <c r="BL2518" s="256">
        <v>0</v>
      </c>
      <c r="BM2518" s="256">
        <v>0</v>
      </c>
      <c r="BN2518" s="256">
        <v>0</v>
      </c>
      <c r="BO2518" s="256">
        <v>0</v>
      </c>
      <c r="BP2518" s="256">
        <v>0</v>
      </c>
      <c r="BQ2518" s="256">
        <v>0</v>
      </c>
      <c r="BR2518" s="256">
        <v>0</v>
      </c>
      <c r="BS2518" s="256">
        <v>0</v>
      </c>
      <c r="BT2518" s="256">
        <v>0</v>
      </c>
      <c r="BU2518" s="256">
        <v>0</v>
      </c>
      <c r="BV2518" s="256">
        <v>0</v>
      </c>
    </row>
    <row r="2519" spans="1:74">
      <c r="A2519" s="256">
        <v>85</v>
      </c>
      <c r="B2519" s="256">
        <v>983.79004989999999</v>
      </c>
      <c r="C2519" s="256">
        <v>981.52151019999997</v>
      </c>
      <c r="D2519" s="256">
        <v>974.71589110000002</v>
      </c>
      <c r="E2519" s="256">
        <v>972.4473514</v>
      </c>
      <c r="F2519" s="256">
        <v>976.98443080000004</v>
      </c>
      <c r="G2519" s="256">
        <v>995.88892829999998</v>
      </c>
      <c r="H2519" s="256">
        <v>1018.5743253000001</v>
      </c>
      <c r="I2519" s="256">
        <v>1042.7720821</v>
      </c>
      <c r="J2519" s="256">
        <v>1074.5316379000001</v>
      </c>
      <c r="K2519" s="256">
        <v>1111.5844529999999</v>
      </c>
      <c r="L2519" s="256">
        <v>1148.6372681</v>
      </c>
      <c r="M2519" s="256">
        <v>1187.9586229000001</v>
      </c>
      <c r="N2519" s="256">
        <v>1232.5732370000001</v>
      </c>
      <c r="O2519" s="256">
        <v>1277.1878511</v>
      </c>
      <c r="P2519" s="256">
        <v>1316.5092059000001</v>
      </c>
      <c r="Q2519" s="256">
        <v>1357.3429205</v>
      </c>
      <c r="R2519" s="256">
        <v>1403.4698943999999</v>
      </c>
      <c r="S2519" s="256">
        <v>1442.7912492</v>
      </c>
      <c r="T2519" s="256">
        <v>1488.9182231</v>
      </c>
      <c r="U2519" s="256">
        <v>1569.8294724</v>
      </c>
      <c r="V2519" s="256">
        <v>1687.0373569000001</v>
      </c>
      <c r="W2519" s="256">
        <v>1845.8351359000001</v>
      </c>
      <c r="X2519" s="256">
        <v>2031.0992114000001</v>
      </c>
      <c r="Y2519" s="256">
        <v>2240.5610437</v>
      </c>
      <c r="Z2519" s="256">
        <v>2495.3936699999999</v>
      </c>
      <c r="AA2519" s="256">
        <v>2791.8161908000002</v>
      </c>
      <c r="AB2519" s="256">
        <v>3117.7297277000002</v>
      </c>
      <c r="AC2519" s="256">
        <v>3392.2230313999999</v>
      </c>
      <c r="AD2519" s="256">
        <v>3555.5578897999999</v>
      </c>
      <c r="AE2519" s="256">
        <v>3384.6612324000002</v>
      </c>
      <c r="AF2519" s="256">
        <v>2451.5352358</v>
      </c>
      <c r="AG2519" s="256">
        <v>847.67766790000007</v>
      </c>
      <c r="AH2519" s="256">
        <v>364.47871179999999</v>
      </c>
      <c r="AI2519" s="256">
        <v>254.07644640000001</v>
      </c>
      <c r="AJ2519" s="256">
        <v>186.7764353</v>
      </c>
      <c r="AK2519" s="256">
        <v>76.374169899999998</v>
      </c>
      <c r="AL2519" s="256">
        <v>0</v>
      </c>
      <c r="AM2519" s="256">
        <v>0</v>
      </c>
      <c r="AN2519" s="256">
        <v>0</v>
      </c>
      <c r="AO2519" s="256">
        <v>0</v>
      </c>
      <c r="AP2519" s="256">
        <v>0</v>
      </c>
      <c r="AQ2519" s="256">
        <v>0</v>
      </c>
      <c r="AR2519" s="256">
        <v>0</v>
      </c>
      <c r="AS2519" s="256">
        <v>0</v>
      </c>
      <c r="AT2519" s="256">
        <v>0</v>
      </c>
      <c r="AU2519" s="256">
        <v>0</v>
      </c>
      <c r="AV2519" s="256">
        <v>0</v>
      </c>
      <c r="AW2519" s="256">
        <v>0</v>
      </c>
      <c r="AX2519" s="256">
        <v>0</v>
      </c>
      <c r="AY2519" s="256">
        <v>0</v>
      </c>
      <c r="AZ2519" s="256">
        <v>0</v>
      </c>
      <c r="BA2519" s="256">
        <v>0</v>
      </c>
      <c r="BB2519" s="256">
        <v>0</v>
      </c>
      <c r="BC2519" s="256">
        <v>0</v>
      </c>
      <c r="BD2519" s="256">
        <v>0</v>
      </c>
      <c r="BE2519" s="256">
        <v>0</v>
      </c>
      <c r="BF2519" s="256">
        <v>0</v>
      </c>
      <c r="BG2519" s="256">
        <v>0</v>
      </c>
      <c r="BH2519" s="256">
        <v>0</v>
      </c>
      <c r="BI2519" s="256">
        <v>0</v>
      </c>
      <c r="BJ2519" s="256">
        <v>0</v>
      </c>
      <c r="BK2519" s="256">
        <v>0</v>
      </c>
      <c r="BL2519" s="256">
        <v>0</v>
      </c>
      <c r="BM2519" s="256">
        <v>0</v>
      </c>
      <c r="BN2519" s="256">
        <v>0</v>
      </c>
      <c r="BO2519" s="256">
        <v>0</v>
      </c>
      <c r="BP2519" s="256">
        <v>0</v>
      </c>
      <c r="BQ2519" s="256">
        <v>0</v>
      </c>
      <c r="BR2519" s="256">
        <v>0</v>
      </c>
      <c r="BS2519" s="256">
        <v>0</v>
      </c>
      <c r="BT2519" s="256">
        <v>0</v>
      </c>
      <c r="BU2519" s="256">
        <v>0</v>
      </c>
      <c r="BV2519" s="256">
        <v>0</v>
      </c>
    </row>
    <row r="2520" spans="1:74">
      <c r="A2520" s="256">
        <v>90</v>
      </c>
      <c r="B2520" s="256">
        <v>983.79004989999999</v>
      </c>
      <c r="C2520" s="256">
        <v>982.27769009999997</v>
      </c>
      <c r="D2520" s="256">
        <v>977.74061070000005</v>
      </c>
      <c r="E2520" s="256">
        <v>976.22825090000003</v>
      </c>
      <c r="F2520" s="256">
        <v>984.54622979999999</v>
      </c>
      <c r="G2520" s="256">
        <v>1000.4260077</v>
      </c>
      <c r="H2520" s="256">
        <v>1019.3305052000001</v>
      </c>
      <c r="I2520" s="256">
        <v>1038.9911826</v>
      </c>
      <c r="J2520" s="256">
        <v>1064.7012992</v>
      </c>
      <c r="K2520" s="256">
        <v>1090.4114158</v>
      </c>
      <c r="L2520" s="256">
        <v>1115.3653525</v>
      </c>
      <c r="M2520" s="256">
        <v>1140.3192892</v>
      </c>
      <c r="N2520" s="256">
        <v>1166.7855857</v>
      </c>
      <c r="O2520" s="256">
        <v>1196.2766018</v>
      </c>
      <c r="P2520" s="256">
        <v>1228.7923375</v>
      </c>
      <c r="Q2520" s="256">
        <v>1265.0889727000001</v>
      </c>
      <c r="R2520" s="256">
        <v>1305.1665074</v>
      </c>
      <c r="S2520" s="256">
        <v>1344.4878622000001</v>
      </c>
      <c r="T2520" s="256">
        <v>1387.5901165</v>
      </c>
      <c r="U2520" s="256">
        <v>1464.7204663</v>
      </c>
      <c r="V2520" s="256">
        <v>1572.854192</v>
      </c>
      <c r="W2520" s="256">
        <v>1718.7969127000001</v>
      </c>
      <c r="X2520" s="256">
        <v>1873.8137922000001</v>
      </c>
      <c r="Y2520" s="256">
        <v>2026.562132</v>
      </c>
      <c r="Z2520" s="256">
        <v>2218.6318265999998</v>
      </c>
      <c r="AA2520" s="256">
        <v>2450.022876</v>
      </c>
      <c r="AB2520" s="256">
        <v>2682.9262852000002</v>
      </c>
      <c r="AC2520" s="256">
        <v>2828.112826</v>
      </c>
      <c r="AD2520" s="256">
        <v>2837.1869848000001</v>
      </c>
      <c r="AE2520" s="256">
        <v>2618.6509937000001</v>
      </c>
      <c r="AF2520" s="256">
        <v>1860.9587339</v>
      </c>
      <c r="AG2520" s="256">
        <v>566.37874510000006</v>
      </c>
      <c r="AH2520" s="256">
        <v>238.19666850000002</v>
      </c>
      <c r="AI2520" s="256">
        <v>151.23598000000001</v>
      </c>
      <c r="AJ2520" s="256">
        <v>98.303387000000001</v>
      </c>
      <c r="AK2520" s="256">
        <v>30.247196000000002</v>
      </c>
      <c r="AL2520" s="256">
        <v>0</v>
      </c>
      <c r="AM2520" s="256">
        <v>0</v>
      </c>
      <c r="AN2520" s="256">
        <v>0</v>
      </c>
      <c r="AO2520" s="256">
        <v>0</v>
      </c>
      <c r="AP2520" s="256">
        <v>0</v>
      </c>
      <c r="AQ2520" s="256">
        <v>0</v>
      </c>
      <c r="AR2520" s="256">
        <v>0</v>
      </c>
      <c r="AS2520" s="256">
        <v>0</v>
      </c>
      <c r="AT2520" s="256">
        <v>0</v>
      </c>
      <c r="AU2520" s="256">
        <v>0</v>
      </c>
      <c r="AV2520" s="256">
        <v>0</v>
      </c>
      <c r="AW2520" s="256">
        <v>0</v>
      </c>
      <c r="AX2520" s="256">
        <v>0</v>
      </c>
      <c r="AY2520" s="256">
        <v>0</v>
      </c>
      <c r="AZ2520" s="256">
        <v>0</v>
      </c>
      <c r="BA2520" s="256">
        <v>0</v>
      </c>
      <c r="BB2520" s="256">
        <v>0</v>
      </c>
      <c r="BC2520" s="256">
        <v>0</v>
      </c>
      <c r="BD2520" s="256">
        <v>0</v>
      </c>
      <c r="BE2520" s="256">
        <v>0</v>
      </c>
      <c r="BF2520" s="256">
        <v>0</v>
      </c>
      <c r="BG2520" s="256">
        <v>0</v>
      </c>
      <c r="BH2520" s="256">
        <v>0</v>
      </c>
      <c r="BI2520" s="256">
        <v>0</v>
      </c>
      <c r="BJ2520" s="256">
        <v>0</v>
      </c>
      <c r="BK2520" s="256">
        <v>0</v>
      </c>
      <c r="BL2520" s="256">
        <v>0</v>
      </c>
      <c r="BM2520" s="256">
        <v>0</v>
      </c>
      <c r="BN2520" s="256">
        <v>0</v>
      </c>
      <c r="BO2520" s="256">
        <v>0</v>
      </c>
      <c r="BP2520" s="256">
        <v>0</v>
      </c>
      <c r="BQ2520" s="256">
        <v>0</v>
      </c>
      <c r="BR2520" s="256">
        <v>0</v>
      </c>
      <c r="BS2520" s="256">
        <v>0</v>
      </c>
      <c r="BT2520" s="256">
        <v>0</v>
      </c>
      <c r="BU2520" s="256">
        <v>0</v>
      </c>
      <c r="BV2520" s="256">
        <v>0</v>
      </c>
    </row>
    <row r="2521" spans="1:74">
      <c r="A2521" s="256">
        <v>95</v>
      </c>
      <c r="B2521" s="256">
        <v>983.79004989999999</v>
      </c>
      <c r="C2521" s="256">
        <v>985.3024097</v>
      </c>
      <c r="D2521" s="256">
        <v>983.03386999999998</v>
      </c>
      <c r="E2521" s="256">
        <v>981.52151019999997</v>
      </c>
      <c r="F2521" s="256">
        <v>993.62038860000007</v>
      </c>
      <c r="G2521" s="256">
        <v>1010.2563464</v>
      </c>
      <c r="H2521" s="256">
        <v>1024.6237645000001</v>
      </c>
      <c r="I2521" s="256">
        <v>1042.0159022</v>
      </c>
      <c r="J2521" s="256">
        <v>1063.9451193</v>
      </c>
      <c r="K2521" s="256">
        <v>1085.1181564999999</v>
      </c>
      <c r="L2521" s="256">
        <v>1102.5102942000001</v>
      </c>
      <c r="M2521" s="256">
        <v>1119.9024319</v>
      </c>
      <c r="N2521" s="256">
        <v>1133.5136701000001</v>
      </c>
      <c r="O2521" s="256">
        <v>1147.8810882</v>
      </c>
      <c r="P2521" s="256">
        <v>1167.5417656</v>
      </c>
      <c r="Q2521" s="256">
        <v>1193.2518822</v>
      </c>
      <c r="R2521" s="256">
        <v>1225.011438</v>
      </c>
      <c r="S2521" s="256">
        <v>1253.7462742</v>
      </c>
      <c r="T2521" s="256">
        <v>1289.2867295000001</v>
      </c>
      <c r="U2521" s="256">
        <v>1352.0496611999999</v>
      </c>
      <c r="V2521" s="256">
        <v>1435.2294502</v>
      </c>
      <c r="W2521" s="256">
        <v>1543.3631759</v>
      </c>
      <c r="X2521" s="256">
        <v>1646.2036423</v>
      </c>
      <c r="Y2521" s="256">
        <v>1738.4575901000001</v>
      </c>
      <c r="Z2521" s="256">
        <v>1843.5665962</v>
      </c>
      <c r="AA2521" s="256">
        <v>1960.7744807000001</v>
      </c>
      <c r="AB2521" s="256">
        <v>2051.5160687000002</v>
      </c>
      <c r="AC2521" s="256">
        <v>2037.9048305000001</v>
      </c>
      <c r="AD2521" s="256">
        <v>1891.2059299</v>
      </c>
      <c r="AE2521" s="256">
        <v>1596.2957689</v>
      </c>
      <c r="AF2521" s="256">
        <v>1070.7507384</v>
      </c>
      <c r="AG2521" s="256">
        <v>371.28433089999999</v>
      </c>
      <c r="AH2521" s="256">
        <v>148.96744029999999</v>
      </c>
      <c r="AI2521" s="256">
        <v>92.253947800000006</v>
      </c>
      <c r="AJ2521" s="256">
        <v>49.9078734</v>
      </c>
      <c r="AK2521" s="256">
        <v>13.611238200000001</v>
      </c>
      <c r="AL2521" s="256">
        <v>0</v>
      </c>
      <c r="AM2521" s="256">
        <v>0</v>
      </c>
      <c r="AN2521" s="256">
        <v>0</v>
      </c>
      <c r="AO2521" s="256">
        <v>0</v>
      </c>
      <c r="AP2521" s="256">
        <v>0</v>
      </c>
      <c r="AQ2521" s="256">
        <v>0</v>
      </c>
      <c r="AR2521" s="256">
        <v>0</v>
      </c>
      <c r="AS2521" s="256">
        <v>0</v>
      </c>
      <c r="AT2521" s="256">
        <v>0</v>
      </c>
      <c r="AU2521" s="256">
        <v>0</v>
      </c>
      <c r="AV2521" s="256">
        <v>0</v>
      </c>
      <c r="AW2521" s="256">
        <v>0</v>
      </c>
      <c r="AX2521" s="256">
        <v>0</v>
      </c>
      <c r="AY2521" s="256">
        <v>0</v>
      </c>
      <c r="AZ2521" s="256">
        <v>0</v>
      </c>
      <c r="BA2521" s="256">
        <v>0</v>
      </c>
      <c r="BB2521" s="256">
        <v>0</v>
      </c>
      <c r="BC2521" s="256">
        <v>0</v>
      </c>
      <c r="BD2521" s="256">
        <v>0</v>
      </c>
      <c r="BE2521" s="256">
        <v>0</v>
      </c>
      <c r="BF2521" s="256">
        <v>0</v>
      </c>
      <c r="BG2521" s="256">
        <v>0</v>
      </c>
      <c r="BH2521" s="256">
        <v>0</v>
      </c>
      <c r="BI2521" s="256">
        <v>0</v>
      </c>
      <c r="BJ2521" s="256">
        <v>0</v>
      </c>
      <c r="BK2521" s="256">
        <v>0</v>
      </c>
      <c r="BL2521" s="256">
        <v>0</v>
      </c>
      <c r="BM2521" s="256">
        <v>0</v>
      </c>
      <c r="BN2521" s="256">
        <v>0</v>
      </c>
      <c r="BO2521" s="256">
        <v>0</v>
      </c>
      <c r="BP2521" s="256">
        <v>0</v>
      </c>
      <c r="BQ2521" s="256">
        <v>0</v>
      </c>
      <c r="BR2521" s="256">
        <v>0</v>
      </c>
      <c r="BS2521" s="256">
        <v>0</v>
      </c>
      <c r="BT2521" s="256">
        <v>0</v>
      </c>
      <c r="BU2521" s="256">
        <v>0</v>
      </c>
      <c r="BV2521" s="256">
        <v>0</v>
      </c>
    </row>
    <row r="2522" spans="1:74">
      <c r="A2522" s="256">
        <v>100</v>
      </c>
      <c r="B2522" s="256">
        <v>983.79004989999999</v>
      </c>
      <c r="C2522" s="256">
        <v>989.08330920000003</v>
      </c>
      <c r="D2522" s="256">
        <v>989.08330920000003</v>
      </c>
      <c r="E2522" s="256">
        <v>989.08330920000003</v>
      </c>
      <c r="F2522" s="256">
        <v>1001.1821876</v>
      </c>
      <c r="G2522" s="256">
        <v>1016.3057856</v>
      </c>
      <c r="H2522" s="256">
        <v>1031.4293835999999</v>
      </c>
      <c r="I2522" s="256">
        <v>1047.3091615000001</v>
      </c>
      <c r="J2522" s="256">
        <v>1063.1889394</v>
      </c>
      <c r="K2522" s="256">
        <v>1079.8248972000001</v>
      </c>
      <c r="L2522" s="256">
        <v>1090.4114158</v>
      </c>
      <c r="M2522" s="256">
        <v>1098.7293947000001</v>
      </c>
      <c r="N2522" s="256">
        <v>1102.5102942000001</v>
      </c>
      <c r="O2522" s="256">
        <v>1104.7788339000001</v>
      </c>
      <c r="P2522" s="256">
        <v>1110.0720931999999</v>
      </c>
      <c r="Q2522" s="256">
        <v>1115.3653525</v>
      </c>
      <c r="R2522" s="256">
        <v>1130.4889505000001</v>
      </c>
      <c r="S2522" s="256">
        <v>1149.393448</v>
      </c>
      <c r="T2522" s="256">
        <v>1166.0294057999999</v>
      </c>
      <c r="U2522" s="256">
        <v>1190.2271625999999</v>
      </c>
      <c r="V2522" s="256">
        <v>1224.2552581</v>
      </c>
      <c r="W2522" s="256">
        <v>1267.3575124000001</v>
      </c>
      <c r="X2522" s="256">
        <v>1299.1170681999999</v>
      </c>
      <c r="Y2522" s="256">
        <v>1294.5799888000001</v>
      </c>
      <c r="Z2522" s="256">
        <v>1275.6754913</v>
      </c>
      <c r="AA2522" s="256">
        <v>1261.3080732000001</v>
      </c>
      <c r="AB2522" s="256">
        <v>1210.6440199000001</v>
      </c>
      <c r="AC2522" s="256">
        <v>1072.2630982000001</v>
      </c>
      <c r="AD2522" s="256">
        <v>883.97430310000004</v>
      </c>
      <c r="AE2522" s="256">
        <v>650.31471399999998</v>
      </c>
      <c r="AF2522" s="256">
        <v>400.0191671</v>
      </c>
      <c r="AG2522" s="256">
        <v>214.75509160000001</v>
      </c>
      <c r="AH2522" s="256">
        <v>111.1584453</v>
      </c>
      <c r="AI2522" s="256">
        <v>76.374169899999998</v>
      </c>
      <c r="AJ2522" s="256">
        <v>42.346074399999999</v>
      </c>
      <c r="AK2522" s="256">
        <v>16.6359578</v>
      </c>
      <c r="AL2522" s="256">
        <v>0</v>
      </c>
      <c r="AM2522" s="256">
        <v>0</v>
      </c>
      <c r="AN2522" s="256">
        <v>0</v>
      </c>
      <c r="AO2522" s="256">
        <v>0</v>
      </c>
      <c r="AP2522" s="256">
        <v>0</v>
      </c>
      <c r="AQ2522" s="256">
        <v>0</v>
      </c>
      <c r="AR2522" s="256">
        <v>0</v>
      </c>
      <c r="AS2522" s="256">
        <v>0</v>
      </c>
      <c r="AT2522" s="256">
        <v>0</v>
      </c>
      <c r="AU2522" s="256">
        <v>0</v>
      </c>
      <c r="AV2522" s="256">
        <v>0</v>
      </c>
      <c r="AW2522" s="256">
        <v>0</v>
      </c>
      <c r="AX2522" s="256">
        <v>0</v>
      </c>
      <c r="AY2522" s="256">
        <v>0</v>
      </c>
      <c r="AZ2522" s="256">
        <v>0</v>
      </c>
      <c r="BA2522" s="256">
        <v>0</v>
      </c>
      <c r="BB2522" s="256">
        <v>0</v>
      </c>
      <c r="BC2522" s="256">
        <v>0</v>
      </c>
      <c r="BD2522" s="256">
        <v>0</v>
      </c>
      <c r="BE2522" s="256">
        <v>0</v>
      </c>
      <c r="BF2522" s="256">
        <v>0</v>
      </c>
      <c r="BG2522" s="256">
        <v>0</v>
      </c>
      <c r="BH2522" s="256">
        <v>0</v>
      </c>
      <c r="BI2522" s="256">
        <v>0</v>
      </c>
      <c r="BJ2522" s="256">
        <v>0</v>
      </c>
      <c r="BK2522" s="256">
        <v>0</v>
      </c>
      <c r="BL2522" s="256">
        <v>0</v>
      </c>
      <c r="BM2522" s="256">
        <v>0</v>
      </c>
      <c r="BN2522" s="256">
        <v>0</v>
      </c>
      <c r="BO2522" s="256">
        <v>0</v>
      </c>
      <c r="BP2522" s="256">
        <v>0</v>
      </c>
      <c r="BQ2522" s="256">
        <v>0</v>
      </c>
      <c r="BR2522" s="256">
        <v>0</v>
      </c>
      <c r="BS2522" s="256">
        <v>0</v>
      </c>
      <c r="BT2522" s="256">
        <v>0</v>
      </c>
      <c r="BU2522" s="256">
        <v>0</v>
      </c>
      <c r="BV2522" s="256">
        <v>0</v>
      </c>
    </row>
    <row r="2523" spans="1:74">
      <c r="A2523" s="256">
        <v>105</v>
      </c>
      <c r="B2523" s="256">
        <v>983.79004989999999</v>
      </c>
      <c r="C2523" s="256">
        <v>990.59566900000004</v>
      </c>
      <c r="D2523" s="256">
        <v>992.86420870000006</v>
      </c>
      <c r="E2523" s="256">
        <v>996.64510819999998</v>
      </c>
      <c r="F2523" s="256">
        <v>1007.9878067</v>
      </c>
      <c r="G2523" s="256">
        <v>1022.3552248</v>
      </c>
      <c r="H2523" s="256">
        <v>1032.9417434</v>
      </c>
      <c r="I2523" s="256">
        <v>1045.0406218000001</v>
      </c>
      <c r="J2523" s="256">
        <v>1057.1395001999999</v>
      </c>
      <c r="K2523" s="256">
        <v>1062.4327595</v>
      </c>
      <c r="L2523" s="256">
        <v>1066.213659</v>
      </c>
      <c r="M2523" s="256">
        <v>1062.4327595</v>
      </c>
      <c r="N2523" s="256">
        <v>1051.8462409000001</v>
      </c>
      <c r="O2523" s="256">
        <v>1036.7226429</v>
      </c>
      <c r="P2523" s="256">
        <v>1017.0619655</v>
      </c>
      <c r="Q2523" s="256">
        <v>993.62038860000007</v>
      </c>
      <c r="R2523" s="256">
        <v>971.6911715</v>
      </c>
      <c r="S2523" s="256">
        <v>945.224875</v>
      </c>
      <c r="T2523" s="256">
        <v>928.58891719999997</v>
      </c>
      <c r="U2523" s="256">
        <v>933.88217650000001</v>
      </c>
      <c r="V2523" s="256">
        <v>961.10465290000002</v>
      </c>
      <c r="W2523" s="256">
        <v>981.52151019999997</v>
      </c>
      <c r="X2523" s="256">
        <v>952.78667400000006</v>
      </c>
      <c r="Y2523" s="256">
        <v>847.67766790000007</v>
      </c>
      <c r="Z2523" s="256">
        <v>699.46640750000006</v>
      </c>
      <c r="AA2523" s="256">
        <v>563.35402550000003</v>
      </c>
      <c r="AB2523" s="256">
        <v>470.34389780000004</v>
      </c>
      <c r="AC2523" s="256">
        <v>393.213548</v>
      </c>
      <c r="AD2523" s="256">
        <v>314.57083840000001</v>
      </c>
      <c r="AE2523" s="256">
        <v>235.17194890000002</v>
      </c>
      <c r="AF2523" s="256">
        <v>182.23935589999999</v>
      </c>
      <c r="AG2523" s="256">
        <v>140.64946140000001</v>
      </c>
      <c r="AH2523" s="256">
        <v>99.059566900000007</v>
      </c>
      <c r="AI2523" s="256">
        <v>76.374169899999998</v>
      </c>
      <c r="AJ2523" s="256">
        <v>51.420233199999998</v>
      </c>
      <c r="AK2523" s="256">
        <v>21.929217099999999</v>
      </c>
      <c r="AL2523" s="256">
        <v>0</v>
      </c>
      <c r="AM2523" s="256">
        <v>0</v>
      </c>
      <c r="AN2523" s="256">
        <v>0</v>
      </c>
      <c r="AO2523" s="256">
        <v>0</v>
      </c>
      <c r="AP2523" s="256">
        <v>0</v>
      </c>
      <c r="AQ2523" s="256">
        <v>0</v>
      </c>
      <c r="AR2523" s="256">
        <v>0</v>
      </c>
      <c r="AS2523" s="256">
        <v>0</v>
      </c>
      <c r="AT2523" s="256">
        <v>0</v>
      </c>
      <c r="AU2523" s="256">
        <v>0</v>
      </c>
      <c r="AV2523" s="256">
        <v>0</v>
      </c>
      <c r="AW2523" s="256">
        <v>0</v>
      </c>
      <c r="AX2523" s="256">
        <v>0</v>
      </c>
      <c r="AY2523" s="256">
        <v>0</v>
      </c>
      <c r="AZ2523" s="256">
        <v>0</v>
      </c>
      <c r="BA2523" s="256">
        <v>0</v>
      </c>
      <c r="BB2523" s="256">
        <v>0</v>
      </c>
      <c r="BC2523" s="256">
        <v>0</v>
      </c>
      <c r="BD2523" s="256">
        <v>0</v>
      </c>
      <c r="BE2523" s="256">
        <v>0</v>
      </c>
      <c r="BF2523" s="256">
        <v>0</v>
      </c>
      <c r="BG2523" s="256">
        <v>0</v>
      </c>
      <c r="BH2523" s="256">
        <v>0</v>
      </c>
      <c r="BI2523" s="256">
        <v>0</v>
      </c>
      <c r="BJ2523" s="256">
        <v>0</v>
      </c>
      <c r="BK2523" s="256">
        <v>0</v>
      </c>
      <c r="BL2523" s="256">
        <v>0</v>
      </c>
      <c r="BM2523" s="256">
        <v>0</v>
      </c>
      <c r="BN2523" s="256">
        <v>0</v>
      </c>
      <c r="BO2523" s="256">
        <v>0</v>
      </c>
      <c r="BP2523" s="256">
        <v>0</v>
      </c>
      <c r="BQ2523" s="256">
        <v>0</v>
      </c>
      <c r="BR2523" s="256">
        <v>0</v>
      </c>
      <c r="BS2523" s="256">
        <v>0</v>
      </c>
      <c r="BT2523" s="256">
        <v>0</v>
      </c>
      <c r="BU2523" s="256">
        <v>0</v>
      </c>
      <c r="BV2523" s="256">
        <v>0</v>
      </c>
    </row>
    <row r="2524" spans="1:74">
      <c r="A2524" s="256">
        <v>110</v>
      </c>
      <c r="B2524" s="256">
        <v>983.79004989999999</v>
      </c>
      <c r="C2524" s="256">
        <v>992.86420870000006</v>
      </c>
      <c r="D2524" s="256">
        <v>995.88892829999998</v>
      </c>
      <c r="E2524" s="256">
        <v>1000.4260077</v>
      </c>
      <c r="F2524" s="256">
        <v>1011.0125263</v>
      </c>
      <c r="G2524" s="256">
        <v>1025.3799444000001</v>
      </c>
      <c r="H2524" s="256">
        <v>1030.6732036999999</v>
      </c>
      <c r="I2524" s="256">
        <v>1036.7226429</v>
      </c>
      <c r="J2524" s="256">
        <v>1035.966463</v>
      </c>
      <c r="K2524" s="256">
        <v>1032.1855634999999</v>
      </c>
      <c r="L2524" s="256">
        <v>1023.8675846</v>
      </c>
      <c r="M2524" s="256">
        <v>1007.2316268000001</v>
      </c>
      <c r="N2524" s="256">
        <v>975.47207100000003</v>
      </c>
      <c r="O2524" s="256">
        <v>923.29565790000004</v>
      </c>
      <c r="P2524" s="256">
        <v>855.99564680000003</v>
      </c>
      <c r="Q2524" s="256">
        <v>783.40237639999998</v>
      </c>
      <c r="R2524" s="256">
        <v>723.66416430000004</v>
      </c>
      <c r="S2524" s="256">
        <v>682.83044970000003</v>
      </c>
      <c r="T2524" s="256">
        <v>667.70685170000002</v>
      </c>
      <c r="U2524" s="256">
        <v>676.02483059999997</v>
      </c>
      <c r="V2524" s="256">
        <v>692.6607884</v>
      </c>
      <c r="W2524" s="256">
        <v>664.68213209999999</v>
      </c>
      <c r="X2524" s="256">
        <v>560.32930590000001</v>
      </c>
      <c r="Y2524" s="256">
        <v>431.02254299999998</v>
      </c>
      <c r="Z2524" s="256">
        <v>341.03713490000001</v>
      </c>
      <c r="AA2524" s="256">
        <v>298.69106049999999</v>
      </c>
      <c r="AB2524" s="256">
        <v>278.27420319999999</v>
      </c>
      <c r="AC2524" s="256">
        <v>245.75846749999999</v>
      </c>
      <c r="AD2524" s="256">
        <v>210.2180122</v>
      </c>
      <c r="AE2524" s="256">
        <v>167.11575790000001</v>
      </c>
      <c r="AF2524" s="256">
        <v>137.62474180000001</v>
      </c>
      <c r="AG2524" s="256">
        <v>116.4517046</v>
      </c>
      <c r="AH2524" s="256">
        <v>97.547207100000008</v>
      </c>
      <c r="AI2524" s="256">
        <v>86.960688500000003</v>
      </c>
      <c r="AJ2524" s="256">
        <v>60.494392000000005</v>
      </c>
      <c r="AK2524" s="256">
        <v>28.7348362</v>
      </c>
      <c r="AL2524" s="256">
        <v>0</v>
      </c>
      <c r="AM2524" s="256">
        <v>0</v>
      </c>
      <c r="AN2524" s="256">
        <v>0</v>
      </c>
      <c r="AO2524" s="256">
        <v>0</v>
      </c>
      <c r="AP2524" s="256">
        <v>0</v>
      </c>
      <c r="AQ2524" s="256">
        <v>0</v>
      </c>
      <c r="AR2524" s="256">
        <v>0</v>
      </c>
      <c r="AS2524" s="256">
        <v>0</v>
      </c>
      <c r="AT2524" s="256">
        <v>0</v>
      </c>
      <c r="AU2524" s="256">
        <v>0</v>
      </c>
      <c r="AV2524" s="256">
        <v>0</v>
      </c>
      <c r="AW2524" s="256">
        <v>0</v>
      </c>
      <c r="AX2524" s="256">
        <v>0</v>
      </c>
      <c r="AY2524" s="256">
        <v>0</v>
      </c>
      <c r="AZ2524" s="256">
        <v>0</v>
      </c>
      <c r="BA2524" s="256">
        <v>0</v>
      </c>
      <c r="BB2524" s="256">
        <v>0</v>
      </c>
      <c r="BC2524" s="256">
        <v>0</v>
      </c>
      <c r="BD2524" s="256">
        <v>0</v>
      </c>
      <c r="BE2524" s="256">
        <v>0</v>
      </c>
      <c r="BF2524" s="256">
        <v>0</v>
      </c>
      <c r="BG2524" s="256">
        <v>0</v>
      </c>
      <c r="BH2524" s="256">
        <v>0</v>
      </c>
      <c r="BI2524" s="256">
        <v>0</v>
      </c>
      <c r="BJ2524" s="256">
        <v>0</v>
      </c>
      <c r="BK2524" s="256">
        <v>0</v>
      </c>
      <c r="BL2524" s="256">
        <v>0</v>
      </c>
      <c r="BM2524" s="256">
        <v>0</v>
      </c>
      <c r="BN2524" s="256">
        <v>0</v>
      </c>
      <c r="BO2524" s="256">
        <v>0</v>
      </c>
      <c r="BP2524" s="256">
        <v>0</v>
      </c>
      <c r="BQ2524" s="256">
        <v>0</v>
      </c>
      <c r="BR2524" s="256">
        <v>0</v>
      </c>
      <c r="BS2524" s="256">
        <v>0</v>
      </c>
      <c r="BT2524" s="256">
        <v>0</v>
      </c>
      <c r="BU2524" s="256">
        <v>0</v>
      </c>
      <c r="BV2524" s="256">
        <v>0</v>
      </c>
    </row>
    <row r="2525" spans="1:74">
      <c r="A2525" s="256">
        <v>115</v>
      </c>
      <c r="B2525" s="256">
        <v>983.79004989999999</v>
      </c>
      <c r="C2525" s="256">
        <v>994.37656850000008</v>
      </c>
      <c r="D2525" s="256">
        <v>1002.6945474</v>
      </c>
      <c r="E2525" s="256">
        <v>1007.9878067</v>
      </c>
      <c r="F2525" s="256">
        <v>1017.8181454</v>
      </c>
      <c r="G2525" s="256">
        <v>1023.1114047</v>
      </c>
      <c r="H2525" s="256">
        <v>1020.0866851000001</v>
      </c>
      <c r="I2525" s="256">
        <v>1017.0619655</v>
      </c>
      <c r="J2525" s="256">
        <v>1013.281066</v>
      </c>
      <c r="K2525" s="256">
        <v>1001.1821876</v>
      </c>
      <c r="L2525" s="256">
        <v>976.98443080000004</v>
      </c>
      <c r="M2525" s="256">
        <v>924.05183780000004</v>
      </c>
      <c r="N2525" s="256">
        <v>846.16530810000006</v>
      </c>
      <c r="O2525" s="256">
        <v>752.39900050000006</v>
      </c>
      <c r="P2525" s="256">
        <v>657.87651300000005</v>
      </c>
      <c r="Q2525" s="256">
        <v>572.4281843</v>
      </c>
      <c r="R2525" s="256">
        <v>510.42143250000004</v>
      </c>
      <c r="S2525" s="256">
        <v>472.6124375</v>
      </c>
      <c r="T2525" s="256">
        <v>454.46411990000001</v>
      </c>
      <c r="U2525" s="256">
        <v>450.68322039999998</v>
      </c>
      <c r="V2525" s="256">
        <v>455.97647970000003</v>
      </c>
      <c r="W2525" s="256">
        <v>418.16748469999999</v>
      </c>
      <c r="X2525" s="256">
        <v>334.23151580000001</v>
      </c>
      <c r="Y2525" s="256">
        <v>279.786563</v>
      </c>
      <c r="Z2525" s="256">
        <v>266.1753248</v>
      </c>
      <c r="AA2525" s="256">
        <v>260.1258856</v>
      </c>
      <c r="AB2525" s="256">
        <v>255.58880619999999</v>
      </c>
      <c r="AC2525" s="256">
        <v>241.22138810000001</v>
      </c>
      <c r="AD2525" s="256">
        <v>207.94947250000001</v>
      </c>
      <c r="AE2525" s="256">
        <v>172.40901719999999</v>
      </c>
      <c r="AF2525" s="256">
        <v>142.16182119999999</v>
      </c>
      <c r="AG2525" s="256">
        <v>130.0629428</v>
      </c>
      <c r="AH2525" s="256">
        <v>124.7696835</v>
      </c>
      <c r="AI2525" s="256">
        <v>113.426985</v>
      </c>
      <c r="AJ2525" s="256">
        <v>83.935968900000006</v>
      </c>
      <c r="AK2525" s="256">
        <v>39.321354800000002</v>
      </c>
      <c r="AL2525" s="256">
        <v>0</v>
      </c>
      <c r="AM2525" s="256">
        <v>0</v>
      </c>
      <c r="AN2525" s="256">
        <v>0</v>
      </c>
      <c r="AO2525" s="256">
        <v>0</v>
      </c>
      <c r="AP2525" s="256">
        <v>0</v>
      </c>
      <c r="AQ2525" s="256">
        <v>0</v>
      </c>
      <c r="AR2525" s="256">
        <v>0</v>
      </c>
      <c r="AS2525" s="256">
        <v>0</v>
      </c>
      <c r="AT2525" s="256">
        <v>0</v>
      </c>
      <c r="AU2525" s="256">
        <v>0</v>
      </c>
      <c r="AV2525" s="256">
        <v>0</v>
      </c>
      <c r="AW2525" s="256">
        <v>0</v>
      </c>
      <c r="AX2525" s="256">
        <v>0</v>
      </c>
      <c r="AY2525" s="256">
        <v>0</v>
      </c>
      <c r="AZ2525" s="256">
        <v>0</v>
      </c>
      <c r="BA2525" s="256">
        <v>0</v>
      </c>
      <c r="BB2525" s="256">
        <v>0</v>
      </c>
      <c r="BC2525" s="256">
        <v>0</v>
      </c>
      <c r="BD2525" s="256">
        <v>0</v>
      </c>
      <c r="BE2525" s="256">
        <v>0</v>
      </c>
      <c r="BF2525" s="256">
        <v>0</v>
      </c>
      <c r="BG2525" s="256">
        <v>0</v>
      </c>
      <c r="BH2525" s="256">
        <v>0</v>
      </c>
      <c r="BI2525" s="256">
        <v>0</v>
      </c>
      <c r="BJ2525" s="256">
        <v>0</v>
      </c>
      <c r="BK2525" s="256">
        <v>0</v>
      </c>
      <c r="BL2525" s="256">
        <v>0</v>
      </c>
      <c r="BM2525" s="256">
        <v>0</v>
      </c>
      <c r="BN2525" s="256">
        <v>0</v>
      </c>
      <c r="BO2525" s="256">
        <v>0</v>
      </c>
      <c r="BP2525" s="256">
        <v>0</v>
      </c>
      <c r="BQ2525" s="256">
        <v>0</v>
      </c>
      <c r="BR2525" s="256">
        <v>0</v>
      </c>
      <c r="BS2525" s="256">
        <v>0</v>
      </c>
      <c r="BT2525" s="256">
        <v>0</v>
      </c>
      <c r="BU2525" s="256">
        <v>0</v>
      </c>
      <c r="BV2525" s="256">
        <v>0</v>
      </c>
    </row>
    <row r="2526" spans="1:74">
      <c r="A2526" s="256">
        <v>120</v>
      </c>
      <c r="B2526" s="256">
        <v>983.79004989999999</v>
      </c>
      <c r="C2526" s="256">
        <v>995.88892829999998</v>
      </c>
      <c r="D2526" s="256">
        <v>1004.9630871000001</v>
      </c>
      <c r="E2526" s="256">
        <v>1011.7687062</v>
      </c>
      <c r="F2526" s="256">
        <v>1020.0866851000001</v>
      </c>
      <c r="G2526" s="256">
        <v>1020.0866851000001</v>
      </c>
      <c r="H2526" s="256">
        <v>1011.7687062</v>
      </c>
      <c r="I2526" s="256">
        <v>1000.4260077</v>
      </c>
      <c r="J2526" s="256">
        <v>986.0585896</v>
      </c>
      <c r="K2526" s="256">
        <v>955.05521369999997</v>
      </c>
      <c r="L2526" s="256">
        <v>893.04846190000001</v>
      </c>
      <c r="M2526" s="256">
        <v>799.2821543</v>
      </c>
      <c r="N2526" s="256">
        <v>691.14842859999999</v>
      </c>
      <c r="O2526" s="256">
        <v>580.74616319999996</v>
      </c>
      <c r="P2526" s="256">
        <v>485.46749579999999</v>
      </c>
      <c r="Q2526" s="256">
        <v>412.11804549999999</v>
      </c>
      <c r="R2526" s="256">
        <v>362.96635200000003</v>
      </c>
      <c r="S2526" s="256">
        <v>328.18207660000002</v>
      </c>
      <c r="T2526" s="256">
        <v>313.81465850000001</v>
      </c>
      <c r="U2526" s="256">
        <v>317.59555799999998</v>
      </c>
      <c r="V2526" s="256">
        <v>331.96297609999999</v>
      </c>
      <c r="W2526" s="256">
        <v>319.8640977</v>
      </c>
      <c r="X2526" s="256">
        <v>266.9315047</v>
      </c>
      <c r="Y2526" s="256">
        <v>241.22138810000001</v>
      </c>
      <c r="Z2526" s="256">
        <v>240.46520820000001</v>
      </c>
      <c r="AA2526" s="256">
        <v>243.4899278</v>
      </c>
      <c r="AB2526" s="256">
        <v>244.24610770000001</v>
      </c>
      <c r="AC2526" s="256">
        <v>233.65958910000001</v>
      </c>
      <c r="AD2526" s="256">
        <v>204.92475290000002</v>
      </c>
      <c r="AE2526" s="256">
        <v>180.72699610000001</v>
      </c>
      <c r="AF2526" s="256">
        <v>155.77305939999999</v>
      </c>
      <c r="AG2526" s="256">
        <v>145.9427207</v>
      </c>
      <c r="AH2526" s="256">
        <v>142.16182119999999</v>
      </c>
      <c r="AI2526" s="256">
        <v>140.64946140000001</v>
      </c>
      <c r="AJ2526" s="256">
        <v>128.55058299999999</v>
      </c>
      <c r="AK2526" s="256">
        <v>56.713492500000001</v>
      </c>
      <c r="AL2526" s="256">
        <v>0</v>
      </c>
      <c r="AM2526" s="256">
        <v>0</v>
      </c>
      <c r="AN2526" s="256">
        <v>0</v>
      </c>
      <c r="AO2526" s="256">
        <v>0</v>
      </c>
      <c r="AP2526" s="256">
        <v>0</v>
      </c>
      <c r="AQ2526" s="256">
        <v>0</v>
      </c>
      <c r="AR2526" s="256">
        <v>0</v>
      </c>
      <c r="AS2526" s="256">
        <v>0</v>
      </c>
      <c r="AT2526" s="256">
        <v>0</v>
      </c>
      <c r="AU2526" s="256">
        <v>0</v>
      </c>
      <c r="AV2526" s="256">
        <v>0</v>
      </c>
      <c r="AW2526" s="256">
        <v>0</v>
      </c>
      <c r="AX2526" s="256">
        <v>0</v>
      </c>
      <c r="AY2526" s="256">
        <v>0</v>
      </c>
      <c r="AZ2526" s="256">
        <v>0</v>
      </c>
      <c r="BA2526" s="256">
        <v>0</v>
      </c>
      <c r="BB2526" s="256">
        <v>0</v>
      </c>
      <c r="BC2526" s="256">
        <v>0</v>
      </c>
      <c r="BD2526" s="256">
        <v>0</v>
      </c>
      <c r="BE2526" s="256">
        <v>0</v>
      </c>
      <c r="BF2526" s="256">
        <v>0</v>
      </c>
      <c r="BG2526" s="256">
        <v>0</v>
      </c>
      <c r="BH2526" s="256">
        <v>0</v>
      </c>
      <c r="BI2526" s="256">
        <v>0</v>
      </c>
      <c r="BJ2526" s="256">
        <v>0</v>
      </c>
      <c r="BK2526" s="256">
        <v>0</v>
      </c>
      <c r="BL2526" s="256">
        <v>0</v>
      </c>
      <c r="BM2526" s="256">
        <v>0</v>
      </c>
      <c r="BN2526" s="256">
        <v>0</v>
      </c>
      <c r="BO2526" s="256">
        <v>0</v>
      </c>
      <c r="BP2526" s="256">
        <v>0</v>
      </c>
      <c r="BQ2526" s="256">
        <v>0</v>
      </c>
      <c r="BR2526" s="256">
        <v>0</v>
      </c>
      <c r="BS2526" s="256">
        <v>0</v>
      </c>
      <c r="BT2526" s="256">
        <v>0</v>
      </c>
      <c r="BU2526" s="256">
        <v>0</v>
      </c>
      <c r="BV2526" s="256">
        <v>0</v>
      </c>
    </row>
    <row r="2527" spans="1:74">
      <c r="A2527" s="256">
        <v>125</v>
      </c>
      <c r="B2527" s="256">
        <v>983.79004989999999</v>
      </c>
      <c r="C2527" s="256">
        <v>998.15746799999999</v>
      </c>
      <c r="D2527" s="256">
        <v>1006.4754469000001</v>
      </c>
      <c r="E2527" s="256">
        <v>1011.7687062</v>
      </c>
      <c r="F2527" s="256">
        <v>1017.0619655</v>
      </c>
      <c r="G2527" s="256">
        <v>1013.281066</v>
      </c>
      <c r="H2527" s="256">
        <v>1000.4260077</v>
      </c>
      <c r="I2527" s="256">
        <v>982.27769009999997</v>
      </c>
      <c r="J2527" s="256">
        <v>949.76195440000004</v>
      </c>
      <c r="K2527" s="256">
        <v>878.6810438</v>
      </c>
      <c r="L2527" s="256">
        <v>780.37765680000007</v>
      </c>
      <c r="M2527" s="256">
        <v>662.41359239999997</v>
      </c>
      <c r="N2527" s="256">
        <v>542.93716819999997</v>
      </c>
      <c r="O2527" s="256">
        <v>437.07198220000004</v>
      </c>
      <c r="P2527" s="256">
        <v>358.42927259999999</v>
      </c>
      <c r="Q2527" s="256">
        <v>306.2528595</v>
      </c>
      <c r="R2527" s="256">
        <v>272.22476399999999</v>
      </c>
      <c r="S2527" s="256">
        <v>256.34498610000003</v>
      </c>
      <c r="T2527" s="256">
        <v>261.63824540000002</v>
      </c>
      <c r="U2527" s="256">
        <v>279.03038309999999</v>
      </c>
      <c r="V2527" s="256">
        <v>298.69106049999999</v>
      </c>
      <c r="W2527" s="256">
        <v>313.0584786</v>
      </c>
      <c r="X2527" s="256">
        <v>288.86072180000002</v>
      </c>
      <c r="Y2527" s="256">
        <v>244.24610770000001</v>
      </c>
      <c r="Z2527" s="256">
        <v>241.97756800000002</v>
      </c>
      <c r="AA2527" s="256">
        <v>240.46520820000001</v>
      </c>
      <c r="AB2527" s="256">
        <v>235.17194890000002</v>
      </c>
      <c r="AC2527" s="256">
        <v>222.31689059999999</v>
      </c>
      <c r="AD2527" s="256">
        <v>207.19329260000001</v>
      </c>
      <c r="AE2527" s="256">
        <v>188.28879510000002</v>
      </c>
      <c r="AF2527" s="256">
        <v>164.09103830000001</v>
      </c>
      <c r="AG2527" s="256">
        <v>149.7236202</v>
      </c>
      <c r="AH2527" s="256">
        <v>136.8685619</v>
      </c>
      <c r="AI2527" s="256">
        <v>125.52586340000001</v>
      </c>
      <c r="AJ2527" s="256">
        <v>111.9146252</v>
      </c>
      <c r="AK2527" s="256">
        <v>62.006751800000004</v>
      </c>
      <c r="AL2527" s="256">
        <v>0</v>
      </c>
      <c r="AM2527" s="256">
        <v>0</v>
      </c>
      <c r="AN2527" s="256">
        <v>0</v>
      </c>
      <c r="AO2527" s="256">
        <v>0</v>
      </c>
      <c r="AP2527" s="256">
        <v>0</v>
      </c>
      <c r="AQ2527" s="256">
        <v>0</v>
      </c>
      <c r="AR2527" s="256">
        <v>0</v>
      </c>
      <c r="AS2527" s="256">
        <v>0</v>
      </c>
      <c r="AT2527" s="256">
        <v>0</v>
      </c>
      <c r="AU2527" s="256">
        <v>0</v>
      </c>
      <c r="AV2527" s="256">
        <v>0</v>
      </c>
      <c r="AW2527" s="256">
        <v>0</v>
      </c>
      <c r="AX2527" s="256">
        <v>0</v>
      </c>
      <c r="AY2527" s="256">
        <v>0</v>
      </c>
      <c r="AZ2527" s="256">
        <v>0</v>
      </c>
      <c r="BA2527" s="256">
        <v>0</v>
      </c>
      <c r="BB2527" s="256">
        <v>0</v>
      </c>
      <c r="BC2527" s="256">
        <v>0</v>
      </c>
      <c r="BD2527" s="256">
        <v>0</v>
      </c>
      <c r="BE2527" s="256">
        <v>0</v>
      </c>
      <c r="BF2527" s="256">
        <v>0</v>
      </c>
      <c r="BG2527" s="256">
        <v>0</v>
      </c>
      <c r="BH2527" s="256">
        <v>0</v>
      </c>
      <c r="BI2527" s="256">
        <v>0</v>
      </c>
      <c r="BJ2527" s="256">
        <v>0</v>
      </c>
      <c r="BK2527" s="256">
        <v>0</v>
      </c>
      <c r="BL2527" s="256">
        <v>0</v>
      </c>
      <c r="BM2527" s="256">
        <v>0</v>
      </c>
      <c r="BN2527" s="256">
        <v>0</v>
      </c>
      <c r="BO2527" s="256">
        <v>0</v>
      </c>
      <c r="BP2527" s="256">
        <v>0</v>
      </c>
      <c r="BQ2527" s="256">
        <v>0</v>
      </c>
      <c r="BR2527" s="256">
        <v>0</v>
      </c>
      <c r="BS2527" s="256">
        <v>0</v>
      </c>
      <c r="BT2527" s="256">
        <v>0</v>
      </c>
      <c r="BU2527" s="256">
        <v>0</v>
      </c>
      <c r="BV2527" s="256">
        <v>0</v>
      </c>
    </row>
    <row r="2528" spans="1:74">
      <c r="A2528" s="256">
        <v>130</v>
      </c>
      <c r="B2528" s="256">
        <v>983.79004989999999</v>
      </c>
      <c r="C2528" s="256">
        <v>1000.4260077</v>
      </c>
      <c r="D2528" s="256">
        <v>1011.7687062</v>
      </c>
      <c r="E2528" s="256">
        <v>1017.8181454</v>
      </c>
      <c r="F2528" s="256">
        <v>1014.7934258</v>
      </c>
      <c r="G2528" s="256">
        <v>1004.2069072</v>
      </c>
      <c r="H2528" s="256">
        <v>986.81476950000001</v>
      </c>
      <c r="I2528" s="256">
        <v>958.8361132</v>
      </c>
      <c r="J2528" s="256">
        <v>897.58554130000005</v>
      </c>
      <c r="K2528" s="256">
        <v>794.74507489999996</v>
      </c>
      <c r="L2528" s="256">
        <v>670.73157130000004</v>
      </c>
      <c r="M2528" s="256">
        <v>538.40008880000005</v>
      </c>
      <c r="N2528" s="256">
        <v>421.19220430000001</v>
      </c>
      <c r="O2528" s="256">
        <v>334.98769570000002</v>
      </c>
      <c r="P2528" s="256">
        <v>282.05510270000002</v>
      </c>
      <c r="Q2528" s="256">
        <v>251.05172680000001</v>
      </c>
      <c r="R2528" s="256">
        <v>238.19666850000002</v>
      </c>
      <c r="S2528" s="256">
        <v>241.97756800000002</v>
      </c>
      <c r="T2528" s="256">
        <v>263.90678509999998</v>
      </c>
      <c r="U2528" s="256">
        <v>295.66634090000002</v>
      </c>
      <c r="V2528" s="256">
        <v>333.4753359</v>
      </c>
      <c r="W2528" s="256">
        <v>379.6023098</v>
      </c>
      <c r="X2528" s="256">
        <v>415.14276510000002</v>
      </c>
      <c r="Y2528" s="256">
        <v>400.77534700000001</v>
      </c>
      <c r="Z2528" s="256">
        <v>367.50343140000001</v>
      </c>
      <c r="AA2528" s="256">
        <v>331.96297609999999</v>
      </c>
      <c r="AB2528" s="256">
        <v>294.15398110000001</v>
      </c>
      <c r="AC2528" s="256">
        <v>261.63824540000002</v>
      </c>
      <c r="AD2528" s="256">
        <v>221.56071070000002</v>
      </c>
      <c r="AE2528" s="256">
        <v>189.8011549</v>
      </c>
      <c r="AF2528" s="256">
        <v>159.5539589</v>
      </c>
      <c r="AG2528" s="256">
        <v>136.8685619</v>
      </c>
      <c r="AH2528" s="256">
        <v>117.20788450000001</v>
      </c>
      <c r="AI2528" s="256">
        <v>102.8404664</v>
      </c>
      <c r="AJ2528" s="256">
        <v>88.473048300000002</v>
      </c>
      <c r="AK2528" s="256">
        <v>54.444952800000003</v>
      </c>
      <c r="AL2528" s="256">
        <v>0</v>
      </c>
      <c r="AM2528" s="256">
        <v>0</v>
      </c>
      <c r="AN2528" s="256">
        <v>0</v>
      </c>
      <c r="AO2528" s="256">
        <v>0</v>
      </c>
      <c r="AP2528" s="256">
        <v>0</v>
      </c>
      <c r="AQ2528" s="256">
        <v>0</v>
      </c>
      <c r="AR2528" s="256">
        <v>0</v>
      </c>
      <c r="AS2528" s="256">
        <v>0</v>
      </c>
      <c r="AT2528" s="256">
        <v>0</v>
      </c>
      <c r="AU2528" s="256">
        <v>0</v>
      </c>
      <c r="AV2528" s="256">
        <v>0</v>
      </c>
      <c r="AW2528" s="256">
        <v>0</v>
      </c>
      <c r="AX2528" s="256">
        <v>0</v>
      </c>
      <c r="AY2528" s="256">
        <v>0</v>
      </c>
      <c r="AZ2528" s="256">
        <v>0</v>
      </c>
      <c r="BA2528" s="256">
        <v>0</v>
      </c>
      <c r="BB2528" s="256">
        <v>0</v>
      </c>
      <c r="BC2528" s="256">
        <v>0</v>
      </c>
      <c r="BD2528" s="256">
        <v>0</v>
      </c>
      <c r="BE2528" s="256">
        <v>0</v>
      </c>
      <c r="BF2528" s="256">
        <v>0</v>
      </c>
      <c r="BG2528" s="256">
        <v>0</v>
      </c>
      <c r="BH2528" s="256">
        <v>0</v>
      </c>
      <c r="BI2528" s="256">
        <v>0</v>
      </c>
      <c r="BJ2528" s="256">
        <v>0</v>
      </c>
      <c r="BK2528" s="256">
        <v>0</v>
      </c>
      <c r="BL2528" s="256">
        <v>0</v>
      </c>
      <c r="BM2528" s="256">
        <v>0</v>
      </c>
      <c r="BN2528" s="256">
        <v>0</v>
      </c>
      <c r="BO2528" s="256">
        <v>0</v>
      </c>
      <c r="BP2528" s="256">
        <v>0</v>
      </c>
      <c r="BQ2528" s="256">
        <v>0</v>
      </c>
      <c r="BR2528" s="256">
        <v>0</v>
      </c>
      <c r="BS2528" s="256">
        <v>0</v>
      </c>
      <c r="BT2528" s="256">
        <v>0</v>
      </c>
      <c r="BU2528" s="256">
        <v>0</v>
      </c>
      <c r="BV2528" s="256">
        <v>0</v>
      </c>
    </row>
    <row r="2529" spans="1:74">
      <c r="A2529" s="256">
        <v>135</v>
      </c>
      <c r="B2529" s="256">
        <v>983.79004989999999</v>
      </c>
      <c r="C2529" s="256">
        <v>1001.9383675</v>
      </c>
      <c r="D2529" s="256">
        <v>1014.0372459</v>
      </c>
      <c r="E2529" s="256">
        <v>1019.3305052000001</v>
      </c>
      <c r="F2529" s="256">
        <v>1011.0125263</v>
      </c>
      <c r="G2529" s="256">
        <v>998.9136479</v>
      </c>
      <c r="H2529" s="256">
        <v>977.74061070000005</v>
      </c>
      <c r="I2529" s="256">
        <v>929.34509709999998</v>
      </c>
      <c r="J2529" s="256">
        <v>833.31024980000007</v>
      </c>
      <c r="K2529" s="256">
        <v>703.24730699999998</v>
      </c>
      <c r="L2529" s="256">
        <v>566.37874510000006</v>
      </c>
      <c r="M2529" s="256">
        <v>434.80344250000002</v>
      </c>
      <c r="N2529" s="256">
        <v>336.50005550000003</v>
      </c>
      <c r="O2529" s="256">
        <v>277.51802329999998</v>
      </c>
      <c r="P2529" s="256">
        <v>246.5146474</v>
      </c>
      <c r="Q2529" s="256">
        <v>232.9034092</v>
      </c>
      <c r="R2529" s="256">
        <v>232.9034092</v>
      </c>
      <c r="S2529" s="256">
        <v>253.3202665</v>
      </c>
      <c r="T2529" s="256">
        <v>291.88544139999999</v>
      </c>
      <c r="U2529" s="256">
        <v>339.5247751</v>
      </c>
      <c r="V2529" s="256">
        <v>390.18882840000003</v>
      </c>
      <c r="W2529" s="256">
        <v>448.41468070000002</v>
      </c>
      <c r="X2529" s="256">
        <v>499.8349139</v>
      </c>
      <c r="Y2529" s="256">
        <v>531.59446969999999</v>
      </c>
      <c r="Z2529" s="256">
        <v>528.56975009999996</v>
      </c>
      <c r="AA2529" s="256">
        <v>484.71131589999999</v>
      </c>
      <c r="AB2529" s="256">
        <v>415.89894500000003</v>
      </c>
      <c r="AC2529" s="256">
        <v>347.84275400000001</v>
      </c>
      <c r="AD2529" s="256">
        <v>284.32364239999998</v>
      </c>
      <c r="AE2529" s="256">
        <v>226.85397</v>
      </c>
      <c r="AF2529" s="256">
        <v>179.2146363</v>
      </c>
      <c r="AG2529" s="256">
        <v>142.16182119999999</v>
      </c>
      <c r="AH2529" s="256">
        <v>122.50114380000001</v>
      </c>
      <c r="AI2529" s="256">
        <v>121.7449639</v>
      </c>
      <c r="AJ2529" s="256">
        <v>114.18316490000001</v>
      </c>
      <c r="AK2529" s="256">
        <v>68.056190999999998</v>
      </c>
      <c r="AL2529" s="256">
        <v>0</v>
      </c>
      <c r="AM2529" s="256">
        <v>0</v>
      </c>
      <c r="AN2529" s="256">
        <v>0</v>
      </c>
      <c r="AO2529" s="256">
        <v>0</v>
      </c>
      <c r="AP2529" s="256">
        <v>0</v>
      </c>
      <c r="AQ2529" s="256">
        <v>0</v>
      </c>
      <c r="AR2529" s="256">
        <v>0</v>
      </c>
      <c r="AS2529" s="256">
        <v>0</v>
      </c>
      <c r="AT2529" s="256">
        <v>0</v>
      </c>
      <c r="AU2529" s="256">
        <v>0</v>
      </c>
      <c r="AV2529" s="256">
        <v>0</v>
      </c>
      <c r="AW2529" s="256">
        <v>0</v>
      </c>
      <c r="AX2529" s="256">
        <v>0</v>
      </c>
      <c r="AY2529" s="256">
        <v>0</v>
      </c>
      <c r="AZ2529" s="256">
        <v>0</v>
      </c>
      <c r="BA2529" s="256">
        <v>0</v>
      </c>
      <c r="BB2529" s="256">
        <v>0</v>
      </c>
      <c r="BC2529" s="256">
        <v>0</v>
      </c>
      <c r="BD2529" s="256">
        <v>0</v>
      </c>
      <c r="BE2529" s="256">
        <v>0</v>
      </c>
      <c r="BF2529" s="256">
        <v>0</v>
      </c>
      <c r="BG2529" s="256">
        <v>0</v>
      </c>
      <c r="BH2529" s="256">
        <v>0</v>
      </c>
      <c r="BI2529" s="256">
        <v>0</v>
      </c>
      <c r="BJ2529" s="256">
        <v>0</v>
      </c>
      <c r="BK2529" s="256">
        <v>0</v>
      </c>
      <c r="BL2529" s="256">
        <v>0</v>
      </c>
      <c r="BM2529" s="256">
        <v>0</v>
      </c>
      <c r="BN2529" s="256">
        <v>0</v>
      </c>
      <c r="BO2529" s="256">
        <v>0</v>
      </c>
      <c r="BP2529" s="256">
        <v>0</v>
      </c>
      <c r="BQ2529" s="256">
        <v>0</v>
      </c>
      <c r="BR2529" s="256">
        <v>0</v>
      </c>
      <c r="BS2529" s="256">
        <v>0</v>
      </c>
      <c r="BT2529" s="256">
        <v>0</v>
      </c>
      <c r="BU2529" s="256">
        <v>0</v>
      </c>
      <c r="BV2529" s="256">
        <v>0</v>
      </c>
    </row>
    <row r="2530" spans="1:74">
      <c r="A2530" s="256">
        <v>140</v>
      </c>
      <c r="B2530" s="256">
        <v>983.79004989999999</v>
      </c>
      <c r="C2530" s="256">
        <v>1001.1821876</v>
      </c>
      <c r="D2530" s="256">
        <v>1015.5496057</v>
      </c>
      <c r="E2530" s="256">
        <v>1019.3305052000001</v>
      </c>
      <c r="F2530" s="256">
        <v>1007.2316268000001</v>
      </c>
      <c r="G2530" s="256">
        <v>989.83948910000004</v>
      </c>
      <c r="H2530" s="256">
        <v>960.34847300000001</v>
      </c>
      <c r="I2530" s="256">
        <v>886.99902270000007</v>
      </c>
      <c r="J2530" s="256">
        <v>762.98551910000003</v>
      </c>
      <c r="K2530" s="256">
        <v>618.55515820000005</v>
      </c>
      <c r="L2530" s="256">
        <v>477.14951690000004</v>
      </c>
      <c r="M2530" s="256">
        <v>358.42927259999999</v>
      </c>
      <c r="N2530" s="256">
        <v>286.5921821</v>
      </c>
      <c r="O2530" s="256">
        <v>249.539367</v>
      </c>
      <c r="P2530" s="256">
        <v>233.65958910000001</v>
      </c>
      <c r="Q2530" s="256">
        <v>229.8786896</v>
      </c>
      <c r="R2530" s="256">
        <v>243.4899278</v>
      </c>
      <c r="S2530" s="256">
        <v>280.54274290000001</v>
      </c>
      <c r="T2530" s="256">
        <v>327.42589670000001</v>
      </c>
      <c r="U2530" s="256">
        <v>375.06523040000002</v>
      </c>
      <c r="V2530" s="256">
        <v>428.75400330000002</v>
      </c>
      <c r="W2530" s="256">
        <v>483.19895610000003</v>
      </c>
      <c r="X2530" s="256">
        <v>524.78885060000005</v>
      </c>
      <c r="Y2530" s="256">
        <v>533.1068295</v>
      </c>
      <c r="Z2530" s="256">
        <v>505.12817319999999</v>
      </c>
      <c r="AA2530" s="256">
        <v>455.22029980000002</v>
      </c>
      <c r="AB2530" s="256">
        <v>394.72590780000002</v>
      </c>
      <c r="AC2530" s="256">
        <v>338.01241529999999</v>
      </c>
      <c r="AD2530" s="256">
        <v>281.29892280000001</v>
      </c>
      <c r="AE2530" s="256">
        <v>230.63486950000001</v>
      </c>
      <c r="AF2530" s="256">
        <v>184.50789560000001</v>
      </c>
      <c r="AG2530" s="256">
        <v>148.96744029999999</v>
      </c>
      <c r="AH2530" s="256">
        <v>142.16182119999999</v>
      </c>
      <c r="AI2530" s="256">
        <v>139.8932815</v>
      </c>
      <c r="AJ2530" s="256">
        <v>108.88990560000001</v>
      </c>
      <c r="AK2530" s="256">
        <v>52.932593000000004</v>
      </c>
      <c r="AL2530" s="256">
        <v>0</v>
      </c>
      <c r="AM2530" s="256">
        <v>0</v>
      </c>
      <c r="AN2530" s="256">
        <v>0</v>
      </c>
      <c r="AO2530" s="256">
        <v>0</v>
      </c>
      <c r="AP2530" s="256">
        <v>0</v>
      </c>
      <c r="AQ2530" s="256">
        <v>0</v>
      </c>
      <c r="AR2530" s="256">
        <v>0</v>
      </c>
      <c r="AS2530" s="256">
        <v>0</v>
      </c>
      <c r="AT2530" s="256">
        <v>0</v>
      </c>
      <c r="AU2530" s="256">
        <v>0</v>
      </c>
      <c r="AV2530" s="256">
        <v>0</v>
      </c>
      <c r="AW2530" s="256">
        <v>0</v>
      </c>
      <c r="AX2530" s="256">
        <v>0</v>
      </c>
      <c r="AY2530" s="256">
        <v>0</v>
      </c>
      <c r="AZ2530" s="256">
        <v>0</v>
      </c>
      <c r="BA2530" s="256">
        <v>0</v>
      </c>
      <c r="BB2530" s="256">
        <v>0</v>
      </c>
      <c r="BC2530" s="256">
        <v>0</v>
      </c>
      <c r="BD2530" s="256">
        <v>0</v>
      </c>
      <c r="BE2530" s="256">
        <v>0</v>
      </c>
      <c r="BF2530" s="256">
        <v>0</v>
      </c>
      <c r="BG2530" s="256">
        <v>0</v>
      </c>
      <c r="BH2530" s="256">
        <v>0</v>
      </c>
      <c r="BI2530" s="256">
        <v>0</v>
      </c>
      <c r="BJ2530" s="256">
        <v>0</v>
      </c>
      <c r="BK2530" s="256">
        <v>0</v>
      </c>
      <c r="BL2530" s="256">
        <v>0</v>
      </c>
      <c r="BM2530" s="256">
        <v>0</v>
      </c>
      <c r="BN2530" s="256">
        <v>0</v>
      </c>
      <c r="BO2530" s="256">
        <v>0</v>
      </c>
      <c r="BP2530" s="256">
        <v>0</v>
      </c>
      <c r="BQ2530" s="256">
        <v>0</v>
      </c>
      <c r="BR2530" s="256">
        <v>0</v>
      </c>
      <c r="BS2530" s="256">
        <v>0</v>
      </c>
      <c r="BT2530" s="256">
        <v>0</v>
      </c>
      <c r="BU2530" s="256">
        <v>0</v>
      </c>
      <c r="BV2530" s="256">
        <v>0</v>
      </c>
    </row>
    <row r="2531" spans="1:74">
      <c r="A2531" s="256">
        <v>145</v>
      </c>
      <c r="B2531" s="256">
        <v>983.79004989999999</v>
      </c>
      <c r="C2531" s="256">
        <v>1001.1821876</v>
      </c>
      <c r="D2531" s="256">
        <v>1015.5496057</v>
      </c>
      <c r="E2531" s="256">
        <v>1015.5496057</v>
      </c>
      <c r="F2531" s="256">
        <v>1000.4260077</v>
      </c>
      <c r="G2531" s="256">
        <v>982.27769009999997</v>
      </c>
      <c r="H2531" s="256">
        <v>940.68779560000007</v>
      </c>
      <c r="I2531" s="256">
        <v>838.6035091</v>
      </c>
      <c r="J2531" s="256">
        <v>697.19786780000004</v>
      </c>
      <c r="K2531" s="256">
        <v>545.9618878</v>
      </c>
      <c r="L2531" s="256">
        <v>407.58096610000001</v>
      </c>
      <c r="M2531" s="256">
        <v>309.27757910000003</v>
      </c>
      <c r="N2531" s="256">
        <v>260.88206550000001</v>
      </c>
      <c r="O2531" s="256">
        <v>238.19666850000002</v>
      </c>
      <c r="P2531" s="256">
        <v>229.12250969999999</v>
      </c>
      <c r="Q2531" s="256">
        <v>234.41576900000001</v>
      </c>
      <c r="R2531" s="256">
        <v>265.41914489999999</v>
      </c>
      <c r="S2531" s="256">
        <v>307.76521930000001</v>
      </c>
      <c r="T2531" s="256">
        <v>349.35511380000003</v>
      </c>
      <c r="U2531" s="256">
        <v>392.4573681</v>
      </c>
      <c r="V2531" s="256">
        <v>441.60906160000002</v>
      </c>
      <c r="W2531" s="256">
        <v>481.68659630000002</v>
      </c>
      <c r="X2531" s="256">
        <v>493.0292948</v>
      </c>
      <c r="Y2531" s="256">
        <v>474.12479730000001</v>
      </c>
      <c r="Z2531" s="256">
        <v>437.07198220000004</v>
      </c>
      <c r="AA2531" s="256">
        <v>386.4079289</v>
      </c>
      <c r="AB2531" s="256">
        <v>338.76859519999999</v>
      </c>
      <c r="AC2531" s="256">
        <v>294.15398110000001</v>
      </c>
      <c r="AD2531" s="256">
        <v>253.3202665</v>
      </c>
      <c r="AE2531" s="256">
        <v>210.97419210000001</v>
      </c>
      <c r="AF2531" s="256">
        <v>172.40901719999999</v>
      </c>
      <c r="AG2531" s="256">
        <v>150.47980010000001</v>
      </c>
      <c r="AH2531" s="256">
        <v>147.45508050000001</v>
      </c>
      <c r="AI2531" s="256">
        <v>135.35620209999999</v>
      </c>
      <c r="AJ2531" s="256">
        <v>108.88990560000001</v>
      </c>
      <c r="AK2531" s="256">
        <v>45.370794000000004</v>
      </c>
      <c r="AL2531" s="256">
        <v>0</v>
      </c>
      <c r="AM2531" s="256">
        <v>0</v>
      </c>
      <c r="AN2531" s="256">
        <v>0</v>
      </c>
      <c r="AO2531" s="256">
        <v>0</v>
      </c>
      <c r="AP2531" s="256">
        <v>0</v>
      </c>
      <c r="AQ2531" s="256">
        <v>0</v>
      </c>
      <c r="AR2531" s="256">
        <v>0</v>
      </c>
      <c r="AS2531" s="256">
        <v>0</v>
      </c>
      <c r="AT2531" s="256">
        <v>0</v>
      </c>
      <c r="AU2531" s="256">
        <v>0</v>
      </c>
      <c r="AV2531" s="256">
        <v>0</v>
      </c>
      <c r="AW2531" s="256">
        <v>0</v>
      </c>
      <c r="AX2531" s="256">
        <v>0</v>
      </c>
      <c r="AY2531" s="256">
        <v>0</v>
      </c>
      <c r="AZ2531" s="256">
        <v>0</v>
      </c>
      <c r="BA2531" s="256">
        <v>0</v>
      </c>
      <c r="BB2531" s="256">
        <v>0</v>
      </c>
      <c r="BC2531" s="256">
        <v>0</v>
      </c>
      <c r="BD2531" s="256">
        <v>0</v>
      </c>
      <c r="BE2531" s="256">
        <v>0</v>
      </c>
      <c r="BF2531" s="256">
        <v>0</v>
      </c>
      <c r="BG2531" s="256">
        <v>0</v>
      </c>
      <c r="BH2531" s="256">
        <v>0</v>
      </c>
      <c r="BI2531" s="256">
        <v>0</v>
      </c>
      <c r="BJ2531" s="256">
        <v>0</v>
      </c>
      <c r="BK2531" s="256">
        <v>0</v>
      </c>
      <c r="BL2531" s="256">
        <v>0</v>
      </c>
      <c r="BM2531" s="256">
        <v>0</v>
      </c>
      <c r="BN2531" s="256">
        <v>0</v>
      </c>
      <c r="BO2531" s="256">
        <v>0</v>
      </c>
      <c r="BP2531" s="256">
        <v>0</v>
      </c>
      <c r="BQ2531" s="256">
        <v>0</v>
      </c>
      <c r="BR2531" s="256">
        <v>0</v>
      </c>
      <c r="BS2531" s="256">
        <v>0</v>
      </c>
      <c r="BT2531" s="256">
        <v>0</v>
      </c>
      <c r="BU2531" s="256">
        <v>0</v>
      </c>
      <c r="BV2531" s="256">
        <v>0</v>
      </c>
    </row>
    <row r="2532" spans="1:74">
      <c r="A2532" s="256">
        <v>150</v>
      </c>
      <c r="B2532" s="256">
        <v>983.79004989999999</v>
      </c>
      <c r="C2532" s="256">
        <v>1002.6945474</v>
      </c>
      <c r="D2532" s="256">
        <v>1018.5743253000001</v>
      </c>
      <c r="E2532" s="256">
        <v>1017.8181454</v>
      </c>
      <c r="F2532" s="256">
        <v>1001.9383675</v>
      </c>
      <c r="G2532" s="256">
        <v>978.49679060000005</v>
      </c>
      <c r="H2532" s="256">
        <v>918.00239859999999</v>
      </c>
      <c r="I2532" s="256">
        <v>794.74507489999996</v>
      </c>
      <c r="J2532" s="256">
        <v>642.75291500000003</v>
      </c>
      <c r="K2532" s="256">
        <v>485.46749579999999</v>
      </c>
      <c r="L2532" s="256">
        <v>356.16073290000003</v>
      </c>
      <c r="M2532" s="256">
        <v>280.54274290000001</v>
      </c>
      <c r="N2532" s="256">
        <v>248.78318709999999</v>
      </c>
      <c r="O2532" s="256">
        <v>234.41576900000001</v>
      </c>
      <c r="P2532" s="256">
        <v>229.12250969999999</v>
      </c>
      <c r="Q2532" s="256">
        <v>247.27082730000001</v>
      </c>
      <c r="R2532" s="256">
        <v>287.34836200000001</v>
      </c>
      <c r="S2532" s="256">
        <v>324.40117709999998</v>
      </c>
      <c r="T2532" s="256">
        <v>353.89219320000001</v>
      </c>
      <c r="U2532" s="256">
        <v>391.70118819999999</v>
      </c>
      <c r="V2532" s="256">
        <v>427.99782340000002</v>
      </c>
      <c r="W2532" s="256">
        <v>443.87760130000004</v>
      </c>
      <c r="X2532" s="256">
        <v>437.07198220000004</v>
      </c>
      <c r="Y2532" s="256">
        <v>417.41130479999998</v>
      </c>
      <c r="Z2532" s="256">
        <v>378.08994999999999</v>
      </c>
      <c r="AA2532" s="256">
        <v>337.25623539999998</v>
      </c>
      <c r="AB2532" s="256">
        <v>298.69106049999999</v>
      </c>
      <c r="AC2532" s="256">
        <v>266.1753248</v>
      </c>
      <c r="AD2532" s="256">
        <v>226.85397</v>
      </c>
      <c r="AE2532" s="256">
        <v>184.50789560000001</v>
      </c>
      <c r="AF2532" s="256">
        <v>154.26069960000001</v>
      </c>
      <c r="AG2532" s="256">
        <v>145.18654079999999</v>
      </c>
      <c r="AH2532" s="256">
        <v>135.35620209999999</v>
      </c>
      <c r="AI2532" s="256">
        <v>129.3067629</v>
      </c>
      <c r="AJ2532" s="256">
        <v>106.6213659</v>
      </c>
      <c r="AK2532" s="256">
        <v>59.738212099999998</v>
      </c>
      <c r="AL2532" s="256">
        <v>0</v>
      </c>
      <c r="AM2532" s="256">
        <v>0</v>
      </c>
      <c r="AN2532" s="256">
        <v>0</v>
      </c>
      <c r="AO2532" s="256">
        <v>0</v>
      </c>
      <c r="AP2532" s="256">
        <v>0</v>
      </c>
      <c r="AQ2532" s="256">
        <v>0</v>
      </c>
      <c r="AR2532" s="256">
        <v>0</v>
      </c>
      <c r="AS2532" s="256">
        <v>0</v>
      </c>
      <c r="AT2532" s="256">
        <v>0</v>
      </c>
      <c r="AU2532" s="256">
        <v>0</v>
      </c>
      <c r="AV2532" s="256">
        <v>0</v>
      </c>
      <c r="AW2532" s="256">
        <v>0</v>
      </c>
      <c r="AX2532" s="256">
        <v>0</v>
      </c>
      <c r="AY2532" s="256">
        <v>0</v>
      </c>
      <c r="AZ2532" s="256">
        <v>0</v>
      </c>
      <c r="BA2532" s="256">
        <v>0</v>
      </c>
      <c r="BB2532" s="256">
        <v>0</v>
      </c>
      <c r="BC2532" s="256">
        <v>0</v>
      </c>
      <c r="BD2532" s="256">
        <v>0</v>
      </c>
      <c r="BE2532" s="256">
        <v>0</v>
      </c>
      <c r="BF2532" s="256">
        <v>0</v>
      </c>
      <c r="BG2532" s="256">
        <v>0</v>
      </c>
      <c r="BH2532" s="256">
        <v>0</v>
      </c>
      <c r="BI2532" s="256">
        <v>0</v>
      </c>
      <c r="BJ2532" s="256">
        <v>0</v>
      </c>
      <c r="BK2532" s="256">
        <v>0</v>
      </c>
      <c r="BL2532" s="256">
        <v>0</v>
      </c>
      <c r="BM2532" s="256">
        <v>0</v>
      </c>
      <c r="BN2532" s="256">
        <v>0</v>
      </c>
      <c r="BO2532" s="256">
        <v>0</v>
      </c>
      <c r="BP2532" s="256">
        <v>0</v>
      </c>
      <c r="BQ2532" s="256">
        <v>0</v>
      </c>
      <c r="BR2532" s="256">
        <v>0</v>
      </c>
      <c r="BS2532" s="256">
        <v>0</v>
      </c>
      <c r="BT2532" s="256">
        <v>0</v>
      </c>
      <c r="BU2532" s="256">
        <v>0</v>
      </c>
      <c r="BV2532" s="256">
        <v>0</v>
      </c>
    </row>
    <row r="2533" spans="1:74">
      <c r="A2533" s="256">
        <v>155</v>
      </c>
      <c r="B2533" s="256">
        <v>983.79004989999999</v>
      </c>
      <c r="C2533" s="256">
        <v>1002.6945474</v>
      </c>
      <c r="D2533" s="256">
        <v>1019.3305052000001</v>
      </c>
      <c r="E2533" s="256">
        <v>1016.3057856</v>
      </c>
      <c r="F2533" s="256">
        <v>1000.4260077</v>
      </c>
      <c r="G2533" s="256">
        <v>972.4473514</v>
      </c>
      <c r="H2533" s="256">
        <v>894.56082170000002</v>
      </c>
      <c r="I2533" s="256">
        <v>755.42372009999997</v>
      </c>
      <c r="J2533" s="256">
        <v>594.35740139999996</v>
      </c>
      <c r="K2533" s="256">
        <v>436.31580230000003</v>
      </c>
      <c r="L2533" s="256">
        <v>321.37645750000001</v>
      </c>
      <c r="M2533" s="256">
        <v>263.90678509999998</v>
      </c>
      <c r="N2533" s="256">
        <v>241.97756800000002</v>
      </c>
      <c r="O2533" s="256">
        <v>230.63486950000001</v>
      </c>
      <c r="P2533" s="256">
        <v>233.65958910000001</v>
      </c>
      <c r="Q2533" s="256">
        <v>265.41914489999999</v>
      </c>
      <c r="R2533" s="256">
        <v>303.98431979999998</v>
      </c>
      <c r="S2533" s="256">
        <v>327.42589670000001</v>
      </c>
      <c r="T2533" s="256">
        <v>347.84275400000001</v>
      </c>
      <c r="U2533" s="256">
        <v>375.06523040000002</v>
      </c>
      <c r="V2533" s="256">
        <v>395.48208770000002</v>
      </c>
      <c r="W2533" s="256">
        <v>393.96972790000001</v>
      </c>
      <c r="X2533" s="256">
        <v>387.16410880000001</v>
      </c>
      <c r="Y2533" s="256">
        <v>358.42927259999999</v>
      </c>
      <c r="Z2533" s="256">
        <v>324.40117709999998</v>
      </c>
      <c r="AA2533" s="256">
        <v>287.34836200000001</v>
      </c>
      <c r="AB2533" s="256">
        <v>260.88206550000001</v>
      </c>
      <c r="AC2533" s="256">
        <v>230.63486950000001</v>
      </c>
      <c r="AD2533" s="256">
        <v>191.31351470000001</v>
      </c>
      <c r="AE2533" s="256">
        <v>159.5539589</v>
      </c>
      <c r="AF2533" s="256">
        <v>140.64946140000001</v>
      </c>
      <c r="AG2533" s="256">
        <v>135.35620209999999</v>
      </c>
      <c r="AH2533" s="256">
        <v>118.7202443</v>
      </c>
      <c r="AI2533" s="256">
        <v>114.18316490000001</v>
      </c>
      <c r="AJ2533" s="256">
        <v>89.229228200000009</v>
      </c>
      <c r="AK2533" s="256">
        <v>32.5157357</v>
      </c>
      <c r="AL2533" s="256">
        <v>0</v>
      </c>
      <c r="AM2533" s="256">
        <v>0</v>
      </c>
      <c r="AN2533" s="256">
        <v>0</v>
      </c>
      <c r="AO2533" s="256">
        <v>0</v>
      </c>
      <c r="AP2533" s="256">
        <v>0</v>
      </c>
      <c r="AQ2533" s="256">
        <v>0</v>
      </c>
      <c r="AR2533" s="256">
        <v>0</v>
      </c>
      <c r="AS2533" s="256">
        <v>0</v>
      </c>
      <c r="AT2533" s="256">
        <v>0</v>
      </c>
      <c r="AU2533" s="256">
        <v>0</v>
      </c>
      <c r="AV2533" s="256">
        <v>0</v>
      </c>
      <c r="AW2533" s="256">
        <v>0</v>
      </c>
      <c r="AX2533" s="256">
        <v>0</v>
      </c>
      <c r="AY2533" s="256">
        <v>0</v>
      </c>
      <c r="AZ2533" s="256">
        <v>0</v>
      </c>
      <c r="BA2533" s="256">
        <v>0</v>
      </c>
      <c r="BB2533" s="256">
        <v>0</v>
      </c>
      <c r="BC2533" s="256">
        <v>0</v>
      </c>
      <c r="BD2533" s="256">
        <v>0</v>
      </c>
      <c r="BE2533" s="256">
        <v>0</v>
      </c>
      <c r="BF2533" s="256">
        <v>0</v>
      </c>
      <c r="BG2533" s="256">
        <v>0</v>
      </c>
      <c r="BH2533" s="256">
        <v>0</v>
      </c>
      <c r="BI2533" s="256">
        <v>0</v>
      </c>
      <c r="BJ2533" s="256">
        <v>0</v>
      </c>
      <c r="BK2533" s="256">
        <v>0</v>
      </c>
      <c r="BL2533" s="256">
        <v>0</v>
      </c>
      <c r="BM2533" s="256">
        <v>0</v>
      </c>
      <c r="BN2533" s="256">
        <v>0</v>
      </c>
      <c r="BO2533" s="256">
        <v>0</v>
      </c>
      <c r="BP2533" s="256">
        <v>0</v>
      </c>
      <c r="BQ2533" s="256">
        <v>0</v>
      </c>
      <c r="BR2533" s="256">
        <v>0</v>
      </c>
      <c r="BS2533" s="256">
        <v>0</v>
      </c>
      <c r="BT2533" s="256">
        <v>0</v>
      </c>
      <c r="BU2533" s="256">
        <v>0</v>
      </c>
      <c r="BV2533" s="256">
        <v>0</v>
      </c>
    </row>
    <row r="2534" spans="1:74">
      <c r="A2534" s="256">
        <v>160</v>
      </c>
      <c r="B2534" s="256">
        <v>983.79004989999999</v>
      </c>
      <c r="C2534" s="256">
        <v>1000.4260077</v>
      </c>
      <c r="D2534" s="256">
        <v>1017.8181454</v>
      </c>
      <c r="E2534" s="256">
        <v>1014.0372459</v>
      </c>
      <c r="F2534" s="256">
        <v>997.40128809999999</v>
      </c>
      <c r="G2534" s="256">
        <v>965.64173230000006</v>
      </c>
      <c r="H2534" s="256">
        <v>871.87542470000005</v>
      </c>
      <c r="I2534" s="256">
        <v>719.1270849</v>
      </c>
      <c r="J2534" s="256">
        <v>552.76750690000006</v>
      </c>
      <c r="K2534" s="256">
        <v>400.0191671</v>
      </c>
      <c r="L2534" s="256">
        <v>299.4472404</v>
      </c>
      <c r="M2534" s="256">
        <v>254.83262630000002</v>
      </c>
      <c r="N2534" s="256">
        <v>238.19666850000002</v>
      </c>
      <c r="O2534" s="256">
        <v>229.8786896</v>
      </c>
      <c r="P2534" s="256">
        <v>241.22138810000001</v>
      </c>
      <c r="Q2534" s="256">
        <v>282.05510270000002</v>
      </c>
      <c r="R2534" s="256">
        <v>312.30229869999999</v>
      </c>
      <c r="S2534" s="256">
        <v>325.9135369</v>
      </c>
      <c r="T2534" s="256">
        <v>336.50005550000003</v>
      </c>
      <c r="U2534" s="256">
        <v>353.1360133</v>
      </c>
      <c r="V2534" s="256">
        <v>356.91691280000003</v>
      </c>
      <c r="W2534" s="256">
        <v>353.89219320000001</v>
      </c>
      <c r="X2534" s="256">
        <v>340.28095500000001</v>
      </c>
      <c r="Y2534" s="256">
        <v>309.27757910000003</v>
      </c>
      <c r="Z2534" s="256">
        <v>276.00566350000003</v>
      </c>
      <c r="AA2534" s="256">
        <v>248.78318709999999</v>
      </c>
      <c r="AB2534" s="256">
        <v>226.85397</v>
      </c>
      <c r="AC2534" s="256">
        <v>195.8505941</v>
      </c>
      <c r="AD2534" s="256">
        <v>164.84721820000001</v>
      </c>
      <c r="AE2534" s="256">
        <v>145.18654079999999</v>
      </c>
      <c r="AF2534" s="256">
        <v>132.33148249999999</v>
      </c>
      <c r="AG2534" s="256">
        <v>117.9640644</v>
      </c>
      <c r="AH2534" s="256">
        <v>99.059566900000007</v>
      </c>
      <c r="AI2534" s="256">
        <v>89.985408100000001</v>
      </c>
      <c r="AJ2534" s="256">
        <v>66.5438312</v>
      </c>
      <c r="AK2534" s="256">
        <v>27.978656300000001</v>
      </c>
      <c r="AL2534" s="256">
        <v>0</v>
      </c>
      <c r="AM2534" s="256">
        <v>0</v>
      </c>
      <c r="AN2534" s="256">
        <v>0</v>
      </c>
      <c r="AO2534" s="256">
        <v>0</v>
      </c>
      <c r="AP2534" s="256">
        <v>0</v>
      </c>
      <c r="AQ2534" s="256">
        <v>0</v>
      </c>
      <c r="AR2534" s="256">
        <v>0</v>
      </c>
      <c r="AS2534" s="256">
        <v>0</v>
      </c>
      <c r="AT2534" s="256">
        <v>0</v>
      </c>
      <c r="AU2534" s="256">
        <v>0</v>
      </c>
      <c r="AV2534" s="256">
        <v>0</v>
      </c>
      <c r="AW2534" s="256">
        <v>0</v>
      </c>
      <c r="AX2534" s="256">
        <v>0</v>
      </c>
      <c r="AY2534" s="256">
        <v>0</v>
      </c>
      <c r="AZ2534" s="256">
        <v>0</v>
      </c>
      <c r="BA2534" s="256">
        <v>0</v>
      </c>
      <c r="BB2534" s="256">
        <v>0</v>
      </c>
      <c r="BC2534" s="256">
        <v>0</v>
      </c>
      <c r="BD2534" s="256">
        <v>0</v>
      </c>
      <c r="BE2534" s="256">
        <v>0</v>
      </c>
      <c r="BF2534" s="256">
        <v>0</v>
      </c>
      <c r="BG2534" s="256">
        <v>0</v>
      </c>
      <c r="BH2534" s="256">
        <v>0</v>
      </c>
      <c r="BI2534" s="256">
        <v>0</v>
      </c>
      <c r="BJ2534" s="256">
        <v>0</v>
      </c>
      <c r="BK2534" s="256">
        <v>0</v>
      </c>
      <c r="BL2534" s="256">
        <v>0</v>
      </c>
      <c r="BM2534" s="256">
        <v>0</v>
      </c>
      <c r="BN2534" s="256">
        <v>0</v>
      </c>
      <c r="BO2534" s="256">
        <v>0</v>
      </c>
      <c r="BP2534" s="256">
        <v>0</v>
      </c>
      <c r="BQ2534" s="256">
        <v>0</v>
      </c>
      <c r="BR2534" s="256">
        <v>0</v>
      </c>
      <c r="BS2534" s="256">
        <v>0</v>
      </c>
      <c r="BT2534" s="256">
        <v>0</v>
      </c>
      <c r="BU2534" s="256">
        <v>0</v>
      </c>
      <c r="BV2534" s="256">
        <v>0</v>
      </c>
    </row>
    <row r="2535" spans="1:74">
      <c r="A2535" s="256">
        <v>165</v>
      </c>
      <c r="B2535" s="256">
        <v>983.79004989999999</v>
      </c>
      <c r="C2535" s="256">
        <v>1000.4260077</v>
      </c>
      <c r="D2535" s="256">
        <v>1019.3305052000001</v>
      </c>
      <c r="E2535" s="256">
        <v>1014.0372459</v>
      </c>
      <c r="F2535" s="256">
        <v>995.88892829999998</v>
      </c>
      <c r="G2535" s="256">
        <v>960.34847300000001</v>
      </c>
      <c r="H2535" s="256">
        <v>856.75182670000004</v>
      </c>
      <c r="I2535" s="256">
        <v>694.17314820000001</v>
      </c>
      <c r="J2535" s="256">
        <v>524.03267070000004</v>
      </c>
      <c r="K2535" s="256">
        <v>372.04051079999999</v>
      </c>
      <c r="L2535" s="256">
        <v>284.32364239999998</v>
      </c>
      <c r="M2535" s="256">
        <v>249.539367</v>
      </c>
      <c r="N2535" s="256">
        <v>235.9281288</v>
      </c>
      <c r="O2535" s="256">
        <v>229.8786896</v>
      </c>
      <c r="P2535" s="256">
        <v>248.78318709999999</v>
      </c>
      <c r="Q2535" s="256">
        <v>289.61690170000003</v>
      </c>
      <c r="R2535" s="256">
        <v>310.03375900000003</v>
      </c>
      <c r="S2535" s="256">
        <v>316.83937810000003</v>
      </c>
      <c r="T2535" s="256">
        <v>318.35173789999999</v>
      </c>
      <c r="U2535" s="256">
        <v>327.42589670000001</v>
      </c>
      <c r="V2535" s="256">
        <v>320.62027760000001</v>
      </c>
      <c r="W2535" s="256">
        <v>316.08319820000003</v>
      </c>
      <c r="X2535" s="256">
        <v>295.66634090000002</v>
      </c>
      <c r="Y2535" s="256">
        <v>265.41914489999999</v>
      </c>
      <c r="Z2535" s="256">
        <v>234.41576900000001</v>
      </c>
      <c r="AA2535" s="256">
        <v>217.77981120000001</v>
      </c>
      <c r="AB2535" s="256">
        <v>202.6562132</v>
      </c>
      <c r="AC2535" s="256">
        <v>173.92137700000001</v>
      </c>
      <c r="AD2535" s="256">
        <v>154.26069960000001</v>
      </c>
      <c r="AE2535" s="256">
        <v>139.8932815</v>
      </c>
      <c r="AF2535" s="256">
        <v>125.52586340000001</v>
      </c>
      <c r="AG2535" s="256">
        <v>103.5966463</v>
      </c>
      <c r="AH2535" s="256">
        <v>83.935968900000006</v>
      </c>
      <c r="AI2535" s="256">
        <v>71.837090500000002</v>
      </c>
      <c r="AJ2535" s="256">
        <v>50.664053299999999</v>
      </c>
      <c r="AK2535" s="256">
        <v>22.685397000000002</v>
      </c>
      <c r="AL2535" s="256">
        <v>0</v>
      </c>
      <c r="AM2535" s="256">
        <v>0</v>
      </c>
      <c r="AN2535" s="256">
        <v>0</v>
      </c>
      <c r="AO2535" s="256">
        <v>0</v>
      </c>
      <c r="AP2535" s="256">
        <v>0</v>
      </c>
      <c r="AQ2535" s="256">
        <v>0</v>
      </c>
      <c r="AR2535" s="256">
        <v>0</v>
      </c>
      <c r="AS2535" s="256">
        <v>0</v>
      </c>
      <c r="AT2535" s="256">
        <v>0</v>
      </c>
      <c r="AU2535" s="256">
        <v>0</v>
      </c>
      <c r="AV2535" s="256">
        <v>0</v>
      </c>
      <c r="AW2535" s="256">
        <v>0</v>
      </c>
      <c r="AX2535" s="256">
        <v>0</v>
      </c>
      <c r="AY2535" s="256">
        <v>0</v>
      </c>
      <c r="AZ2535" s="256">
        <v>0</v>
      </c>
      <c r="BA2535" s="256">
        <v>0</v>
      </c>
      <c r="BB2535" s="256">
        <v>0</v>
      </c>
      <c r="BC2535" s="256">
        <v>0</v>
      </c>
      <c r="BD2535" s="256">
        <v>0</v>
      </c>
      <c r="BE2535" s="256">
        <v>0</v>
      </c>
      <c r="BF2535" s="256">
        <v>0</v>
      </c>
      <c r="BG2535" s="256">
        <v>0</v>
      </c>
      <c r="BH2535" s="256">
        <v>0</v>
      </c>
      <c r="BI2535" s="256">
        <v>0</v>
      </c>
      <c r="BJ2535" s="256">
        <v>0</v>
      </c>
      <c r="BK2535" s="256">
        <v>0</v>
      </c>
      <c r="BL2535" s="256">
        <v>0</v>
      </c>
      <c r="BM2535" s="256">
        <v>0</v>
      </c>
      <c r="BN2535" s="256">
        <v>0</v>
      </c>
      <c r="BO2535" s="256">
        <v>0</v>
      </c>
      <c r="BP2535" s="256">
        <v>0</v>
      </c>
      <c r="BQ2535" s="256">
        <v>0</v>
      </c>
      <c r="BR2535" s="256">
        <v>0</v>
      </c>
      <c r="BS2535" s="256">
        <v>0</v>
      </c>
      <c r="BT2535" s="256">
        <v>0</v>
      </c>
      <c r="BU2535" s="256">
        <v>0</v>
      </c>
      <c r="BV2535" s="256">
        <v>0</v>
      </c>
    </row>
    <row r="2536" spans="1:74">
      <c r="A2536" s="256">
        <v>170</v>
      </c>
      <c r="B2536" s="256">
        <v>983.79004989999999</v>
      </c>
      <c r="C2536" s="256">
        <v>1001.9383675</v>
      </c>
      <c r="D2536" s="256">
        <v>1020.8428650000001</v>
      </c>
      <c r="E2536" s="256">
        <v>1014.7934258</v>
      </c>
      <c r="F2536" s="256">
        <v>996.64510819999998</v>
      </c>
      <c r="G2536" s="256">
        <v>955.81139359999997</v>
      </c>
      <c r="H2536" s="256">
        <v>839.359689</v>
      </c>
      <c r="I2536" s="256">
        <v>673.00011100000006</v>
      </c>
      <c r="J2536" s="256">
        <v>500.59109380000001</v>
      </c>
      <c r="K2536" s="256">
        <v>351.62365349999999</v>
      </c>
      <c r="L2536" s="256">
        <v>272.22476399999999</v>
      </c>
      <c r="M2536" s="256">
        <v>241.97756800000002</v>
      </c>
      <c r="N2536" s="256">
        <v>230.63486950000001</v>
      </c>
      <c r="O2536" s="256">
        <v>228.36632980000002</v>
      </c>
      <c r="P2536" s="256">
        <v>253.3202665</v>
      </c>
      <c r="Q2536" s="256">
        <v>291.88544139999999</v>
      </c>
      <c r="R2536" s="256">
        <v>303.22813990000003</v>
      </c>
      <c r="S2536" s="256">
        <v>302.47196000000002</v>
      </c>
      <c r="T2536" s="256">
        <v>296.42252080000003</v>
      </c>
      <c r="U2536" s="256">
        <v>297.93488059999999</v>
      </c>
      <c r="V2536" s="256">
        <v>282.81128260000003</v>
      </c>
      <c r="W2536" s="256">
        <v>279.03038309999999</v>
      </c>
      <c r="X2536" s="256">
        <v>257.10116599999998</v>
      </c>
      <c r="Y2536" s="256">
        <v>226.0977901</v>
      </c>
      <c r="Z2536" s="256">
        <v>201.90003330000002</v>
      </c>
      <c r="AA2536" s="256">
        <v>195.8505941</v>
      </c>
      <c r="AB2536" s="256">
        <v>185.26407549999999</v>
      </c>
      <c r="AC2536" s="256">
        <v>165.60339809999999</v>
      </c>
      <c r="AD2536" s="256">
        <v>153.5045197</v>
      </c>
      <c r="AE2536" s="256">
        <v>136.112382</v>
      </c>
      <c r="AF2536" s="256">
        <v>115.69552470000001</v>
      </c>
      <c r="AG2536" s="256">
        <v>90.741588000000007</v>
      </c>
      <c r="AH2536" s="256">
        <v>74.8618101</v>
      </c>
      <c r="AI2536" s="256">
        <v>57.4696724</v>
      </c>
      <c r="AJ2536" s="256">
        <v>35.540455299999998</v>
      </c>
      <c r="AK2536" s="256">
        <v>15.123598000000001</v>
      </c>
      <c r="AL2536" s="256">
        <v>0</v>
      </c>
      <c r="AM2536" s="256">
        <v>0</v>
      </c>
      <c r="AN2536" s="256">
        <v>0</v>
      </c>
      <c r="AO2536" s="256">
        <v>0</v>
      </c>
      <c r="AP2536" s="256">
        <v>0</v>
      </c>
      <c r="AQ2536" s="256">
        <v>0</v>
      </c>
      <c r="AR2536" s="256">
        <v>0</v>
      </c>
      <c r="AS2536" s="256">
        <v>0</v>
      </c>
      <c r="AT2536" s="256">
        <v>0</v>
      </c>
      <c r="AU2536" s="256">
        <v>0</v>
      </c>
      <c r="AV2536" s="256">
        <v>0</v>
      </c>
      <c r="AW2536" s="256">
        <v>0</v>
      </c>
      <c r="AX2536" s="256">
        <v>0</v>
      </c>
      <c r="AY2536" s="256">
        <v>0</v>
      </c>
      <c r="AZ2536" s="256">
        <v>0</v>
      </c>
      <c r="BA2536" s="256">
        <v>0</v>
      </c>
      <c r="BB2536" s="256">
        <v>0</v>
      </c>
      <c r="BC2536" s="256">
        <v>0</v>
      </c>
      <c r="BD2536" s="256">
        <v>0</v>
      </c>
      <c r="BE2536" s="256">
        <v>0</v>
      </c>
      <c r="BF2536" s="256">
        <v>0</v>
      </c>
      <c r="BG2536" s="256">
        <v>0</v>
      </c>
      <c r="BH2536" s="256">
        <v>0</v>
      </c>
      <c r="BI2536" s="256">
        <v>0</v>
      </c>
      <c r="BJ2536" s="256">
        <v>0</v>
      </c>
      <c r="BK2536" s="256">
        <v>0</v>
      </c>
      <c r="BL2536" s="256">
        <v>0</v>
      </c>
      <c r="BM2536" s="256">
        <v>0</v>
      </c>
      <c r="BN2536" s="256">
        <v>0</v>
      </c>
      <c r="BO2536" s="256">
        <v>0</v>
      </c>
      <c r="BP2536" s="256">
        <v>0</v>
      </c>
      <c r="BQ2536" s="256">
        <v>0</v>
      </c>
      <c r="BR2536" s="256">
        <v>0</v>
      </c>
      <c r="BS2536" s="256">
        <v>0</v>
      </c>
      <c r="BT2536" s="256">
        <v>0</v>
      </c>
      <c r="BU2536" s="256">
        <v>0</v>
      </c>
      <c r="BV2536" s="256">
        <v>0</v>
      </c>
    </row>
    <row r="2537" spans="1:74">
      <c r="A2537" s="256">
        <v>175</v>
      </c>
      <c r="B2537" s="256">
        <v>983.79004989999999</v>
      </c>
      <c r="C2537" s="256">
        <v>1002.6945474</v>
      </c>
      <c r="D2537" s="256">
        <v>1020.0866851000001</v>
      </c>
      <c r="E2537" s="256">
        <v>1011.7687062</v>
      </c>
      <c r="F2537" s="256">
        <v>992.86420870000006</v>
      </c>
      <c r="G2537" s="256">
        <v>950.51813430000004</v>
      </c>
      <c r="H2537" s="256">
        <v>830.28553020000004</v>
      </c>
      <c r="I2537" s="256">
        <v>662.41359239999997</v>
      </c>
      <c r="J2537" s="256">
        <v>487.73603550000001</v>
      </c>
      <c r="K2537" s="256">
        <v>339.5247751</v>
      </c>
      <c r="L2537" s="256">
        <v>263.15060520000003</v>
      </c>
      <c r="M2537" s="256">
        <v>235.17194890000002</v>
      </c>
      <c r="N2537" s="256">
        <v>224.58543030000001</v>
      </c>
      <c r="O2537" s="256">
        <v>225.34161019999999</v>
      </c>
      <c r="P2537" s="256">
        <v>254.07644640000001</v>
      </c>
      <c r="Q2537" s="256">
        <v>288.10454190000002</v>
      </c>
      <c r="R2537" s="256">
        <v>293.3978012</v>
      </c>
      <c r="S2537" s="256">
        <v>286.5921821</v>
      </c>
      <c r="T2537" s="256">
        <v>279.786563</v>
      </c>
      <c r="U2537" s="256">
        <v>272.22476399999999</v>
      </c>
      <c r="V2537" s="256">
        <v>251.05172680000001</v>
      </c>
      <c r="W2537" s="256">
        <v>246.5146474</v>
      </c>
      <c r="X2537" s="256">
        <v>221.56071070000002</v>
      </c>
      <c r="Y2537" s="256">
        <v>191.31351470000001</v>
      </c>
      <c r="Z2537" s="256">
        <v>176.9460966</v>
      </c>
      <c r="AA2537" s="256">
        <v>181.48317600000001</v>
      </c>
      <c r="AB2537" s="256">
        <v>174.67755690000001</v>
      </c>
      <c r="AC2537" s="256">
        <v>164.09103830000001</v>
      </c>
      <c r="AD2537" s="256">
        <v>155.01687950000002</v>
      </c>
      <c r="AE2537" s="256">
        <v>133.84384230000001</v>
      </c>
      <c r="AF2537" s="256">
        <v>110.4022654</v>
      </c>
      <c r="AG2537" s="256">
        <v>85.448328700000005</v>
      </c>
      <c r="AH2537" s="256">
        <v>66.5438312</v>
      </c>
      <c r="AI2537" s="256">
        <v>46.883153800000002</v>
      </c>
      <c r="AJ2537" s="256">
        <v>29.4910161</v>
      </c>
      <c r="AK2537" s="256">
        <v>13.611238200000001</v>
      </c>
      <c r="AL2537" s="256">
        <v>0</v>
      </c>
      <c r="AM2537" s="256">
        <v>0</v>
      </c>
      <c r="AN2537" s="256">
        <v>0</v>
      </c>
      <c r="AO2537" s="256">
        <v>0</v>
      </c>
      <c r="AP2537" s="256">
        <v>0</v>
      </c>
      <c r="AQ2537" s="256">
        <v>0</v>
      </c>
      <c r="AR2537" s="256">
        <v>0</v>
      </c>
      <c r="AS2537" s="256">
        <v>0</v>
      </c>
      <c r="AT2537" s="256">
        <v>0</v>
      </c>
      <c r="AU2537" s="256">
        <v>0</v>
      </c>
      <c r="AV2537" s="256">
        <v>0</v>
      </c>
      <c r="AW2537" s="256">
        <v>0</v>
      </c>
      <c r="AX2537" s="256">
        <v>0</v>
      </c>
      <c r="AY2537" s="256">
        <v>0</v>
      </c>
      <c r="AZ2537" s="256">
        <v>0</v>
      </c>
      <c r="BA2537" s="256">
        <v>0</v>
      </c>
      <c r="BB2537" s="256">
        <v>0</v>
      </c>
      <c r="BC2537" s="256">
        <v>0</v>
      </c>
      <c r="BD2537" s="256">
        <v>0</v>
      </c>
      <c r="BE2537" s="256">
        <v>0</v>
      </c>
      <c r="BF2537" s="256">
        <v>0</v>
      </c>
      <c r="BG2537" s="256">
        <v>0</v>
      </c>
      <c r="BH2537" s="256">
        <v>0</v>
      </c>
      <c r="BI2537" s="256">
        <v>0</v>
      </c>
      <c r="BJ2537" s="256">
        <v>0</v>
      </c>
      <c r="BK2537" s="256">
        <v>0</v>
      </c>
      <c r="BL2537" s="256">
        <v>0</v>
      </c>
      <c r="BM2537" s="256">
        <v>0</v>
      </c>
      <c r="BN2537" s="256">
        <v>0</v>
      </c>
      <c r="BO2537" s="256">
        <v>0</v>
      </c>
      <c r="BP2537" s="256">
        <v>0</v>
      </c>
      <c r="BQ2537" s="256">
        <v>0</v>
      </c>
      <c r="BR2537" s="256">
        <v>0</v>
      </c>
      <c r="BS2537" s="256">
        <v>0</v>
      </c>
      <c r="BT2537" s="256">
        <v>0</v>
      </c>
      <c r="BU2537" s="256">
        <v>0</v>
      </c>
      <c r="BV2537" s="256">
        <v>0</v>
      </c>
    </row>
    <row r="2538" spans="1:74">
      <c r="A2538" s="256">
        <v>180</v>
      </c>
      <c r="B2538" s="256">
        <v>983.79004989999999</v>
      </c>
      <c r="C2538" s="256">
        <v>1001.9383675</v>
      </c>
      <c r="D2538" s="256">
        <v>1017.8181454</v>
      </c>
      <c r="E2538" s="256">
        <v>1008.7439866</v>
      </c>
      <c r="F2538" s="256">
        <v>989.08330920000003</v>
      </c>
      <c r="G2538" s="256">
        <v>944.46869509999999</v>
      </c>
      <c r="H2538" s="256">
        <v>826.50463070000001</v>
      </c>
      <c r="I2538" s="256">
        <v>657.87651300000005</v>
      </c>
      <c r="J2538" s="256">
        <v>480.17423650000001</v>
      </c>
      <c r="K2538" s="256">
        <v>333.4753359</v>
      </c>
      <c r="L2538" s="256">
        <v>258.61352579999999</v>
      </c>
      <c r="M2538" s="256">
        <v>232.14722929999999</v>
      </c>
      <c r="N2538" s="256">
        <v>220.80453080000001</v>
      </c>
      <c r="O2538" s="256">
        <v>222.31689059999999</v>
      </c>
      <c r="P2538" s="256">
        <v>252.5640866</v>
      </c>
      <c r="Q2538" s="256">
        <v>283.56746250000003</v>
      </c>
      <c r="R2538" s="256">
        <v>286.5921821</v>
      </c>
      <c r="S2538" s="256">
        <v>276.76184340000003</v>
      </c>
      <c r="T2538" s="256">
        <v>269.95622430000003</v>
      </c>
      <c r="U2538" s="256">
        <v>257.85734589999998</v>
      </c>
      <c r="V2538" s="256">
        <v>235.17194890000002</v>
      </c>
      <c r="W2538" s="256">
        <v>229.12250969999999</v>
      </c>
      <c r="X2538" s="256">
        <v>201.14385340000001</v>
      </c>
      <c r="Y2538" s="256">
        <v>173.92137700000001</v>
      </c>
      <c r="Z2538" s="256">
        <v>164.09103830000001</v>
      </c>
      <c r="AA2538" s="256">
        <v>173.1651971</v>
      </c>
      <c r="AB2538" s="256">
        <v>168.62811769999999</v>
      </c>
      <c r="AC2538" s="256">
        <v>159.5539589</v>
      </c>
      <c r="AD2538" s="256">
        <v>151.23598000000001</v>
      </c>
      <c r="AE2538" s="256">
        <v>128.55058299999999</v>
      </c>
      <c r="AF2538" s="256">
        <v>101.3281066</v>
      </c>
      <c r="AG2538" s="256">
        <v>78.642709600000003</v>
      </c>
      <c r="AH2538" s="256">
        <v>57.4696724</v>
      </c>
      <c r="AI2538" s="256">
        <v>38.565174900000002</v>
      </c>
      <c r="AJ2538" s="256">
        <v>24.197756800000001</v>
      </c>
      <c r="AK2538" s="256">
        <v>10.5865186</v>
      </c>
      <c r="AL2538" s="256">
        <v>0</v>
      </c>
      <c r="AM2538" s="256">
        <v>0</v>
      </c>
      <c r="AN2538" s="256">
        <v>0</v>
      </c>
      <c r="AO2538" s="256">
        <v>0</v>
      </c>
      <c r="AP2538" s="256">
        <v>0</v>
      </c>
      <c r="AQ2538" s="256">
        <v>0</v>
      </c>
      <c r="AR2538" s="256">
        <v>0</v>
      </c>
      <c r="AS2538" s="256">
        <v>0</v>
      </c>
      <c r="AT2538" s="256">
        <v>0</v>
      </c>
      <c r="AU2538" s="256">
        <v>0</v>
      </c>
      <c r="AV2538" s="256">
        <v>0</v>
      </c>
      <c r="AW2538" s="256">
        <v>0</v>
      </c>
      <c r="AX2538" s="256">
        <v>0</v>
      </c>
      <c r="AY2538" s="256">
        <v>0</v>
      </c>
      <c r="AZ2538" s="256">
        <v>0</v>
      </c>
      <c r="BA2538" s="256">
        <v>0</v>
      </c>
      <c r="BB2538" s="256">
        <v>0</v>
      </c>
      <c r="BC2538" s="256">
        <v>0</v>
      </c>
      <c r="BD2538" s="256">
        <v>0</v>
      </c>
      <c r="BE2538" s="256">
        <v>0</v>
      </c>
      <c r="BF2538" s="256">
        <v>0</v>
      </c>
      <c r="BG2538" s="256">
        <v>0</v>
      </c>
      <c r="BH2538" s="256">
        <v>0</v>
      </c>
      <c r="BI2538" s="256">
        <v>0</v>
      </c>
      <c r="BJ2538" s="256">
        <v>0</v>
      </c>
      <c r="BK2538" s="256">
        <v>0</v>
      </c>
      <c r="BL2538" s="256">
        <v>0</v>
      </c>
      <c r="BM2538" s="256">
        <v>0</v>
      </c>
      <c r="BN2538" s="256">
        <v>0</v>
      </c>
      <c r="BO2538" s="256">
        <v>0</v>
      </c>
      <c r="BP2538" s="256">
        <v>0</v>
      </c>
      <c r="BQ2538" s="256">
        <v>0</v>
      </c>
      <c r="BR2538" s="256">
        <v>0</v>
      </c>
      <c r="BS2538" s="256">
        <v>0</v>
      </c>
      <c r="BT2538" s="256">
        <v>0</v>
      </c>
      <c r="BU2538" s="256">
        <v>0</v>
      </c>
      <c r="BV2538" s="256">
        <v>0</v>
      </c>
    </row>
    <row r="2539" spans="1:74">
      <c r="B2539" s="256" t="s">
        <v>3368</v>
      </c>
    </row>
    <row r="2540" spans="1:74">
      <c r="B2540" s="256" t="s">
        <v>3348</v>
      </c>
    </row>
    <row r="2541" spans="1:74">
      <c r="B2541" s="256" t="s">
        <v>66</v>
      </c>
    </row>
    <row r="2542" spans="1:74">
      <c r="B2542" s="256" t="s">
        <v>3353</v>
      </c>
    </row>
    <row r="2543" spans="1:74">
      <c r="B2543" s="256">
        <v>91</v>
      </c>
    </row>
    <row r="2544" spans="1:74">
      <c r="B2544" s="256" t="s">
        <v>3354</v>
      </c>
    </row>
    <row r="2546" spans="1:74">
      <c r="B2546" s="256">
        <v>73</v>
      </c>
    </row>
    <row r="2547" spans="1:74">
      <c r="B2547" s="256">
        <v>37</v>
      </c>
    </row>
    <row r="2548" spans="1:74">
      <c r="B2548" s="256">
        <v>0</v>
      </c>
      <c r="C2548" s="256">
        <v>2.5</v>
      </c>
      <c r="D2548" s="256">
        <v>5</v>
      </c>
      <c r="E2548" s="256">
        <v>7.5</v>
      </c>
      <c r="F2548" s="256">
        <v>10</v>
      </c>
      <c r="G2548" s="256">
        <v>12.5</v>
      </c>
      <c r="H2548" s="256">
        <v>15</v>
      </c>
      <c r="I2548" s="256">
        <v>17.5</v>
      </c>
      <c r="J2548" s="256">
        <v>20</v>
      </c>
      <c r="K2548" s="256">
        <v>22.5</v>
      </c>
      <c r="L2548" s="256">
        <v>25</v>
      </c>
      <c r="M2548" s="256">
        <v>27.5</v>
      </c>
      <c r="N2548" s="256">
        <v>30</v>
      </c>
      <c r="O2548" s="256">
        <v>32.5</v>
      </c>
      <c r="P2548" s="256">
        <v>35</v>
      </c>
      <c r="Q2548" s="256">
        <v>37.5</v>
      </c>
      <c r="R2548" s="256">
        <v>40</v>
      </c>
      <c r="S2548" s="256">
        <v>42.5</v>
      </c>
      <c r="T2548" s="256">
        <v>45</v>
      </c>
      <c r="U2548" s="256">
        <v>47.5</v>
      </c>
      <c r="V2548" s="256">
        <v>50</v>
      </c>
      <c r="W2548" s="256">
        <v>52.5</v>
      </c>
      <c r="X2548" s="256">
        <v>55</v>
      </c>
      <c r="Y2548" s="256">
        <v>57.5</v>
      </c>
      <c r="Z2548" s="256">
        <v>60</v>
      </c>
      <c r="AA2548" s="256">
        <v>62.5</v>
      </c>
      <c r="AB2548" s="256">
        <v>65</v>
      </c>
      <c r="AC2548" s="256">
        <v>67.5</v>
      </c>
      <c r="AD2548" s="256">
        <v>70</v>
      </c>
      <c r="AE2548" s="256">
        <v>72.5</v>
      </c>
      <c r="AF2548" s="256">
        <v>75</v>
      </c>
      <c r="AG2548" s="256">
        <v>77.5</v>
      </c>
      <c r="AH2548" s="256">
        <v>80</v>
      </c>
      <c r="AI2548" s="256">
        <v>82.5</v>
      </c>
      <c r="AJ2548" s="256">
        <v>85</v>
      </c>
      <c r="AK2548" s="256">
        <v>87.5</v>
      </c>
      <c r="AL2548" s="256">
        <v>90</v>
      </c>
      <c r="AM2548" s="256">
        <v>92.5</v>
      </c>
      <c r="AN2548" s="256">
        <v>95</v>
      </c>
      <c r="AO2548" s="256">
        <v>97.5</v>
      </c>
      <c r="AP2548" s="256">
        <v>100</v>
      </c>
      <c r="AQ2548" s="256">
        <v>102.5</v>
      </c>
      <c r="AR2548" s="256">
        <v>105</v>
      </c>
      <c r="AS2548" s="256">
        <v>107.5</v>
      </c>
      <c r="AT2548" s="256">
        <v>110</v>
      </c>
      <c r="AU2548" s="256">
        <v>112.5</v>
      </c>
      <c r="AV2548" s="256">
        <v>115</v>
      </c>
      <c r="AW2548" s="256">
        <v>117.5</v>
      </c>
      <c r="AX2548" s="256">
        <v>120</v>
      </c>
      <c r="AY2548" s="256">
        <v>122.5</v>
      </c>
      <c r="AZ2548" s="256">
        <v>125</v>
      </c>
      <c r="BA2548" s="256">
        <v>127.5</v>
      </c>
      <c r="BB2548" s="256">
        <v>130</v>
      </c>
      <c r="BC2548" s="256">
        <v>132.5</v>
      </c>
      <c r="BD2548" s="256">
        <v>135</v>
      </c>
      <c r="BE2548" s="256">
        <v>137.5</v>
      </c>
      <c r="BF2548" s="256">
        <v>140</v>
      </c>
      <c r="BG2548" s="256">
        <v>142.5</v>
      </c>
      <c r="BH2548" s="256">
        <v>145</v>
      </c>
      <c r="BI2548" s="256">
        <v>147.5</v>
      </c>
      <c r="BJ2548" s="256">
        <v>150</v>
      </c>
      <c r="BK2548" s="256">
        <v>152.5</v>
      </c>
      <c r="BL2548" s="256">
        <v>155</v>
      </c>
      <c r="BM2548" s="256">
        <v>157.5</v>
      </c>
      <c r="BN2548" s="256">
        <v>160</v>
      </c>
      <c r="BO2548" s="256">
        <v>162.5</v>
      </c>
      <c r="BP2548" s="256">
        <v>165</v>
      </c>
      <c r="BQ2548" s="256">
        <v>167.5</v>
      </c>
      <c r="BR2548" s="256">
        <v>170</v>
      </c>
      <c r="BS2548" s="256">
        <v>172.5</v>
      </c>
      <c r="BT2548" s="256">
        <v>175</v>
      </c>
      <c r="BU2548" s="256">
        <v>177.5</v>
      </c>
      <c r="BV2548" s="256">
        <v>180</v>
      </c>
    </row>
    <row r="2549" spans="1:74">
      <c r="A2549" s="256">
        <v>0</v>
      </c>
      <c r="B2549" s="256">
        <v>1829</v>
      </c>
      <c r="C2549" s="256">
        <v>1813</v>
      </c>
      <c r="D2549" s="256">
        <v>1794</v>
      </c>
      <c r="E2549" s="256">
        <v>1827</v>
      </c>
      <c r="F2549" s="256">
        <v>1863</v>
      </c>
      <c r="G2549" s="256">
        <v>1854</v>
      </c>
      <c r="H2549" s="256">
        <v>1812</v>
      </c>
      <c r="I2549" s="256">
        <v>1787</v>
      </c>
      <c r="J2549" s="256">
        <v>1807</v>
      </c>
      <c r="K2549" s="256">
        <v>1883</v>
      </c>
      <c r="L2549" s="256">
        <v>1980</v>
      </c>
      <c r="M2549" s="256">
        <v>2085</v>
      </c>
      <c r="N2549" s="256">
        <v>2183</v>
      </c>
      <c r="O2549" s="256">
        <v>2227</v>
      </c>
      <c r="P2549" s="256">
        <v>2253</v>
      </c>
      <c r="Q2549" s="256">
        <v>2295</v>
      </c>
      <c r="R2549" s="256">
        <v>2325</v>
      </c>
      <c r="S2549" s="256">
        <v>2326</v>
      </c>
      <c r="T2549" s="256">
        <v>2275</v>
      </c>
      <c r="U2549" s="256">
        <v>2148</v>
      </c>
      <c r="V2549" s="256">
        <v>2148</v>
      </c>
      <c r="W2549" s="256">
        <v>2225</v>
      </c>
      <c r="X2549" s="256">
        <v>2283</v>
      </c>
      <c r="Y2549" s="256">
        <v>2315</v>
      </c>
      <c r="Z2549" s="256">
        <v>2210</v>
      </c>
      <c r="AA2549" s="256">
        <v>1895</v>
      </c>
      <c r="AB2549" s="256">
        <v>1305</v>
      </c>
      <c r="AC2549" s="256">
        <v>686</v>
      </c>
      <c r="AD2549" s="256">
        <v>425</v>
      </c>
      <c r="AE2549" s="256">
        <v>349</v>
      </c>
      <c r="AF2549" s="256">
        <v>286</v>
      </c>
      <c r="AG2549" s="256">
        <v>211</v>
      </c>
      <c r="AH2549" s="256">
        <v>170</v>
      </c>
      <c r="AI2549" s="256">
        <v>138</v>
      </c>
      <c r="AJ2549" s="256">
        <v>124</v>
      </c>
      <c r="AK2549" s="256">
        <v>65</v>
      </c>
      <c r="AL2549" s="256">
        <v>0</v>
      </c>
      <c r="AM2549" s="256">
        <v>0</v>
      </c>
      <c r="AN2549" s="256">
        <v>0</v>
      </c>
      <c r="AO2549" s="256">
        <v>0</v>
      </c>
      <c r="AP2549" s="256">
        <v>0</v>
      </c>
      <c r="AQ2549" s="256">
        <v>0</v>
      </c>
      <c r="AR2549" s="256">
        <v>0</v>
      </c>
      <c r="AS2549" s="256">
        <v>0</v>
      </c>
      <c r="AT2549" s="256">
        <v>0</v>
      </c>
      <c r="AU2549" s="256">
        <v>0</v>
      </c>
      <c r="AV2549" s="256">
        <v>0</v>
      </c>
      <c r="AW2549" s="256">
        <v>0</v>
      </c>
      <c r="AX2549" s="256">
        <v>0</v>
      </c>
      <c r="AY2549" s="256">
        <v>0</v>
      </c>
      <c r="AZ2549" s="256">
        <v>0</v>
      </c>
      <c r="BA2549" s="256">
        <v>0</v>
      </c>
      <c r="BB2549" s="256">
        <v>0</v>
      </c>
      <c r="BC2549" s="256">
        <v>0</v>
      </c>
      <c r="BD2549" s="256">
        <v>0</v>
      </c>
      <c r="BE2549" s="256">
        <v>0</v>
      </c>
      <c r="BF2549" s="256">
        <v>0</v>
      </c>
      <c r="BG2549" s="256">
        <v>0</v>
      </c>
      <c r="BH2549" s="256">
        <v>0</v>
      </c>
      <c r="BI2549" s="256">
        <v>0</v>
      </c>
      <c r="BJ2549" s="256">
        <v>0</v>
      </c>
      <c r="BK2549" s="256">
        <v>0</v>
      </c>
      <c r="BL2549" s="256">
        <v>0</v>
      </c>
      <c r="BM2549" s="256">
        <v>0</v>
      </c>
      <c r="BN2549" s="256">
        <v>0</v>
      </c>
      <c r="BO2549" s="256">
        <v>0</v>
      </c>
      <c r="BP2549" s="256">
        <v>0</v>
      </c>
      <c r="BQ2549" s="256">
        <v>0</v>
      </c>
      <c r="BR2549" s="256">
        <v>0</v>
      </c>
      <c r="BS2549" s="256">
        <v>0</v>
      </c>
      <c r="BT2549" s="256">
        <v>0</v>
      </c>
      <c r="BU2549" s="256">
        <v>0</v>
      </c>
      <c r="BV2549" s="256">
        <v>0</v>
      </c>
    </row>
    <row r="2550" spans="1:74">
      <c r="A2550" s="256">
        <v>5</v>
      </c>
      <c r="B2550" s="256">
        <v>1829</v>
      </c>
      <c r="C2550" s="256">
        <v>1798</v>
      </c>
      <c r="D2550" s="256">
        <v>1801</v>
      </c>
      <c r="E2550" s="256">
        <v>1842</v>
      </c>
      <c r="F2550" s="256">
        <v>1856</v>
      </c>
      <c r="G2550" s="256">
        <v>1842</v>
      </c>
      <c r="H2550" s="256">
        <v>1804</v>
      </c>
      <c r="I2550" s="256">
        <v>1790</v>
      </c>
      <c r="J2550" s="256">
        <v>1827</v>
      </c>
      <c r="K2550" s="256">
        <v>1908</v>
      </c>
      <c r="L2550" s="256">
        <v>2006</v>
      </c>
      <c r="M2550" s="256">
        <v>2114</v>
      </c>
      <c r="N2550" s="256">
        <v>2192</v>
      </c>
      <c r="O2550" s="256">
        <v>2240</v>
      </c>
      <c r="P2550" s="256">
        <v>2273</v>
      </c>
      <c r="Q2550" s="256">
        <v>2312</v>
      </c>
      <c r="R2550" s="256">
        <v>2335</v>
      </c>
      <c r="S2550" s="256">
        <v>2323</v>
      </c>
      <c r="T2550" s="256">
        <v>2247</v>
      </c>
      <c r="U2550" s="256">
        <v>2156</v>
      </c>
      <c r="V2550" s="256">
        <v>2171</v>
      </c>
      <c r="W2550" s="256">
        <v>2221</v>
      </c>
      <c r="X2550" s="256">
        <v>2270</v>
      </c>
      <c r="Y2550" s="256">
        <v>2270</v>
      </c>
      <c r="Z2550" s="256">
        <v>2124</v>
      </c>
      <c r="AA2550" s="256">
        <v>1742</v>
      </c>
      <c r="AB2550" s="256">
        <v>1122</v>
      </c>
      <c r="AC2550" s="256">
        <v>589</v>
      </c>
      <c r="AD2550" s="256">
        <v>393</v>
      </c>
      <c r="AE2550" s="256">
        <v>330</v>
      </c>
      <c r="AF2550" s="256">
        <v>270</v>
      </c>
      <c r="AG2550" s="256">
        <v>203</v>
      </c>
      <c r="AH2550" s="256">
        <v>172</v>
      </c>
      <c r="AI2550" s="256">
        <v>146</v>
      </c>
      <c r="AJ2550" s="256">
        <v>114</v>
      </c>
      <c r="AK2550" s="256">
        <v>58</v>
      </c>
      <c r="AL2550" s="256">
        <v>0</v>
      </c>
      <c r="AM2550" s="256">
        <v>0</v>
      </c>
      <c r="AN2550" s="256">
        <v>0</v>
      </c>
      <c r="AO2550" s="256">
        <v>0</v>
      </c>
      <c r="AP2550" s="256">
        <v>0</v>
      </c>
      <c r="AQ2550" s="256">
        <v>0</v>
      </c>
      <c r="AR2550" s="256">
        <v>0</v>
      </c>
      <c r="AS2550" s="256">
        <v>0</v>
      </c>
      <c r="AT2550" s="256">
        <v>0</v>
      </c>
      <c r="AU2550" s="256">
        <v>0</v>
      </c>
      <c r="AV2550" s="256">
        <v>0</v>
      </c>
      <c r="AW2550" s="256">
        <v>0</v>
      </c>
      <c r="AX2550" s="256">
        <v>0</v>
      </c>
      <c r="AY2550" s="256">
        <v>0</v>
      </c>
      <c r="AZ2550" s="256">
        <v>0</v>
      </c>
      <c r="BA2550" s="256">
        <v>0</v>
      </c>
      <c r="BB2550" s="256">
        <v>0</v>
      </c>
      <c r="BC2550" s="256">
        <v>0</v>
      </c>
      <c r="BD2550" s="256">
        <v>0</v>
      </c>
      <c r="BE2550" s="256">
        <v>0</v>
      </c>
      <c r="BF2550" s="256">
        <v>0</v>
      </c>
      <c r="BG2550" s="256">
        <v>0</v>
      </c>
      <c r="BH2550" s="256">
        <v>0</v>
      </c>
      <c r="BI2550" s="256">
        <v>0</v>
      </c>
      <c r="BJ2550" s="256">
        <v>0</v>
      </c>
      <c r="BK2550" s="256">
        <v>0</v>
      </c>
      <c r="BL2550" s="256">
        <v>0</v>
      </c>
      <c r="BM2550" s="256">
        <v>0</v>
      </c>
      <c r="BN2550" s="256">
        <v>0</v>
      </c>
      <c r="BO2550" s="256">
        <v>0</v>
      </c>
      <c r="BP2550" s="256">
        <v>0</v>
      </c>
      <c r="BQ2550" s="256">
        <v>0</v>
      </c>
      <c r="BR2550" s="256">
        <v>0</v>
      </c>
      <c r="BS2550" s="256">
        <v>0</v>
      </c>
      <c r="BT2550" s="256">
        <v>0</v>
      </c>
      <c r="BU2550" s="256">
        <v>0</v>
      </c>
      <c r="BV2550" s="256">
        <v>0</v>
      </c>
    </row>
    <row r="2551" spans="1:74">
      <c r="A2551" s="256">
        <v>10</v>
      </c>
      <c r="B2551" s="256">
        <v>1829</v>
      </c>
      <c r="C2551" s="256">
        <v>1804</v>
      </c>
      <c r="D2551" s="256">
        <v>1803</v>
      </c>
      <c r="E2551" s="256">
        <v>1846</v>
      </c>
      <c r="F2551" s="256">
        <v>1864</v>
      </c>
      <c r="G2551" s="256">
        <v>1854</v>
      </c>
      <c r="H2551" s="256">
        <v>1820</v>
      </c>
      <c r="I2551" s="256">
        <v>1796</v>
      </c>
      <c r="J2551" s="256">
        <v>1826</v>
      </c>
      <c r="K2551" s="256">
        <v>1898</v>
      </c>
      <c r="L2551" s="256">
        <v>1990</v>
      </c>
      <c r="M2551" s="256">
        <v>2086</v>
      </c>
      <c r="N2551" s="256">
        <v>2172</v>
      </c>
      <c r="O2551" s="256">
        <v>2221</v>
      </c>
      <c r="P2551" s="256">
        <v>2246</v>
      </c>
      <c r="Q2551" s="256">
        <v>2281</v>
      </c>
      <c r="R2551" s="256">
        <v>2304</v>
      </c>
      <c r="S2551" s="256">
        <v>2296</v>
      </c>
      <c r="T2551" s="256">
        <v>2242</v>
      </c>
      <c r="U2551" s="256">
        <v>2147</v>
      </c>
      <c r="V2551" s="256">
        <v>2136</v>
      </c>
      <c r="W2551" s="256">
        <v>2181</v>
      </c>
      <c r="X2551" s="256">
        <v>2224</v>
      </c>
      <c r="Y2551" s="256">
        <v>2227</v>
      </c>
      <c r="Z2551" s="256">
        <v>2104</v>
      </c>
      <c r="AA2551" s="256">
        <v>1766</v>
      </c>
      <c r="AB2551" s="256">
        <v>1160</v>
      </c>
      <c r="AC2551" s="256">
        <v>612</v>
      </c>
      <c r="AD2551" s="256">
        <v>409</v>
      </c>
      <c r="AE2551" s="256">
        <v>344</v>
      </c>
      <c r="AF2551" s="256">
        <v>289</v>
      </c>
      <c r="AG2551" s="256">
        <v>224</v>
      </c>
      <c r="AH2551" s="256">
        <v>188</v>
      </c>
      <c r="AI2551" s="256">
        <v>158</v>
      </c>
      <c r="AJ2551" s="256">
        <v>118</v>
      </c>
      <c r="AK2551" s="256">
        <v>72</v>
      </c>
      <c r="AL2551" s="256">
        <v>0</v>
      </c>
      <c r="AM2551" s="256">
        <v>0</v>
      </c>
      <c r="AN2551" s="256">
        <v>0</v>
      </c>
      <c r="AO2551" s="256">
        <v>0</v>
      </c>
      <c r="AP2551" s="256">
        <v>0</v>
      </c>
      <c r="AQ2551" s="256">
        <v>0</v>
      </c>
      <c r="AR2551" s="256">
        <v>0</v>
      </c>
      <c r="AS2551" s="256">
        <v>0</v>
      </c>
      <c r="AT2551" s="256">
        <v>0</v>
      </c>
      <c r="AU2551" s="256">
        <v>0</v>
      </c>
      <c r="AV2551" s="256">
        <v>0</v>
      </c>
      <c r="AW2551" s="256">
        <v>0</v>
      </c>
      <c r="AX2551" s="256">
        <v>0</v>
      </c>
      <c r="AY2551" s="256">
        <v>0</v>
      </c>
      <c r="AZ2551" s="256">
        <v>0</v>
      </c>
      <c r="BA2551" s="256">
        <v>0</v>
      </c>
      <c r="BB2551" s="256">
        <v>0</v>
      </c>
      <c r="BC2551" s="256">
        <v>0</v>
      </c>
      <c r="BD2551" s="256">
        <v>0</v>
      </c>
      <c r="BE2551" s="256">
        <v>0</v>
      </c>
      <c r="BF2551" s="256">
        <v>0</v>
      </c>
      <c r="BG2551" s="256">
        <v>0</v>
      </c>
      <c r="BH2551" s="256">
        <v>0</v>
      </c>
      <c r="BI2551" s="256">
        <v>0</v>
      </c>
      <c r="BJ2551" s="256">
        <v>0</v>
      </c>
      <c r="BK2551" s="256">
        <v>0</v>
      </c>
      <c r="BL2551" s="256">
        <v>0</v>
      </c>
      <c r="BM2551" s="256">
        <v>0</v>
      </c>
      <c r="BN2551" s="256">
        <v>0</v>
      </c>
      <c r="BO2551" s="256">
        <v>0</v>
      </c>
      <c r="BP2551" s="256">
        <v>0</v>
      </c>
      <c r="BQ2551" s="256">
        <v>0</v>
      </c>
      <c r="BR2551" s="256">
        <v>0</v>
      </c>
      <c r="BS2551" s="256">
        <v>0</v>
      </c>
      <c r="BT2551" s="256">
        <v>0</v>
      </c>
      <c r="BU2551" s="256">
        <v>0</v>
      </c>
      <c r="BV2551" s="256">
        <v>0</v>
      </c>
    </row>
    <row r="2552" spans="1:74">
      <c r="A2552" s="256">
        <v>15</v>
      </c>
      <c r="B2552" s="256">
        <v>1829</v>
      </c>
      <c r="C2552" s="256">
        <v>1800</v>
      </c>
      <c r="D2552" s="256">
        <v>1800</v>
      </c>
      <c r="E2552" s="256">
        <v>1846</v>
      </c>
      <c r="F2552" s="256">
        <v>1862</v>
      </c>
      <c r="G2552" s="256">
        <v>1858</v>
      </c>
      <c r="H2552" s="256">
        <v>1830</v>
      </c>
      <c r="I2552" s="256">
        <v>1805</v>
      </c>
      <c r="J2552" s="256">
        <v>1819</v>
      </c>
      <c r="K2552" s="256">
        <v>1880</v>
      </c>
      <c r="L2552" s="256">
        <v>1968</v>
      </c>
      <c r="M2552" s="256">
        <v>2056</v>
      </c>
      <c r="N2552" s="256">
        <v>2142</v>
      </c>
      <c r="O2552" s="256">
        <v>2194</v>
      </c>
      <c r="P2552" s="256">
        <v>2212</v>
      </c>
      <c r="Q2552" s="256">
        <v>2246</v>
      </c>
      <c r="R2552" s="256">
        <v>2269</v>
      </c>
      <c r="S2552" s="256">
        <v>2280</v>
      </c>
      <c r="T2552" s="256">
        <v>2246</v>
      </c>
      <c r="U2552" s="256">
        <v>2166</v>
      </c>
      <c r="V2552" s="256">
        <v>2112</v>
      </c>
      <c r="W2552" s="256">
        <v>2130</v>
      </c>
      <c r="X2552" s="256">
        <v>2166</v>
      </c>
      <c r="Y2552" s="256">
        <v>2174</v>
      </c>
      <c r="Z2552" s="256">
        <v>2070</v>
      </c>
      <c r="AA2552" s="256">
        <v>1779</v>
      </c>
      <c r="AB2552" s="256">
        <v>1227</v>
      </c>
      <c r="AC2552" s="256">
        <v>666</v>
      </c>
      <c r="AD2552" s="256">
        <v>438</v>
      </c>
      <c r="AE2552" s="256">
        <v>372</v>
      </c>
      <c r="AF2552" s="256">
        <v>336</v>
      </c>
      <c r="AG2552" s="256">
        <v>257</v>
      </c>
      <c r="AH2552" s="256">
        <v>221</v>
      </c>
      <c r="AI2552" s="256">
        <v>188</v>
      </c>
      <c r="AJ2552" s="256">
        <v>156</v>
      </c>
      <c r="AK2552" s="256">
        <v>118</v>
      </c>
      <c r="AL2552" s="256">
        <v>0</v>
      </c>
      <c r="AM2552" s="256">
        <v>0</v>
      </c>
      <c r="AN2552" s="256">
        <v>0</v>
      </c>
      <c r="AO2552" s="256">
        <v>0</v>
      </c>
      <c r="AP2552" s="256">
        <v>0</v>
      </c>
      <c r="AQ2552" s="256">
        <v>0</v>
      </c>
      <c r="AR2552" s="256">
        <v>0</v>
      </c>
      <c r="AS2552" s="256">
        <v>0</v>
      </c>
      <c r="AT2552" s="256">
        <v>0</v>
      </c>
      <c r="AU2552" s="256">
        <v>0</v>
      </c>
      <c r="AV2552" s="256">
        <v>0</v>
      </c>
      <c r="AW2552" s="256">
        <v>0</v>
      </c>
      <c r="AX2552" s="256">
        <v>0</v>
      </c>
      <c r="AY2552" s="256">
        <v>0</v>
      </c>
      <c r="AZ2552" s="256">
        <v>0</v>
      </c>
      <c r="BA2552" s="256">
        <v>0</v>
      </c>
      <c r="BB2552" s="256">
        <v>0</v>
      </c>
      <c r="BC2552" s="256">
        <v>0</v>
      </c>
      <c r="BD2552" s="256">
        <v>0</v>
      </c>
      <c r="BE2552" s="256">
        <v>0</v>
      </c>
      <c r="BF2552" s="256">
        <v>0</v>
      </c>
      <c r="BG2552" s="256">
        <v>0</v>
      </c>
      <c r="BH2552" s="256">
        <v>0</v>
      </c>
      <c r="BI2552" s="256">
        <v>0</v>
      </c>
      <c r="BJ2552" s="256">
        <v>0</v>
      </c>
      <c r="BK2552" s="256">
        <v>0</v>
      </c>
      <c r="BL2552" s="256">
        <v>0</v>
      </c>
      <c r="BM2552" s="256">
        <v>0</v>
      </c>
      <c r="BN2552" s="256">
        <v>0</v>
      </c>
      <c r="BO2552" s="256">
        <v>0</v>
      </c>
      <c r="BP2552" s="256">
        <v>0</v>
      </c>
      <c r="BQ2552" s="256">
        <v>0</v>
      </c>
      <c r="BR2552" s="256">
        <v>0</v>
      </c>
      <c r="BS2552" s="256">
        <v>0</v>
      </c>
      <c r="BT2552" s="256">
        <v>0</v>
      </c>
      <c r="BU2552" s="256">
        <v>0</v>
      </c>
      <c r="BV2552" s="256">
        <v>0</v>
      </c>
    </row>
    <row r="2553" spans="1:74">
      <c r="A2553" s="256">
        <v>20</v>
      </c>
      <c r="B2553" s="256">
        <v>1829</v>
      </c>
      <c r="C2553" s="256">
        <v>1800</v>
      </c>
      <c r="D2553" s="256">
        <v>1798</v>
      </c>
      <c r="E2553" s="256">
        <v>1836</v>
      </c>
      <c r="F2553" s="256">
        <v>1858</v>
      </c>
      <c r="G2553" s="256">
        <v>1863</v>
      </c>
      <c r="H2553" s="256">
        <v>1842</v>
      </c>
      <c r="I2553" s="256">
        <v>1814</v>
      </c>
      <c r="J2553" s="256">
        <v>1816</v>
      </c>
      <c r="K2553" s="256">
        <v>1864</v>
      </c>
      <c r="L2553" s="256">
        <v>1945</v>
      </c>
      <c r="M2553" s="256">
        <v>2026</v>
      </c>
      <c r="N2553" s="256">
        <v>2106</v>
      </c>
      <c r="O2553" s="256">
        <v>2176</v>
      </c>
      <c r="P2553" s="256">
        <v>2189</v>
      </c>
      <c r="Q2553" s="256">
        <v>2212</v>
      </c>
      <c r="R2553" s="256">
        <v>2245</v>
      </c>
      <c r="S2553" s="256">
        <v>2259</v>
      </c>
      <c r="T2553" s="256">
        <v>2240</v>
      </c>
      <c r="U2553" s="256">
        <v>2191</v>
      </c>
      <c r="V2553" s="256">
        <v>2103</v>
      </c>
      <c r="W2553" s="256">
        <v>2078</v>
      </c>
      <c r="X2553" s="256">
        <v>2085</v>
      </c>
      <c r="Y2553" s="256">
        <v>2090</v>
      </c>
      <c r="Z2553" s="256">
        <v>2016</v>
      </c>
      <c r="AA2553" s="256">
        <v>1794</v>
      </c>
      <c r="AB2553" s="256">
        <v>1312</v>
      </c>
      <c r="AC2553" s="256">
        <v>746</v>
      </c>
      <c r="AD2553" s="256">
        <v>487</v>
      </c>
      <c r="AE2553" s="256">
        <v>428</v>
      </c>
      <c r="AF2553" s="256">
        <v>398</v>
      </c>
      <c r="AG2553" s="256">
        <v>328</v>
      </c>
      <c r="AH2553" s="256">
        <v>271</v>
      </c>
      <c r="AI2553" s="256">
        <v>248</v>
      </c>
      <c r="AJ2553" s="256">
        <v>192</v>
      </c>
      <c r="AK2553" s="256">
        <v>106</v>
      </c>
      <c r="AL2553" s="256">
        <v>0</v>
      </c>
      <c r="AM2553" s="256">
        <v>0</v>
      </c>
      <c r="AN2553" s="256">
        <v>0</v>
      </c>
      <c r="AO2553" s="256">
        <v>0</v>
      </c>
      <c r="AP2553" s="256">
        <v>0</v>
      </c>
      <c r="AQ2553" s="256">
        <v>0</v>
      </c>
      <c r="AR2553" s="256">
        <v>0</v>
      </c>
      <c r="AS2553" s="256">
        <v>0</v>
      </c>
      <c r="AT2553" s="256">
        <v>0</v>
      </c>
      <c r="AU2553" s="256">
        <v>0</v>
      </c>
      <c r="AV2553" s="256">
        <v>0</v>
      </c>
      <c r="AW2553" s="256">
        <v>0</v>
      </c>
      <c r="AX2553" s="256">
        <v>0</v>
      </c>
      <c r="AY2553" s="256">
        <v>0</v>
      </c>
      <c r="AZ2553" s="256">
        <v>0</v>
      </c>
      <c r="BA2553" s="256">
        <v>0</v>
      </c>
      <c r="BB2553" s="256">
        <v>0</v>
      </c>
      <c r="BC2553" s="256">
        <v>0</v>
      </c>
      <c r="BD2553" s="256">
        <v>0</v>
      </c>
      <c r="BE2553" s="256">
        <v>0</v>
      </c>
      <c r="BF2553" s="256">
        <v>0</v>
      </c>
      <c r="BG2553" s="256">
        <v>0</v>
      </c>
      <c r="BH2553" s="256">
        <v>0</v>
      </c>
      <c r="BI2553" s="256">
        <v>0</v>
      </c>
      <c r="BJ2553" s="256">
        <v>0</v>
      </c>
      <c r="BK2553" s="256">
        <v>0</v>
      </c>
      <c r="BL2553" s="256">
        <v>0</v>
      </c>
      <c r="BM2553" s="256">
        <v>0</v>
      </c>
      <c r="BN2553" s="256">
        <v>0</v>
      </c>
      <c r="BO2553" s="256">
        <v>0</v>
      </c>
      <c r="BP2553" s="256">
        <v>0</v>
      </c>
      <c r="BQ2553" s="256">
        <v>0</v>
      </c>
      <c r="BR2553" s="256">
        <v>0</v>
      </c>
      <c r="BS2553" s="256">
        <v>0</v>
      </c>
      <c r="BT2553" s="256">
        <v>0</v>
      </c>
      <c r="BU2553" s="256">
        <v>0</v>
      </c>
      <c r="BV2553" s="256">
        <v>0</v>
      </c>
    </row>
    <row r="2554" spans="1:74">
      <c r="A2554" s="256">
        <v>25</v>
      </c>
      <c r="B2554" s="256">
        <v>1829</v>
      </c>
      <c r="C2554" s="256">
        <v>1806</v>
      </c>
      <c r="D2554" s="256">
        <v>1796</v>
      </c>
      <c r="E2554" s="256">
        <v>1837</v>
      </c>
      <c r="F2554" s="256">
        <v>1865</v>
      </c>
      <c r="G2554" s="256">
        <v>1878</v>
      </c>
      <c r="H2554" s="256">
        <v>1862</v>
      </c>
      <c r="I2554" s="256">
        <v>1832</v>
      </c>
      <c r="J2554" s="256">
        <v>1817</v>
      </c>
      <c r="K2554" s="256">
        <v>1860</v>
      </c>
      <c r="L2554" s="256">
        <v>1921</v>
      </c>
      <c r="M2554" s="256">
        <v>1995</v>
      </c>
      <c r="N2554" s="256">
        <v>2074</v>
      </c>
      <c r="O2554" s="256">
        <v>2141</v>
      </c>
      <c r="P2554" s="256">
        <v>2150</v>
      </c>
      <c r="Q2554" s="256">
        <v>2175</v>
      </c>
      <c r="R2554" s="256">
        <v>2202</v>
      </c>
      <c r="S2554" s="256">
        <v>2229</v>
      </c>
      <c r="T2554" s="256">
        <v>2222</v>
      </c>
      <c r="U2554" s="256">
        <v>2202</v>
      </c>
      <c r="V2554" s="256">
        <v>2134</v>
      </c>
      <c r="W2554" s="256">
        <v>2067</v>
      </c>
      <c r="X2554" s="256">
        <v>2054</v>
      </c>
      <c r="Y2554" s="256">
        <v>2068</v>
      </c>
      <c r="Z2554" s="256">
        <v>2014</v>
      </c>
      <c r="AA2554" s="256">
        <v>1848</v>
      </c>
      <c r="AB2554" s="256">
        <v>1460</v>
      </c>
      <c r="AC2554" s="256">
        <v>888</v>
      </c>
      <c r="AD2554" s="256">
        <v>580</v>
      </c>
      <c r="AE2554" s="256">
        <v>519</v>
      </c>
      <c r="AF2554" s="256">
        <v>492</v>
      </c>
      <c r="AG2554" s="256">
        <v>419</v>
      </c>
      <c r="AH2554" s="256">
        <v>351</v>
      </c>
      <c r="AI2554" s="256">
        <v>322</v>
      </c>
      <c r="AJ2554" s="256">
        <v>266</v>
      </c>
      <c r="AK2554" s="256">
        <v>144</v>
      </c>
      <c r="AL2554" s="256">
        <v>0</v>
      </c>
      <c r="AM2554" s="256">
        <v>0</v>
      </c>
      <c r="AN2554" s="256">
        <v>0</v>
      </c>
      <c r="AO2554" s="256">
        <v>0</v>
      </c>
      <c r="AP2554" s="256">
        <v>0</v>
      </c>
      <c r="AQ2554" s="256">
        <v>0</v>
      </c>
      <c r="AR2554" s="256">
        <v>0</v>
      </c>
      <c r="AS2554" s="256">
        <v>0</v>
      </c>
      <c r="AT2554" s="256">
        <v>0</v>
      </c>
      <c r="AU2554" s="256">
        <v>0</v>
      </c>
      <c r="AV2554" s="256">
        <v>0</v>
      </c>
      <c r="AW2554" s="256">
        <v>0</v>
      </c>
      <c r="AX2554" s="256">
        <v>0</v>
      </c>
      <c r="AY2554" s="256">
        <v>0</v>
      </c>
      <c r="AZ2554" s="256">
        <v>0</v>
      </c>
      <c r="BA2554" s="256">
        <v>0</v>
      </c>
      <c r="BB2554" s="256">
        <v>0</v>
      </c>
      <c r="BC2554" s="256">
        <v>0</v>
      </c>
      <c r="BD2554" s="256">
        <v>0</v>
      </c>
      <c r="BE2554" s="256">
        <v>0</v>
      </c>
      <c r="BF2554" s="256">
        <v>0</v>
      </c>
      <c r="BG2554" s="256">
        <v>0</v>
      </c>
      <c r="BH2554" s="256">
        <v>0</v>
      </c>
      <c r="BI2554" s="256">
        <v>0</v>
      </c>
      <c r="BJ2554" s="256">
        <v>0</v>
      </c>
      <c r="BK2554" s="256">
        <v>0</v>
      </c>
      <c r="BL2554" s="256">
        <v>0</v>
      </c>
      <c r="BM2554" s="256">
        <v>0</v>
      </c>
      <c r="BN2554" s="256">
        <v>0</v>
      </c>
      <c r="BO2554" s="256">
        <v>0</v>
      </c>
      <c r="BP2554" s="256">
        <v>0</v>
      </c>
      <c r="BQ2554" s="256">
        <v>0</v>
      </c>
      <c r="BR2554" s="256">
        <v>0</v>
      </c>
      <c r="BS2554" s="256">
        <v>0</v>
      </c>
      <c r="BT2554" s="256">
        <v>0</v>
      </c>
      <c r="BU2554" s="256">
        <v>0</v>
      </c>
      <c r="BV2554" s="256">
        <v>0</v>
      </c>
    </row>
    <row r="2555" spans="1:74">
      <c r="A2555" s="256">
        <v>30</v>
      </c>
      <c r="B2555" s="256">
        <v>1829</v>
      </c>
      <c r="C2555" s="256">
        <v>1806</v>
      </c>
      <c r="D2555" s="256">
        <v>1794</v>
      </c>
      <c r="E2555" s="256">
        <v>1829</v>
      </c>
      <c r="F2555" s="256">
        <v>1864</v>
      </c>
      <c r="G2555" s="256">
        <v>1882</v>
      </c>
      <c r="H2555" s="256">
        <v>1884</v>
      </c>
      <c r="I2555" s="256">
        <v>1857</v>
      </c>
      <c r="J2555" s="256">
        <v>1840</v>
      </c>
      <c r="K2555" s="256">
        <v>1848</v>
      </c>
      <c r="L2555" s="256">
        <v>1900</v>
      </c>
      <c r="M2555" s="256">
        <v>1972</v>
      </c>
      <c r="N2555" s="256">
        <v>2031</v>
      </c>
      <c r="O2555" s="256">
        <v>2102</v>
      </c>
      <c r="P2555" s="256">
        <v>2120</v>
      </c>
      <c r="Q2555" s="256">
        <v>2134</v>
      </c>
      <c r="R2555" s="256">
        <v>2162</v>
      </c>
      <c r="S2555" s="256">
        <v>2190</v>
      </c>
      <c r="T2555" s="256">
        <v>2200</v>
      </c>
      <c r="U2555" s="256">
        <v>2210</v>
      </c>
      <c r="V2555" s="256">
        <v>2191</v>
      </c>
      <c r="W2555" s="256">
        <v>2144</v>
      </c>
      <c r="X2555" s="256">
        <v>2082</v>
      </c>
      <c r="Y2555" s="256">
        <v>2070</v>
      </c>
      <c r="Z2555" s="256">
        <v>2043</v>
      </c>
      <c r="AA2555" s="256">
        <v>1911</v>
      </c>
      <c r="AB2555" s="256">
        <v>1617</v>
      </c>
      <c r="AC2555" s="256">
        <v>1106</v>
      </c>
      <c r="AD2555" s="256">
        <v>702</v>
      </c>
      <c r="AE2555" s="256">
        <v>613</v>
      </c>
      <c r="AF2555" s="256">
        <v>614</v>
      </c>
      <c r="AG2555" s="256">
        <v>578</v>
      </c>
      <c r="AH2555" s="256">
        <v>505</v>
      </c>
      <c r="AI2555" s="256">
        <v>449</v>
      </c>
      <c r="AJ2555" s="256">
        <v>375</v>
      </c>
      <c r="AK2555" s="256">
        <v>190</v>
      </c>
      <c r="AL2555" s="256">
        <v>0</v>
      </c>
      <c r="AM2555" s="256">
        <v>0</v>
      </c>
      <c r="AN2555" s="256">
        <v>0</v>
      </c>
      <c r="AO2555" s="256">
        <v>0</v>
      </c>
      <c r="AP2555" s="256">
        <v>0</v>
      </c>
      <c r="AQ2555" s="256">
        <v>0</v>
      </c>
      <c r="AR2555" s="256">
        <v>0</v>
      </c>
      <c r="AS2555" s="256">
        <v>0</v>
      </c>
      <c r="AT2555" s="256">
        <v>0</v>
      </c>
      <c r="AU2555" s="256">
        <v>0</v>
      </c>
      <c r="AV2555" s="256">
        <v>0</v>
      </c>
      <c r="AW2555" s="256">
        <v>0</v>
      </c>
      <c r="AX2555" s="256">
        <v>0</v>
      </c>
      <c r="AY2555" s="256">
        <v>0</v>
      </c>
      <c r="AZ2555" s="256">
        <v>0</v>
      </c>
      <c r="BA2555" s="256">
        <v>0</v>
      </c>
      <c r="BB2555" s="256">
        <v>0</v>
      </c>
      <c r="BC2555" s="256">
        <v>0</v>
      </c>
      <c r="BD2555" s="256">
        <v>0</v>
      </c>
      <c r="BE2555" s="256">
        <v>0</v>
      </c>
      <c r="BF2555" s="256">
        <v>0</v>
      </c>
      <c r="BG2555" s="256">
        <v>0</v>
      </c>
      <c r="BH2555" s="256">
        <v>0</v>
      </c>
      <c r="BI2555" s="256">
        <v>0</v>
      </c>
      <c r="BJ2555" s="256">
        <v>0</v>
      </c>
      <c r="BK2555" s="256">
        <v>0</v>
      </c>
      <c r="BL2555" s="256">
        <v>0</v>
      </c>
      <c r="BM2555" s="256">
        <v>0</v>
      </c>
      <c r="BN2555" s="256">
        <v>0</v>
      </c>
      <c r="BO2555" s="256">
        <v>0</v>
      </c>
      <c r="BP2555" s="256">
        <v>0</v>
      </c>
      <c r="BQ2555" s="256">
        <v>0</v>
      </c>
      <c r="BR2555" s="256">
        <v>0</v>
      </c>
      <c r="BS2555" s="256">
        <v>0</v>
      </c>
      <c r="BT2555" s="256">
        <v>0</v>
      </c>
      <c r="BU2555" s="256">
        <v>0</v>
      </c>
      <c r="BV2555" s="256">
        <v>0</v>
      </c>
    </row>
    <row r="2556" spans="1:74">
      <c r="A2556" s="256">
        <v>35</v>
      </c>
      <c r="B2556" s="256">
        <v>1829</v>
      </c>
      <c r="C2556" s="256">
        <v>1805</v>
      </c>
      <c r="D2556" s="256">
        <v>1798</v>
      </c>
      <c r="E2556" s="256">
        <v>1824</v>
      </c>
      <c r="F2556" s="256">
        <v>1864</v>
      </c>
      <c r="G2556" s="256">
        <v>1894</v>
      </c>
      <c r="H2556" s="256">
        <v>1912</v>
      </c>
      <c r="I2556" s="256">
        <v>1892</v>
      </c>
      <c r="J2556" s="256">
        <v>1872</v>
      </c>
      <c r="K2556" s="256">
        <v>1864</v>
      </c>
      <c r="L2556" s="256">
        <v>1885</v>
      </c>
      <c r="M2556" s="256">
        <v>1946</v>
      </c>
      <c r="N2556" s="256">
        <v>2002</v>
      </c>
      <c r="O2556" s="256">
        <v>2056</v>
      </c>
      <c r="P2556" s="256">
        <v>2092</v>
      </c>
      <c r="Q2556" s="256">
        <v>2107</v>
      </c>
      <c r="R2556" s="256">
        <v>2120</v>
      </c>
      <c r="S2556" s="256">
        <v>2146</v>
      </c>
      <c r="T2556" s="256">
        <v>2165</v>
      </c>
      <c r="U2556" s="256">
        <v>2199</v>
      </c>
      <c r="V2556" s="256">
        <v>2217</v>
      </c>
      <c r="W2556" s="256">
        <v>2217</v>
      </c>
      <c r="X2556" s="256">
        <v>2166</v>
      </c>
      <c r="Y2556" s="256">
        <v>2109</v>
      </c>
      <c r="Z2556" s="256">
        <v>2052</v>
      </c>
      <c r="AA2556" s="256">
        <v>1942</v>
      </c>
      <c r="AB2556" s="256">
        <v>1702</v>
      </c>
      <c r="AC2556" s="256">
        <v>1264</v>
      </c>
      <c r="AD2556" s="256">
        <v>788</v>
      </c>
      <c r="AE2556" s="256">
        <v>642</v>
      </c>
      <c r="AF2556" s="256">
        <v>664</v>
      </c>
      <c r="AG2556" s="256">
        <v>706</v>
      </c>
      <c r="AH2556" s="256">
        <v>692</v>
      </c>
      <c r="AI2556" s="256">
        <v>652</v>
      </c>
      <c r="AJ2556" s="256">
        <v>574</v>
      </c>
      <c r="AK2556" s="256">
        <v>292</v>
      </c>
      <c r="AL2556" s="256">
        <v>0</v>
      </c>
      <c r="AM2556" s="256">
        <v>0</v>
      </c>
      <c r="AN2556" s="256">
        <v>0</v>
      </c>
      <c r="AO2556" s="256">
        <v>0</v>
      </c>
      <c r="AP2556" s="256">
        <v>0</v>
      </c>
      <c r="AQ2556" s="256">
        <v>0</v>
      </c>
      <c r="AR2556" s="256">
        <v>0</v>
      </c>
      <c r="AS2556" s="256">
        <v>0</v>
      </c>
      <c r="AT2556" s="256">
        <v>0</v>
      </c>
      <c r="AU2556" s="256">
        <v>0</v>
      </c>
      <c r="AV2556" s="256">
        <v>0</v>
      </c>
      <c r="AW2556" s="256">
        <v>0</v>
      </c>
      <c r="AX2556" s="256">
        <v>0</v>
      </c>
      <c r="AY2556" s="256">
        <v>0</v>
      </c>
      <c r="AZ2556" s="256">
        <v>0</v>
      </c>
      <c r="BA2556" s="256">
        <v>0</v>
      </c>
      <c r="BB2556" s="256">
        <v>0</v>
      </c>
      <c r="BC2556" s="256">
        <v>0</v>
      </c>
      <c r="BD2556" s="256">
        <v>0</v>
      </c>
      <c r="BE2556" s="256">
        <v>0</v>
      </c>
      <c r="BF2556" s="256">
        <v>0</v>
      </c>
      <c r="BG2556" s="256">
        <v>0</v>
      </c>
      <c r="BH2556" s="256">
        <v>0</v>
      </c>
      <c r="BI2556" s="256">
        <v>0</v>
      </c>
      <c r="BJ2556" s="256">
        <v>0</v>
      </c>
      <c r="BK2556" s="256">
        <v>0</v>
      </c>
      <c r="BL2556" s="256">
        <v>0</v>
      </c>
      <c r="BM2556" s="256">
        <v>0</v>
      </c>
      <c r="BN2556" s="256">
        <v>0</v>
      </c>
      <c r="BO2556" s="256">
        <v>0</v>
      </c>
      <c r="BP2556" s="256">
        <v>0</v>
      </c>
      <c r="BQ2556" s="256">
        <v>0</v>
      </c>
      <c r="BR2556" s="256">
        <v>0</v>
      </c>
      <c r="BS2556" s="256">
        <v>0</v>
      </c>
      <c r="BT2556" s="256">
        <v>0</v>
      </c>
      <c r="BU2556" s="256">
        <v>0</v>
      </c>
      <c r="BV2556" s="256">
        <v>0</v>
      </c>
    </row>
    <row r="2557" spans="1:74">
      <c r="A2557" s="256">
        <v>40</v>
      </c>
      <c r="B2557" s="256">
        <v>1829</v>
      </c>
      <c r="C2557" s="256">
        <v>1808</v>
      </c>
      <c r="D2557" s="256">
        <v>1794</v>
      </c>
      <c r="E2557" s="256">
        <v>1814</v>
      </c>
      <c r="F2557" s="256">
        <v>1852</v>
      </c>
      <c r="G2557" s="256">
        <v>1901</v>
      </c>
      <c r="H2557" s="256">
        <v>1938</v>
      </c>
      <c r="I2557" s="256">
        <v>1938</v>
      </c>
      <c r="J2557" s="256">
        <v>1910</v>
      </c>
      <c r="K2557" s="256">
        <v>1890</v>
      </c>
      <c r="L2557" s="256">
        <v>1882</v>
      </c>
      <c r="M2557" s="256">
        <v>1932</v>
      </c>
      <c r="N2557" s="256">
        <v>1978</v>
      </c>
      <c r="O2557" s="256">
        <v>2031</v>
      </c>
      <c r="P2557" s="256">
        <v>2057</v>
      </c>
      <c r="Q2557" s="256">
        <v>2086</v>
      </c>
      <c r="R2557" s="256">
        <v>2100</v>
      </c>
      <c r="S2557" s="256">
        <v>2116</v>
      </c>
      <c r="T2557" s="256">
        <v>2138</v>
      </c>
      <c r="U2557" s="256">
        <v>2182</v>
      </c>
      <c r="V2557" s="256">
        <v>2215</v>
      </c>
      <c r="W2557" s="256">
        <v>2250</v>
      </c>
      <c r="X2557" s="256">
        <v>2254</v>
      </c>
      <c r="Y2557" s="256">
        <v>2228</v>
      </c>
      <c r="Z2557" s="256">
        <v>2168</v>
      </c>
      <c r="AA2557" s="256">
        <v>2060</v>
      </c>
      <c r="AB2557" s="256">
        <v>1854</v>
      </c>
      <c r="AC2557" s="256">
        <v>1473</v>
      </c>
      <c r="AD2557" s="256">
        <v>968</v>
      </c>
      <c r="AE2557" s="256">
        <v>714</v>
      </c>
      <c r="AF2557" s="256">
        <v>750</v>
      </c>
      <c r="AG2557" s="256">
        <v>838</v>
      </c>
      <c r="AH2557" s="256">
        <v>865</v>
      </c>
      <c r="AI2557" s="256">
        <v>850</v>
      </c>
      <c r="AJ2557" s="256">
        <v>691</v>
      </c>
      <c r="AK2557" s="256">
        <v>310</v>
      </c>
      <c r="AL2557" s="256">
        <v>0</v>
      </c>
      <c r="AM2557" s="256">
        <v>0</v>
      </c>
      <c r="AN2557" s="256">
        <v>0</v>
      </c>
      <c r="AO2557" s="256">
        <v>0</v>
      </c>
      <c r="AP2557" s="256">
        <v>0</v>
      </c>
      <c r="AQ2557" s="256">
        <v>0</v>
      </c>
      <c r="AR2557" s="256">
        <v>0</v>
      </c>
      <c r="AS2557" s="256">
        <v>0</v>
      </c>
      <c r="AT2557" s="256">
        <v>0</v>
      </c>
      <c r="AU2557" s="256">
        <v>0</v>
      </c>
      <c r="AV2557" s="256">
        <v>0</v>
      </c>
      <c r="AW2557" s="256">
        <v>0</v>
      </c>
      <c r="AX2557" s="256">
        <v>0</v>
      </c>
      <c r="AY2557" s="256">
        <v>0</v>
      </c>
      <c r="AZ2557" s="256">
        <v>0</v>
      </c>
      <c r="BA2557" s="256">
        <v>0</v>
      </c>
      <c r="BB2557" s="256">
        <v>0</v>
      </c>
      <c r="BC2557" s="256">
        <v>0</v>
      </c>
      <c r="BD2557" s="256">
        <v>0</v>
      </c>
      <c r="BE2557" s="256">
        <v>0</v>
      </c>
      <c r="BF2557" s="256">
        <v>0</v>
      </c>
      <c r="BG2557" s="256">
        <v>0</v>
      </c>
      <c r="BH2557" s="256">
        <v>0</v>
      </c>
      <c r="BI2557" s="256">
        <v>0</v>
      </c>
      <c r="BJ2557" s="256">
        <v>0</v>
      </c>
      <c r="BK2557" s="256">
        <v>0</v>
      </c>
      <c r="BL2557" s="256">
        <v>0</v>
      </c>
      <c r="BM2557" s="256">
        <v>0</v>
      </c>
      <c r="BN2557" s="256">
        <v>0</v>
      </c>
      <c r="BO2557" s="256">
        <v>0</v>
      </c>
      <c r="BP2557" s="256">
        <v>0</v>
      </c>
      <c r="BQ2557" s="256">
        <v>0</v>
      </c>
      <c r="BR2557" s="256">
        <v>0</v>
      </c>
      <c r="BS2557" s="256">
        <v>0</v>
      </c>
      <c r="BT2557" s="256">
        <v>0</v>
      </c>
      <c r="BU2557" s="256">
        <v>0</v>
      </c>
      <c r="BV2557" s="256">
        <v>0</v>
      </c>
    </row>
    <row r="2558" spans="1:74">
      <c r="A2558" s="256">
        <v>45</v>
      </c>
      <c r="B2558" s="256">
        <v>1829</v>
      </c>
      <c r="C2558" s="256">
        <v>1818</v>
      </c>
      <c r="D2558" s="256">
        <v>1802</v>
      </c>
      <c r="E2558" s="256">
        <v>1808</v>
      </c>
      <c r="F2558" s="256">
        <v>1850</v>
      </c>
      <c r="G2558" s="256">
        <v>1898</v>
      </c>
      <c r="H2558" s="256">
        <v>1950</v>
      </c>
      <c r="I2558" s="256">
        <v>1978</v>
      </c>
      <c r="J2558" s="256">
        <v>1964</v>
      </c>
      <c r="K2558" s="256">
        <v>1932</v>
      </c>
      <c r="L2558" s="256">
        <v>1902</v>
      </c>
      <c r="M2558" s="256">
        <v>1923</v>
      </c>
      <c r="N2558" s="256">
        <v>1972</v>
      </c>
      <c r="O2558" s="256">
        <v>2025</v>
      </c>
      <c r="P2558" s="256">
        <v>2048</v>
      </c>
      <c r="Q2558" s="256">
        <v>2074</v>
      </c>
      <c r="R2558" s="256">
        <v>2112</v>
      </c>
      <c r="S2558" s="256">
        <v>2133</v>
      </c>
      <c r="T2558" s="256">
        <v>2148</v>
      </c>
      <c r="U2558" s="256">
        <v>2190</v>
      </c>
      <c r="V2558" s="256">
        <v>2228</v>
      </c>
      <c r="W2558" s="256">
        <v>2276</v>
      </c>
      <c r="X2558" s="256">
        <v>2314</v>
      </c>
      <c r="Y2558" s="256">
        <v>2342</v>
      </c>
      <c r="Z2558" s="256">
        <v>2358</v>
      </c>
      <c r="AA2558" s="256">
        <v>2318</v>
      </c>
      <c r="AB2558" s="256">
        <v>2168</v>
      </c>
      <c r="AC2558" s="256">
        <v>1842</v>
      </c>
      <c r="AD2558" s="256">
        <v>1290</v>
      </c>
      <c r="AE2558" s="256">
        <v>872</v>
      </c>
      <c r="AF2558" s="256">
        <v>852</v>
      </c>
      <c r="AG2558" s="256">
        <v>928</v>
      </c>
      <c r="AH2558" s="256">
        <v>974</v>
      </c>
      <c r="AI2558" s="256">
        <v>970</v>
      </c>
      <c r="AJ2558" s="256">
        <v>856</v>
      </c>
      <c r="AK2558" s="256">
        <v>411</v>
      </c>
      <c r="AL2558" s="256">
        <v>0</v>
      </c>
      <c r="AM2558" s="256">
        <v>0</v>
      </c>
      <c r="AN2558" s="256">
        <v>0</v>
      </c>
      <c r="AO2558" s="256">
        <v>0</v>
      </c>
      <c r="AP2558" s="256">
        <v>0</v>
      </c>
      <c r="AQ2558" s="256">
        <v>0</v>
      </c>
      <c r="AR2558" s="256">
        <v>0</v>
      </c>
      <c r="AS2558" s="256">
        <v>0</v>
      </c>
      <c r="AT2558" s="256">
        <v>0</v>
      </c>
      <c r="AU2558" s="256">
        <v>0</v>
      </c>
      <c r="AV2558" s="256">
        <v>0</v>
      </c>
      <c r="AW2558" s="256">
        <v>0</v>
      </c>
      <c r="AX2558" s="256">
        <v>0</v>
      </c>
      <c r="AY2558" s="256">
        <v>0</v>
      </c>
      <c r="AZ2558" s="256">
        <v>0</v>
      </c>
      <c r="BA2558" s="256">
        <v>0</v>
      </c>
      <c r="BB2558" s="256">
        <v>0</v>
      </c>
      <c r="BC2558" s="256">
        <v>0</v>
      </c>
      <c r="BD2558" s="256">
        <v>0</v>
      </c>
      <c r="BE2558" s="256">
        <v>0</v>
      </c>
      <c r="BF2558" s="256">
        <v>0</v>
      </c>
      <c r="BG2558" s="256">
        <v>0</v>
      </c>
      <c r="BH2558" s="256">
        <v>0</v>
      </c>
      <c r="BI2558" s="256">
        <v>0</v>
      </c>
      <c r="BJ2558" s="256">
        <v>0</v>
      </c>
      <c r="BK2558" s="256">
        <v>0</v>
      </c>
      <c r="BL2558" s="256">
        <v>0</v>
      </c>
      <c r="BM2558" s="256">
        <v>0</v>
      </c>
      <c r="BN2558" s="256">
        <v>0</v>
      </c>
      <c r="BO2558" s="256">
        <v>0</v>
      </c>
      <c r="BP2558" s="256">
        <v>0</v>
      </c>
      <c r="BQ2558" s="256">
        <v>0</v>
      </c>
      <c r="BR2558" s="256">
        <v>0</v>
      </c>
      <c r="BS2558" s="256">
        <v>0</v>
      </c>
      <c r="BT2558" s="256">
        <v>0</v>
      </c>
      <c r="BU2558" s="256">
        <v>0</v>
      </c>
      <c r="BV2558" s="256">
        <v>0</v>
      </c>
    </row>
    <row r="2559" spans="1:74">
      <c r="A2559" s="256">
        <v>50</v>
      </c>
      <c r="B2559" s="256">
        <v>1829</v>
      </c>
      <c r="C2559" s="256">
        <v>1812</v>
      </c>
      <c r="D2559" s="256">
        <v>1796</v>
      </c>
      <c r="E2559" s="256">
        <v>1804</v>
      </c>
      <c r="F2559" s="256">
        <v>1839</v>
      </c>
      <c r="G2559" s="256">
        <v>1900</v>
      </c>
      <c r="H2559" s="256">
        <v>1961</v>
      </c>
      <c r="I2559" s="256">
        <v>2006</v>
      </c>
      <c r="J2559" s="256">
        <v>2023</v>
      </c>
      <c r="K2559" s="256">
        <v>1997</v>
      </c>
      <c r="L2559" s="256">
        <v>1958</v>
      </c>
      <c r="M2559" s="256">
        <v>1947</v>
      </c>
      <c r="N2559" s="256">
        <v>1968</v>
      </c>
      <c r="O2559" s="256">
        <v>2038</v>
      </c>
      <c r="P2559" s="256">
        <v>2066</v>
      </c>
      <c r="Q2559" s="256">
        <v>2106</v>
      </c>
      <c r="R2559" s="256">
        <v>2144</v>
      </c>
      <c r="S2559" s="256">
        <v>2186</v>
      </c>
      <c r="T2559" s="256">
        <v>2216</v>
      </c>
      <c r="U2559" s="256">
        <v>2252</v>
      </c>
      <c r="V2559" s="256">
        <v>2294</v>
      </c>
      <c r="W2559" s="256">
        <v>2350</v>
      </c>
      <c r="X2559" s="256">
        <v>2418</v>
      </c>
      <c r="Y2559" s="256">
        <v>2494</v>
      </c>
      <c r="Z2559" s="256">
        <v>2562</v>
      </c>
      <c r="AA2559" s="256">
        <v>2604</v>
      </c>
      <c r="AB2559" s="256">
        <v>2560</v>
      </c>
      <c r="AC2559" s="256">
        <v>2378</v>
      </c>
      <c r="AD2559" s="256">
        <v>1919</v>
      </c>
      <c r="AE2559" s="256">
        <v>1244</v>
      </c>
      <c r="AF2559" s="256">
        <v>1002</v>
      </c>
      <c r="AG2559" s="256">
        <v>1002</v>
      </c>
      <c r="AH2559" s="256">
        <v>1015</v>
      </c>
      <c r="AI2559" s="256">
        <v>993</v>
      </c>
      <c r="AJ2559" s="256">
        <v>962</v>
      </c>
      <c r="AK2559" s="256">
        <v>488</v>
      </c>
      <c r="AL2559" s="256">
        <v>0</v>
      </c>
      <c r="AM2559" s="256">
        <v>0</v>
      </c>
      <c r="AN2559" s="256">
        <v>0</v>
      </c>
      <c r="AO2559" s="256">
        <v>0</v>
      </c>
      <c r="AP2559" s="256">
        <v>0</v>
      </c>
      <c r="AQ2559" s="256">
        <v>0</v>
      </c>
      <c r="AR2559" s="256">
        <v>0</v>
      </c>
      <c r="AS2559" s="256">
        <v>0</v>
      </c>
      <c r="AT2559" s="256">
        <v>0</v>
      </c>
      <c r="AU2559" s="256">
        <v>0</v>
      </c>
      <c r="AV2559" s="256">
        <v>0</v>
      </c>
      <c r="AW2559" s="256">
        <v>0</v>
      </c>
      <c r="AX2559" s="256">
        <v>0</v>
      </c>
      <c r="AY2559" s="256">
        <v>0</v>
      </c>
      <c r="AZ2559" s="256">
        <v>0</v>
      </c>
      <c r="BA2559" s="256">
        <v>0</v>
      </c>
      <c r="BB2559" s="256">
        <v>0</v>
      </c>
      <c r="BC2559" s="256">
        <v>0</v>
      </c>
      <c r="BD2559" s="256">
        <v>0</v>
      </c>
      <c r="BE2559" s="256">
        <v>0</v>
      </c>
      <c r="BF2559" s="256">
        <v>0</v>
      </c>
      <c r="BG2559" s="256">
        <v>0</v>
      </c>
      <c r="BH2559" s="256">
        <v>0</v>
      </c>
      <c r="BI2559" s="256">
        <v>0</v>
      </c>
      <c r="BJ2559" s="256">
        <v>0</v>
      </c>
      <c r="BK2559" s="256">
        <v>0</v>
      </c>
      <c r="BL2559" s="256">
        <v>0</v>
      </c>
      <c r="BM2559" s="256">
        <v>0</v>
      </c>
      <c r="BN2559" s="256">
        <v>0</v>
      </c>
      <c r="BO2559" s="256">
        <v>0</v>
      </c>
      <c r="BP2559" s="256">
        <v>0</v>
      </c>
      <c r="BQ2559" s="256">
        <v>0</v>
      </c>
      <c r="BR2559" s="256">
        <v>0</v>
      </c>
      <c r="BS2559" s="256">
        <v>0</v>
      </c>
      <c r="BT2559" s="256">
        <v>0</v>
      </c>
      <c r="BU2559" s="256">
        <v>0</v>
      </c>
      <c r="BV2559" s="256">
        <v>0</v>
      </c>
    </row>
    <row r="2560" spans="1:74">
      <c r="A2560" s="256">
        <v>55</v>
      </c>
      <c r="B2560" s="256">
        <v>1829</v>
      </c>
      <c r="C2560" s="256">
        <v>1813</v>
      </c>
      <c r="D2560" s="256">
        <v>1800</v>
      </c>
      <c r="E2560" s="256">
        <v>1796</v>
      </c>
      <c r="F2560" s="256">
        <v>1822</v>
      </c>
      <c r="G2560" s="256">
        <v>1886</v>
      </c>
      <c r="H2560" s="256">
        <v>1954</v>
      </c>
      <c r="I2560" s="256">
        <v>2023</v>
      </c>
      <c r="J2560" s="256">
        <v>2063</v>
      </c>
      <c r="K2560" s="256">
        <v>2066</v>
      </c>
      <c r="L2560" s="256">
        <v>2038</v>
      </c>
      <c r="M2560" s="256">
        <v>2005</v>
      </c>
      <c r="N2560" s="256">
        <v>2002</v>
      </c>
      <c r="O2560" s="256">
        <v>2047</v>
      </c>
      <c r="P2560" s="256">
        <v>2085</v>
      </c>
      <c r="Q2560" s="256">
        <v>2142</v>
      </c>
      <c r="R2560" s="256">
        <v>2194</v>
      </c>
      <c r="S2560" s="256">
        <v>2254</v>
      </c>
      <c r="T2560" s="256">
        <v>2318</v>
      </c>
      <c r="U2560" s="256">
        <v>2393</v>
      </c>
      <c r="V2560" s="256">
        <v>2466</v>
      </c>
      <c r="W2560" s="256">
        <v>2551</v>
      </c>
      <c r="X2560" s="256">
        <v>2654</v>
      </c>
      <c r="Y2560" s="256">
        <v>2790</v>
      </c>
      <c r="Z2560" s="256">
        <v>2937</v>
      </c>
      <c r="AA2560" s="256">
        <v>3082</v>
      </c>
      <c r="AB2560" s="256">
        <v>3144</v>
      </c>
      <c r="AC2560" s="256">
        <v>3045</v>
      </c>
      <c r="AD2560" s="256">
        <v>2664</v>
      </c>
      <c r="AE2560" s="256">
        <v>1958</v>
      </c>
      <c r="AF2560" s="256">
        <v>1325</v>
      </c>
      <c r="AG2560" s="256">
        <v>1155</v>
      </c>
      <c r="AH2560" s="256">
        <v>1087</v>
      </c>
      <c r="AI2560" s="256">
        <v>1015</v>
      </c>
      <c r="AJ2560" s="256">
        <v>929</v>
      </c>
      <c r="AK2560" s="256">
        <v>480</v>
      </c>
      <c r="AL2560" s="256">
        <v>0</v>
      </c>
      <c r="AM2560" s="256">
        <v>0</v>
      </c>
      <c r="AN2560" s="256">
        <v>0</v>
      </c>
      <c r="AO2560" s="256">
        <v>0</v>
      </c>
      <c r="AP2560" s="256">
        <v>0</v>
      </c>
      <c r="AQ2560" s="256">
        <v>0</v>
      </c>
      <c r="AR2560" s="256">
        <v>0</v>
      </c>
      <c r="AS2560" s="256">
        <v>0</v>
      </c>
      <c r="AT2560" s="256">
        <v>0</v>
      </c>
      <c r="AU2560" s="256">
        <v>0</v>
      </c>
      <c r="AV2560" s="256">
        <v>0</v>
      </c>
      <c r="AW2560" s="256">
        <v>0</v>
      </c>
      <c r="AX2560" s="256">
        <v>0</v>
      </c>
      <c r="AY2560" s="256">
        <v>0</v>
      </c>
      <c r="AZ2560" s="256">
        <v>0</v>
      </c>
      <c r="BA2560" s="256">
        <v>0</v>
      </c>
      <c r="BB2560" s="256">
        <v>0</v>
      </c>
      <c r="BC2560" s="256">
        <v>0</v>
      </c>
      <c r="BD2560" s="256">
        <v>0</v>
      </c>
      <c r="BE2560" s="256">
        <v>0</v>
      </c>
      <c r="BF2560" s="256">
        <v>0</v>
      </c>
      <c r="BG2560" s="256">
        <v>0</v>
      </c>
      <c r="BH2560" s="256">
        <v>0</v>
      </c>
      <c r="BI2560" s="256">
        <v>0</v>
      </c>
      <c r="BJ2560" s="256">
        <v>0</v>
      </c>
      <c r="BK2560" s="256">
        <v>0</v>
      </c>
      <c r="BL2560" s="256">
        <v>0</v>
      </c>
      <c r="BM2560" s="256">
        <v>0</v>
      </c>
      <c r="BN2560" s="256">
        <v>0</v>
      </c>
      <c r="BO2560" s="256">
        <v>0</v>
      </c>
      <c r="BP2560" s="256">
        <v>0</v>
      </c>
      <c r="BQ2560" s="256">
        <v>0</v>
      </c>
      <c r="BR2560" s="256">
        <v>0</v>
      </c>
      <c r="BS2560" s="256">
        <v>0</v>
      </c>
      <c r="BT2560" s="256">
        <v>0</v>
      </c>
      <c r="BU2560" s="256">
        <v>0</v>
      </c>
      <c r="BV2560" s="256">
        <v>0</v>
      </c>
    </row>
    <row r="2561" spans="1:74">
      <c r="A2561" s="256">
        <v>60</v>
      </c>
      <c r="B2561" s="256">
        <v>1829</v>
      </c>
      <c r="C2561" s="256">
        <v>1807</v>
      </c>
      <c r="D2561" s="256">
        <v>1798</v>
      </c>
      <c r="E2561" s="256">
        <v>1790</v>
      </c>
      <c r="F2561" s="256">
        <v>1814</v>
      </c>
      <c r="G2561" s="256">
        <v>1862</v>
      </c>
      <c r="H2561" s="256">
        <v>1940</v>
      </c>
      <c r="I2561" s="256">
        <v>2012</v>
      </c>
      <c r="J2561" s="256">
        <v>2076</v>
      </c>
      <c r="K2561" s="256">
        <v>2120</v>
      </c>
      <c r="L2561" s="256">
        <v>2122</v>
      </c>
      <c r="M2561" s="256">
        <v>2092</v>
      </c>
      <c r="N2561" s="256">
        <v>2068</v>
      </c>
      <c r="O2561" s="256">
        <v>2085</v>
      </c>
      <c r="P2561" s="256">
        <v>2115</v>
      </c>
      <c r="Q2561" s="256">
        <v>2177</v>
      </c>
      <c r="R2561" s="256">
        <v>2252</v>
      </c>
      <c r="S2561" s="256">
        <v>2330</v>
      </c>
      <c r="T2561" s="256">
        <v>2427</v>
      </c>
      <c r="U2561" s="256">
        <v>2544</v>
      </c>
      <c r="V2561" s="256">
        <v>2674</v>
      </c>
      <c r="W2561" s="256">
        <v>2834</v>
      </c>
      <c r="X2561" s="256">
        <v>3027</v>
      </c>
      <c r="Y2561" s="256">
        <v>3288</v>
      </c>
      <c r="Z2561" s="256">
        <v>3616</v>
      </c>
      <c r="AA2561" s="256">
        <v>3982</v>
      </c>
      <c r="AB2561" s="256">
        <v>4354</v>
      </c>
      <c r="AC2561" s="256">
        <v>4597</v>
      </c>
      <c r="AD2561" s="256">
        <v>4505</v>
      </c>
      <c r="AE2561" s="256">
        <v>3771</v>
      </c>
      <c r="AF2561" s="256">
        <v>2502</v>
      </c>
      <c r="AG2561" s="256">
        <v>1640</v>
      </c>
      <c r="AH2561" s="256">
        <v>1304</v>
      </c>
      <c r="AI2561" s="256">
        <v>1112</v>
      </c>
      <c r="AJ2561" s="256">
        <v>904</v>
      </c>
      <c r="AK2561" s="256">
        <v>474</v>
      </c>
      <c r="AL2561" s="256">
        <v>0</v>
      </c>
      <c r="AM2561" s="256">
        <v>0</v>
      </c>
      <c r="AN2561" s="256">
        <v>0</v>
      </c>
      <c r="AO2561" s="256">
        <v>0</v>
      </c>
      <c r="AP2561" s="256">
        <v>0</v>
      </c>
      <c r="AQ2561" s="256">
        <v>0</v>
      </c>
      <c r="AR2561" s="256">
        <v>0</v>
      </c>
      <c r="AS2561" s="256">
        <v>0</v>
      </c>
      <c r="AT2561" s="256">
        <v>0</v>
      </c>
      <c r="AU2561" s="256">
        <v>0</v>
      </c>
      <c r="AV2561" s="256">
        <v>0</v>
      </c>
      <c r="AW2561" s="256">
        <v>0</v>
      </c>
      <c r="AX2561" s="256">
        <v>0</v>
      </c>
      <c r="AY2561" s="256">
        <v>0</v>
      </c>
      <c r="AZ2561" s="256">
        <v>0</v>
      </c>
      <c r="BA2561" s="256">
        <v>0</v>
      </c>
      <c r="BB2561" s="256">
        <v>0</v>
      </c>
      <c r="BC2561" s="256">
        <v>0</v>
      </c>
      <c r="BD2561" s="256">
        <v>0</v>
      </c>
      <c r="BE2561" s="256">
        <v>0</v>
      </c>
      <c r="BF2561" s="256">
        <v>0</v>
      </c>
      <c r="BG2561" s="256">
        <v>0</v>
      </c>
      <c r="BH2561" s="256">
        <v>0</v>
      </c>
      <c r="BI2561" s="256">
        <v>0</v>
      </c>
      <c r="BJ2561" s="256">
        <v>0</v>
      </c>
      <c r="BK2561" s="256">
        <v>0</v>
      </c>
      <c r="BL2561" s="256">
        <v>0</v>
      </c>
      <c r="BM2561" s="256">
        <v>0</v>
      </c>
      <c r="BN2561" s="256">
        <v>0</v>
      </c>
      <c r="BO2561" s="256">
        <v>0</v>
      </c>
      <c r="BP2561" s="256">
        <v>0</v>
      </c>
      <c r="BQ2561" s="256">
        <v>0</v>
      </c>
      <c r="BR2561" s="256">
        <v>0</v>
      </c>
      <c r="BS2561" s="256">
        <v>0</v>
      </c>
      <c r="BT2561" s="256">
        <v>0</v>
      </c>
      <c r="BU2561" s="256">
        <v>0</v>
      </c>
      <c r="BV2561" s="256">
        <v>0</v>
      </c>
    </row>
    <row r="2562" spans="1:74">
      <c r="A2562" s="256">
        <v>65</v>
      </c>
      <c r="B2562" s="256">
        <v>1829</v>
      </c>
      <c r="C2562" s="256">
        <v>1812</v>
      </c>
      <c r="D2562" s="256">
        <v>1806</v>
      </c>
      <c r="E2562" s="256">
        <v>1800</v>
      </c>
      <c r="F2562" s="256">
        <v>1808</v>
      </c>
      <c r="G2562" s="256">
        <v>1848</v>
      </c>
      <c r="H2562" s="256">
        <v>1923</v>
      </c>
      <c r="I2562" s="256">
        <v>1989</v>
      </c>
      <c r="J2562" s="256">
        <v>2060</v>
      </c>
      <c r="K2562" s="256">
        <v>2128</v>
      </c>
      <c r="L2562" s="256">
        <v>2173</v>
      </c>
      <c r="M2562" s="256">
        <v>2185</v>
      </c>
      <c r="N2562" s="256">
        <v>2172</v>
      </c>
      <c r="O2562" s="256">
        <v>2170</v>
      </c>
      <c r="P2562" s="256">
        <v>2174</v>
      </c>
      <c r="Q2562" s="256">
        <v>2230</v>
      </c>
      <c r="R2562" s="256">
        <v>2294</v>
      </c>
      <c r="S2562" s="256">
        <v>2399</v>
      </c>
      <c r="T2562" s="256">
        <v>2516</v>
      </c>
      <c r="U2562" s="256">
        <v>2664</v>
      </c>
      <c r="V2562" s="256">
        <v>2845</v>
      </c>
      <c r="W2562" s="256">
        <v>3090</v>
      </c>
      <c r="X2562" s="256">
        <v>3376</v>
      </c>
      <c r="Y2562" s="256">
        <v>3744</v>
      </c>
      <c r="Z2562" s="256">
        <v>4166</v>
      </c>
      <c r="AA2562" s="256">
        <v>4638</v>
      </c>
      <c r="AB2562" s="256">
        <v>5180</v>
      </c>
      <c r="AC2562" s="256">
        <v>5763</v>
      </c>
      <c r="AD2562" s="256">
        <v>6158</v>
      </c>
      <c r="AE2562" s="256">
        <v>6079</v>
      </c>
      <c r="AF2562" s="256">
        <v>5248</v>
      </c>
      <c r="AG2562" s="256">
        <v>3487</v>
      </c>
      <c r="AH2562" s="256">
        <v>1928</v>
      </c>
      <c r="AI2562" s="256">
        <v>1296</v>
      </c>
      <c r="AJ2562" s="256">
        <v>908</v>
      </c>
      <c r="AK2562" s="256">
        <v>452</v>
      </c>
      <c r="AL2562" s="256">
        <v>0</v>
      </c>
      <c r="AM2562" s="256">
        <v>0</v>
      </c>
      <c r="AN2562" s="256">
        <v>0</v>
      </c>
      <c r="AO2562" s="256">
        <v>0</v>
      </c>
      <c r="AP2562" s="256">
        <v>0</v>
      </c>
      <c r="AQ2562" s="256">
        <v>0</v>
      </c>
      <c r="AR2562" s="256">
        <v>0</v>
      </c>
      <c r="AS2562" s="256">
        <v>0</v>
      </c>
      <c r="AT2562" s="256">
        <v>0</v>
      </c>
      <c r="AU2562" s="256">
        <v>0</v>
      </c>
      <c r="AV2562" s="256">
        <v>0</v>
      </c>
      <c r="AW2562" s="256">
        <v>0</v>
      </c>
      <c r="AX2562" s="256">
        <v>0</v>
      </c>
      <c r="AY2562" s="256">
        <v>0</v>
      </c>
      <c r="AZ2562" s="256">
        <v>0</v>
      </c>
      <c r="BA2562" s="256">
        <v>0</v>
      </c>
      <c r="BB2562" s="256">
        <v>0</v>
      </c>
      <c r="BC2562" s="256">
        <v>0</v>
      </c>
      <c r="BD2562" s="256">
        <v>0</v>
      </c>
      <c r="BE2562" s="256">
        <v>0</v>
      </c>
      <c r="BF2562" s="256">
        <v>0</v>
      </c>
      <c r="BG2562" s="256">
        <v>0</v>
      </c>
      <c r="BH2562" s="256">
        <v>0</v>
      </c>
      <c r="BI2562" s="256">
        <v>0</v>
      </c>
      <c r="BJ2562" s="256">
        <v>0</v>
      </c>
      <c r="BK2562" s="256">
        <v>0</v>
      </c>
      <c r="BL2562" s="256">
        <v>0</v>
      </c>
      <c r="BM2562" s="256">
        <v>0</v>
      </c>
      <c r="BN2562" s="256">
        <v>0</v>
      </c>
      <c r="BO2562" s="256">
        <v>0</v>
      </c>
      <c r="BP2562" s="256">
        <v>0</v>
      </c>
      <c r="BQ2562" s="256">
        <v>0</v>
      </c>
      <c r="BR2562" s="256">
        <v>0</v>
      </c>
      <c r="BS2562" s="256">
        <v>0</v>
      </c>
      <c r="BT2562" s="256">
        <v>0</v>
      </c>
      <c r="BU2562" s="256">
        <v>0</v>
      </c>
      <c r="BV2562" s="256">
        <v>0</v>
      </c>
    </row>
    <row r="2563" spans="1:74">
      <c r="A2563" s="256">
        <v>70</v>
      </c>
      <c r="B2563" s="256">
        <v>1829</v>
      </c>
      <c r="C2563" s="256">
        <v>1816</v>
      </c>
      <c r="D2563" s="256">
        <v>1806</v>
      </c>
      <c r="E2563" s="256">
        <v>1809</v>
      </c>
      <c r="F2563" s="256">
        <v>1814</v>
      </c>
      <c r="G2563" s="256">
        <v>1842</v>
      </c>
      <c r="H2563" s="256">
        <v>1897</v>
      </c>
      <c r="I2563" s="256">
        <v>1965</v>
      </c>
      <c r="J2563" s="256">
        <v>2033</v>
      </c>
      <c r="K2563" s="256">
        <v>2108</v>
      </c>
      <c r="L2563" s="256">
        <v>2175</v>
      </c>
      <c r="M2563" s="256">
        <v>2234</v>
      </c>
      <c r="N2563" s="256">
        <v>2258</v>
      </c>
      <c r="O2563" s="256">
        <v>2286</v>
      </c>
      <c r="P2563" s="256">
        <v>2284</v>
      </c>
      <c r="Q2563" s="256">
        <v>2316</v>
      </c>
      <c r="R2563" s="256">
        <v>2383</v>
      </c>
      <c r="S2563" s="256">
        <v>2480</v>
      </c>
      <c r="T2563" s="256">
        <v>2593</v>
      </c>
      <c r="U2563" s="256">
        <v>2750</v>
      </c>
      <c r="V2563" s="256">
        <v>2962</v>
      </c>
      <c r="W2563" s="256">
        <v>3245</v>
      </c>
      <c r="X2563" s="256">
        <v>3586</v>
      </c>
      <c r="Y2563" s="256">
        <v>3986</v>
      </c>
      <c r="Z2563" s="256">
        <v>4448</v>
      </c>
      <c r="AA2563" s="256">
        <v>4956</v>
      </c>
      <c r="AB2563" s="256">
        <v>5536</v>
      </c>
      <c r="AC2563" s="256">
        <v>6236</v>
      </c>
      <c r="AD2563" s="256">
        <v>6865</v>
      </c>
      <c r="AE2563" s="256">
        <v>7018</v>
      </c>
      <c r="AF2563" s="256">
        <v>6474</v>
      </c>
      <c r="AG2563" s="256">
        <v>4974</v>
      </c>
      <c r="AH2563" s="256">
        <v>2748</v>
      </c>
      <c r="AI2563" s="256">
        <v>1446</v>
      </c>
      <c r="AJ2563" s="256">
        <v>932</v>
      </c>
      <c r="AK2563" s="256">
        <v>430</v>
      </c>
      <c r="AL2563" s="256">
        <v>0</v>
      </c>
      <c r="AM2563" s="256">
        <v>0</v>
      </c>
      <c r="AN2563" s="256">
        <v>0</v>
      </c>
      <c r="AO2563" s="256">
        <v>0</v>
      </c>
      <c r="AP2563" s="256">
        <v>0</v>
      </c>
      <c r="AQ2563" s="256">
        <v>0</v>
      </c>
      <c r="AR2563" s="256">
        <v>0</v>
      </c>
      <c r="AS2563" s="256">
        <v>0</v>
      </c>
      <c r="AT2563" s="256">
        <v>0</v>
      </c>
      <c r="AU2563" s="256">
        <v>0</v>
      </c>
      <c r="AV2563" s="256">
        <v>0</v>
      </c>
      <c r="AW2563" s="256">
        <v>0</v>
      </c>
      <c r="AX2563" s="256">
        <v>0</v>
      </c>
      <c r="AY2563" s="256">
        <v>0</v>
      </c>
      <c r="AZ2563" s="256">
        <v>0</v>
      </c>
      <c r="BA2563" s="256">
        <v>0</v>
      </c>
      <c r="BB2563" s="256">
        <v>0</v>
      </c>
      <c r="BC2563" s="256">
        <v>0</v>
      </c>
      <c r="BD2563" s="256">
        <v>0</v>
      </c>
      <c r="BE2563" s="256">
        <v>0</v>
      </c>
      <c r="BF2563" s="256">
        <v>0</v>
      </c>
      <c r="BG2563" s="256">
        <v>0</v>
      </c>
      <c r="BH2563" s="256">
        <v>0</v>
      </c>
      <c r="BI2563" s="256">
        <v>0</v>
      </c>
      <c r="BJ2563" s="256">
        <v>0</v>
      </c>
      <c r="BK2563" s="256">
        <v>0</v>
      </c>
      <c r="BL2563" s="256">
        <v>0</v>
      </c>
      <c r="BM2563" s="256">
        <v>0</v>
      </c>
      <c r="BN2563" s="256">
        <v>0</v>
      </c>
      <c r="BO2563" s="256">
        <v>0</v>
      </c>
      <c r="BP2563" s="256">
        <v>0</v>
      </c>
      <c r="BQ2563" s="256">
        <v>0</v>
      </c>
      <c r="BR2563" s="256">
        <v>0</v>
      </c>
      <c r="BS2563" s="256">
        <v>0</v>
      </c>
      <c r="BT2563" s="256">
        <v>0</v>
      </c>
      <c r="BU2563" s="256">
        <v>0</v>
      </c>
      <c r="BV2563" s="256">
        <v>0</v>
      </c>
    </row>
    <row r="2564" spans="1:74">
      <c r="A2564" s="256">
        <v>75</v>
      </c>
      <c r="B2564" s="256">
        <v>1829</v>
      </c>
      <c r="C2564" s="256">
        <v>1821</v>
      </c>
      <c r="D2564" s="256">
        <v>1812</v>
      </c>
      <c r="E2564" s="256">
        <v>1814</v>
      </c>
      <c r="F2564" s="256">
        <v>1818</v>
      </c>
      <c r="G2564" s="256">
        <v>1843</v>
      </c>
      <c r="H2564" s="256">
        <v>1876</v>
      </c>
      <c r="I2564" s="256">
        <v>1932</v>
      </c>
      <c r="J2564" s="256">
        <v>1992</v>
      </c>
      <c r="K2564" s="256">
        <v>2064</v>
      </c>
      <c r="L2564" s="256">
        <v>2141</v>
      </c>
      <c r="M2564" s="256">
        <v>2216</v>
      </c>
      <c r="N2564" s="256">
        <v>2275</v>
      </c>
      <c r="O2564" s="256">
        <v>2344</v>
      </c>
      <c r="P2564" s="256">
        <v>2372</v>
      </c>
      <c r="Q2564" s="256">
        <v>2422</v>
      </c>
      <c r="R2564" s="256">
        <v>2482</v>
      </c>
      <c r="S2564" s="256">
        <v>2550</v>
      </c>
      <c r="T2564" s="256">
        <v>2657</v>
      </c>
      <c r="U2564" s="256">
        <v>2796</v>
      </c>
      <c r="V2564" s="256">
        <v>2986</v>
      </c>
      <c r="W2564" s="256">
        <v>3236</v>
      </c>
      <c r="X2564" s="256">
        <v>3536</v>
      </c>
      <c r="Y2564" s="256">
        <v>3888</v>
      </c>
      <c r="Z2564" s="256">
        <v>4302</v>
      </c>
      <c r="AA2564" s="256">
        <v>4788</v>
      </c>
      <c r="AB2564" s="256">
        <v>5412</v>
      </c>
      <c r="AC2564" s="256">
        <v>6227</v>
      </c>
      <c r="AD2564" s="256">
        <v>6988</v>
      </c>
      <c r="AE2564" s="256">
        <v>7264</v>
      </c>
      <c r="AF2564" s="256">
        <v>6771</v>
      </c>
      <c r="AG2564" s="256">
        <v>5055</v>
      </c>
      <c r="AH2564" s="256">
        <v>2590</v>
      </c>
      <c r="AI2564" s="256">
        <v>1276</v>
      </c>
      <c r="AJ2564" s="256">
        <v>818</v>
      </c>
      <c r="AK2564" s="256">
        <v>392</v>
      </c>
      <c r="AL2564" s="256">
        <v>0</v>
      </c>
      <c r="AM2564" s="256">
        <v>0</v>
      </c>
      <c r="AN2564" s="256">
        <v>0</v>
      </c>
      <c r="AO2564" s="256">
        <v>0</v>
      </c>
      <c r="AP2564" s="256">
        <v>0</v>
      </c>
      <c r="AQ2564" s="256">
        <v>0</v>
      </c>
      <c r="AR2564" s="256">
        <v>0</v>
      </c>
      <c r="AS2564" s="256">
        <v>0</v>
      </c>
      <c r="AT2564" s="256">
        <v>0</v>
      </c>
      <c r="AU2564" s="256">
        <v>0</v>
      </c>
      <c r="AV2564" s="256">
        <v>0</v>
      </c>
      <c r="AW2564" s="256">
        <v>0</v>
      </c>
      <c r="AX2564" s="256">
        <v>0</v>
      </c>
      <c r="AY2564" s="256">
        <v>0</v>
      </c>
      <c r="AZ2564" s="256">
        <v>0</v>
      </c>
      <c r="BA2564" s="256">
        <v>0</v>
      </c>
      <c r="BB2564" s="256">
        <v>0</v>
      </c>
      <c r="BC2564" s="256">
        <v>0</v>
      </c>
      <c r="BD2564" s="256">
        <v>0</v>
      </c>
      <c r="BE2564" s="256">
        <v>0</v>
      </c>
      <c r="BF2564" s="256">
        <v>0</v>
      </c>
      <c r="BG2564" s="256">
        <v>0</v>
      </c>
      <c r="BH2564" s="256">
        <v>0</v>
      </c>
      <c r="BI2564" s="256">
        <v>0</v>
      </c>
      <c r="BJ2564" s="256">
        <v>0</v>
      </c>
      <c r="BK2564" s="256">
        <v>0</v>
      </c>
      <c r="BL2564" s="256">
        <v>0</v>
      </c>
      <c r="BM2564" s="256">
        <v>0</v>
      </c>
      <c r="BN2564" s="256">
        <v>0</v>
      </c>
      <c r="BO2564" s="256">
        <v>0</v>
      </c>
      <c r="BP2564" s="256">
        <v>0</v>
      </c>
      <c r="BQ2564" s="256">
        <v>0</v>
      </c>
      <c r="BR2564" s="256">
        <v>0</v>
      </c>
      <c r="BS2564" s="256">
        <v>0</v>
      </c>
      <c r="BT2564" s="256">
        <v>0</v>
      </c>
      <c r="BU2564" s="256">
        <v>0</v>
      </c>
      <c r="BV2564" s="256">
        <v>0</v>
      </c>
    </row>
    <row r="2565" spans="1:74">
      <c r="A2565" s="256">
        <v>80</v>
      </c>
      <c r="B2565" s="256">
        <v>1829</v>
      </c>
      <c r="C2565" s="256">
        <v>1823</v>
      </c>
      <c r="D2565" s="256">
        <v>1816</v>
      </c>
      <c r="E2565" s="256">
        <v>1817</v>
      </c>
      <c r="F2565" s="256">
        <v>1824</v>
      </c>
      <c r="G2565" s="256">
        <v>1842</v>
      </c>
      <c r="H2565" s="256">
        <v>1876</v>
      </c>
      <c r="I2565" s="256">
        <v>1918</v>
      </c>
      <c r="J2565" s="256">
        <v>1965</v>
      </c>
      <c r="K2565" s="256">
        <v>2018</v>
      </c>
      <c r="L2565" s="256">
        <v>2083</v>
      </c>
      <c r="M2565" s="256">
        <v>2154</v>
      </c>
      <c r="N2565" s="256">
        <v>2229</v>
      </c>
      <c r="O2565" s="256">
        <v>2311</v>
      </c>
      <c r="P2565" s="256">
        <v>2365</v>
      </c>
      <c r="Q2565" s="256">
        <v>2430</v>
      </c>
      <c r="R2565" s="256">
        <v>2496</v>
      </c>
      <c r="S2565" s="256">
        <v>2562</v>
      </c>
      <c r="T2565" s="256">
        <v>2632</v>
      </c>
      <c r="U2565" s="256">
        <v>2742</v>
      </c>
      <c r="V2565" s="256">
        <v>2878</v>
      </c>
      <c r="W2565" s="256">
        <v>3070</v>
      </c>
      <c r="X2565" s="256">
        <v>3299</v>
      </c>
      <c r="Y2565" s="256">
        <v>3584</v>
      </c>
      <c r="Z2565" s="256">
        <v>3894</v>
      </c>
      <c r="AA2565" s="256">
        <v>4252</v>
      </c>
      <c r="AB2565" s="256">
        <v>4732</v>
      </c>
      <c r="AC2565" s="256">
        <v>5467</v>
      </c>
      <c r="AD2565" s="256">
        <v>6238</v>
      </c>
      <c r="AE2565" s="256">
        <v>6696</v>
      </c>
      <c r="AF2565" s="256">
        <v>6366</v>
      </c>
      <c r="AG2565" s="256">
        <v>4420</v>
      </c>
      <c r="AH2565" s="256">
        <v>1902</v>
      </c>
      <c r="AI2565" s="256">
        <v>886</v>
      </c>
      <c r="AJ2565" s="256">
        <v>571</v>
      </c>
      <c r="AK2565" s="256">
        <v>299</v>
      </c>
      <c r="AL2565" s="256">
        <v>0</v>
      </c>
      <c r="AM2565" s="256">
        <v>0</v>
      </c>
      <c r="AN2565" s="256">
        <v>0</v>
      </c>
      <c r="AO2565" s="256">
        <v>0</v>
      </c>
      <c r="AP2565" s="256">
        <v>0</v>
      </c>
      <c r="AQ2565" s="256">
        <v>0</v>
      </c>
      <c r="AR2565" s="256">
        <v>0</v>
      </c>
      <c r="AS2565" s="256">
        <v>0</v>
      </c>
      <c r="AT2565" s="256">
        <v>0</v>
      </c>
      <c r="AU2565" s="256">
        <v>0</v>
      </c>
      <c r="AV2565" s="256">
        <v>0</v>
      </c>
      <c r="AW2565" s="256">
        <v>0</v>
      </c>
      <c r="AX2565" s="256">
        <v>0</v>
      </c>
      <c r="AY2565" s="256">
        <v>0</v>
      </c>
      <c r="AZ2565" s="256">
        <v>0</v>
      </c>
      <c r="BA2565" s="256">
        <v>0</v>
      </c>
      <c r="BB2565" s="256">
        <v>0</v>
      </c>
      <c r="BC2565" s="256">
        <v>0</v>
      </c>
      <c r="BD2565" s="256">
        <v>0</v>
      </c>
      <c r="BE2565" s="256">
        <v>0</v>
      </c>
      <c r="BF2565" s="256">
        <v>0</v>
      </c>
      <c r="BG2565" s="256">
        <v>0</v>
      </c>
      <c r="BH2565" s="256">
        <v>0</v>
      </c>
      <c r="BI2565" s="256">
        <v>0</v>
      </c>
      <c r="BJ2565" s="256">
        <v>0</v>
      </c>
      <c r="BK2565" s="256">
        <v>0</v>
      </c>
      <c r="BL2565" s="256">
        <v>0</v>
      </c>
      <c r="BM2565" s="256">
        <v>0</v>
      </c>
      <c r="BN2565" s="256">
        <v>0</v>
      </c>
      <c r="BO2565" s="256">
        <v>0</v>
      </c>
      <c r="BP2565" s="256">
        <v>0</v>
      </c>
      <c r="BQ2565" s="256">
        <v>0</v>
      </c>
      <c r="BR2565" s="256">
        <v>0</v>
      </c>
      <c r="BS2565" s="256">
        <v>0</v>
      </c>
      <c r="BT2565" s="256">
        <v>0</v>
      </c>
      <c r="BU2565" s="256">
        <v>0</v>
      </c>
      <c r="BV2565" s="256">
        <v>0</v>
      </c>
    </row>
    <row r="2566" spans="1:74">
      <c r="A2566" s="256">
        <v>85</v>
      </c>
      <c r="B2566" s="256">
        <v>1829</v>
      </c>
      <c r="C2566" s="256">
        <v>1827</v>
      </c>
      <c r="D2566" s="256">
        <v>1818</v>
      </c>
      <c r="E2566" s="256">
        <v>1820</v>
      </c>
      <c r="F2566" s="256">
        <v>1828</v>
      </c>
      <c r="G2566" s="256">
        <v>1850</v>
      </c>
      <c r="H2566" s="256">
        <v>1878</v>
      </c>
      <c r="I2566" s="256">
        <v>1914</v>
      </c>
      <c r="J2566" s="256">
        <v>1959</v>
      </c>
      <c r="K2566" s="256">
        <v>2001</v>
      </c>
      <c r="L2566" s="256">
        <v>2048</v>
      </c>
      <c r="M2566" s="256">
        <v>2099</v>
      </c>
      <c r="N2566" s="256">
        <v>2153</v>
      </c>
      <c r="O2566" s="256">
        <v>2228</v>
      </c>
      <c r="P2566" s="256">
        <v>2275</v>
      </c>
      <c r="Q2566" s="256">
        <v>2344</v>
      </c>
      <c r="R2566" s="256">
        <v>2406</v>
      </c>
      <c r="S2566" s="256">
        <v>2467</v>
      </c>
      <c r="T2566" s="256">
        <v>2526</v>
      </c>
      <c r="U2566" s="256">
        <v>2618</v>
      </c>
      <c r="V2566" s="256">
        <v>2740</v>
      </c>
      <c r="W2566" s="256">
        <v>2900</v>
      </c>
      <c r="X2566" s="256">
        <v>3096</v>
      </c>
      <c r="Y2566" s="256">
        <v>3314</v>
      </c>
      <c r="Z2566" s="256">
        <v>3556</v>
      </c>
      <c r="AA2566" s="256">
        <v>3817</v>
      </c>
      <c r="AB2566" s="256">
        <v>4167</v>
      </c>
      <c r="AC2566" s="256">
        <v>4646</v>
      </c>
      <c r="AD2566" s="256">
        <v>5094</v>
      </c>
      <c r="AE2566" s="256">
        <v>5350</v>
      </c>
      <c r="AF2566" s="256">
        <v>5050</v>
      </c>
      <c r="AG2566" s="256">
        <v>3148</v>
      </c>
      <c r="AH2566" s="256">
        <v>1144</v>
      </c>
      <c r="AI2566" s="256">
        <v>509</v>
      </c>
      <c r="AJ2566" s="256">
        <v>328</v>
      </c>
      <c r="AK2566" s="256">
        <v>175</v>
      </c>
      <c r="AL2566" s="256">
        <v>0</v>
      </c>
      <c r="AM2566" s="256">
        <v>0</v>
      </c>
      <c r="AN2566" s="256">
        <v>0</v>
      </c>
      <c r="AO2566" s="256">
        <v>0</v>
      </c>
      <c r="AP2566" s="256">
        <v>0</v>
      </c>
      <c r="AQ2566" s="256">
        <v>0</v>
      </c>
      <c r="AR2566" s="256">
        <v>0</v>
      </c>
      <c r="AS2566" s="256">
        <v>0</v>
      </c>
      <c r="AT2566" s="256">
        <v>0</v>
      </c>
      <c r="AU2566" s="256">
        <v>0</v>
      </c>
      <c r="AV2566" s="256">
        <v>0</v>
      </c>
      <c r="AW2566" s="256">
        <v>0</v>
      </c>
      <c r="AX2566" s="256">
        <v>0</v>
      </c>
      <c r="AY2566" s="256">
        <v>0</v>
      </c>
      <c r="AZ2566" s="256">
        <v>0</v>
      </c>
      <c r="BA2566" s="256">
        <v>0</v>
      </c>
      <c r="BB2566" s="256">
        <v>0</v>
      </c>
      <c r="BC2566" s="256">
        <v>0</v>
      </c>
      <c r="BD2566" s="256">
        <v>0</v>
      </c>
      <c r="BE2566" s="256">
        <v>0</v>
      </c>
      <c r="BF2566" s="256">
        <v>0</v>
      </c>
      <c r="BG2566" s="256">
        <v>0</v>
      </c>
      <c r="BH2566" s="256">
        <v>0</v>
      </c>
      <c r="BI2566" s="256">
        <v>0</v>
      </c>
      <c r="BJ2566" s="256">
        <v>0</v>
      </c>
      <c r="BK2566" s="256">
        <v>0</v>
      </c>
      <c r="BL2566" s="256">
        <v>0</v>
      </c>
      <c r="BM2566" s="256">
        <v>0</v>
      </c>
      <c r="BN2566" s="256">
        <v>0</v>
      </c>
      <c r="BO2566" s="256">
        <v>0</v>
      </c>
      <c r="BP2566" s="256">
        <v>0</v>
      </c>
      <c r="BQ2566" s="256">
        <v>0</v>
      </c>
      <c r="BR2566" s="256">
        <v>0</v>
      </c>
      <c r="BS2566" s="256">
        <v>0</v>
      </c>
      <c r="BT2566" s="256">
        <v>0</v>
      </c>
      <c r="BU2566" s="256">
        <v>0</v>
      </c>
      <c r="BV2566" s="256">
        <v>0</v>
      </c>
    </row>
    <row r="2567" spans="1:74">
      <c r="A2567" s="256">
        <v>90</v>
      </c>
      <c r="B2567" s="256">
        <v>1829</v>
      </c>
      <c r="C2567" s="256">
        <v>1826</v>
      </c>
      <c r="D2567" s="256">
        <v>1818</v>
      </c>
      <c r="E2567" s="256">
        <v>1829</v>
      </c>
      <c r="F2567" s="256">
        <v>1836</v>
      </c>
      <c r="G2567" s="256">
        <v>1861</v>
      </c>
      <c r="H2567" s="256">
        <v>1892</v>
      </c>
      <c r="I2567" s="256">
        <v>1914</v>
      </c>
      <c r="J2567" s="256">
        <v>1948</v>
      </c>
      <c r="K2567" s="256">
        <v>1982</v>
      </c>
      <c r="L2567" s="256">
        <v>2018</v>
      </c>
      <c r="M2567" s="256">
        <v>2058</v>
      </c>
      <c r="N2567" s="256">
        <v>2090</v>
      </c>
      <c r="O2567" s="256">
        <v>2144</v>
      </c>
      <c r="P2567" s="256">
        <v>2172</v>
      </c>
      <c r="Q2567" s="256">
        <v>2208</v>
      </c>
      <c r="R2567" s="256">
        <v>2264</v>
      </c>
      <c r="S2567" s="256">
        <v>2322</v>
      </c>
      <c r="T2567" s="256">
        <v>2384</v>
      </c>
      <c r="U2567" s="256">
        <v>2478</v>
      </c>
      <c r="V2567" s="256">
        <v>2588</v>
      </c>
      <c r="W2567" s="256">
        <v>2724</v>
      </c>
      <c r="X2567" s="256">
        <v>2872</v>
      </c>
      <c r="Y2567" s="256">
        <v>3020</v>
      </c>
      <c r="Z2567" s="256">
        <v>3170</v>
      </c>
      <c r="AA2567" s="256">
        <v>3352</v>
      </c>
      <c r="AB2567" s="256">
        <v>3614</v>
      </c>
      <c r="AC2567" s="256">
        <v>3944</v>
      </c>
      <c r="AD2567" s="256">
        <v>4231</v>
      </c>
      <c r="AE2567" s="256">
        <v>4291</v>
      </c>
      <c r="AF2567" s="256">
        <v>3806</v>
      </c>
      <c r="AG2567" s="256">
        <v>2145</v>
      </c>
      <c r="AH2567" s="256">
        <v>726</v>
      </c>
      <c r="AI2567" s="256">
        <v>301</v>
      </c>
      <c r="AJ2567" s="256">
        <v>158</v>
      </c>
      <c r="AK2567" s="256">
        <v>72</v>
      </c>
      <c r="AL2567" s="256">
        <v>0</v>
      </c>
      <c r="AM2567" s="256">
        <v>0</v>
      </c>
      <c r="AN2567" s="256">
        <v>0</v>
      </c>
      <c r="AO2567" s="256">
        <v>0</v>
      </c>
      <c r="AP2567" s="256">
        <v>0</v>
      </c>
      <c r="AQ2567" s="256">
        <v>0</v>
      </c>
      <c r="AR2567" s="256">
        <v>0</v>
      </c>
      <c r="AS2567" s="256">
        <v>0</v>
      </c>
      <c r="AT2567" s="256">
        <v>0</v>
      </c>
      <c r="AU2567" s="256">
        <v>0</v>
      </c>
      <c r="AV2567" s="256">
        <v>0</v>
      </c>
      <c r="AW2567" s="256">
        <v>0</v>
      </c>
      <c r="AX2567" s="256">
        <v>0</v>
      </c>
      <c r="AY2567" s="256">
        <v>0</v>
      </c>
      <c r="AZ2567" s="256">
        <v>0</v>
      </c>
      <c r="BA2567" s="256">
        <v>0</v>
      </c>
      <c r="BB2567" s="256">
        <v>0</v>
      </c>
      <c r="BC2567" s="256">
        <v>0</v>
      </c>
      <c r="BD2567" s="256">
        <v>0</v>
      </c>
      <c r="BE2567" s="256">
        <v>0</v>
      </c>
      <c r="BF2567" s="256">
        <v>0</v>
      </c>
      <c r="BG2567" s="256">
        <v>0</v>
      </c>
      <c r="BH2567" s="256">
        <v>0</v>
      </c>
      <c r="BI2567" s="256">
        <v>0</v>
      </c>
      <c r="BJ2567" s="256">
        <v>0</v>
      </c>
      <c r="BK2567" s="256">
        <v>0</v>
      </c>
      <c r="BL2567" s="256">
        <v>0</v>
      </c>
      <c r="BM2567" s="256">
        <v>0</v>
      </c>
      <c r="BN2567" s="256">
        <v>0</v>
      </c>
      <c r="BO2567" s="256">
        <v>0</v>
      </c>
      <c r="BP2567" s="256">
        <v>0</v>
      </c>
      <c r="BQ2567" s="256">
        <v>0</v>
      </c>
      <c r="BR2567" s="256">
        <v>0</v>
      </c>
      <c r="BS2567" s="256">
        <v>0</v>
      </c>
      <c r="BT2567" s="256">
        <v>0</v>
      </c>
      <c r="BU2567" s="256">
        <v>0</v>
      </c>
      <c r="BV2567" s="256">
        <v>0</v>
      </c>
    </row>
    <row r="2568" spans="1:74">
      <c r="A2568" s="256">
        <v>95</v>
      </c>
      <c r="B2568" s="256">
        <v>1829</v>
      </c>
      <c r="C2568" s="256">
        <v>1832</v>
      </c>
      <c r="D2568" s="256">
        <v>1832</v>
      </c>
      <c r="E2568" s="256">
        <v>1840</v>
      </c>
      <c r="F2568" s="256">
        <v>1847</v>
      </c>
      <c r="G2568" s="256">
        <v>1873</v>
      </c>
      <c r="H2568" s="256">
        <v>1898</v>
      </c>
      <c r="I2568" s="256">
        <v>1933</v>
      </c>
      <c r="J2568" s="256">
        <v>1961</v>
      </c>
      <c r="K2568" s="256">
        <v>1986</v>
      </c>
      <c r="L2568" s="256">
        <v>2007</v>
      </c>
      <c r="M2568" s="256">
        <v>2020</v>
      </c>
      <c r="N2568" s="256">
        <v>2040</v>
      </c>
      <c r="O2568" s="256">
        <v>2065</v>
      </c>
      <c r="P2568" s="256">
        <v>2078</v>
      </c>
      <c r="Q2568" s="256">
        <v>2108</v>
      </c>
      <c r="R2568" s="256">
        <v>2138</v>
      </c>
      <c r="S2568" s="256">
        <v>2182</v>
      </c>
      <c r="T2568" s="256">
        <v>2232</v>
      </c>
      <c r="U2568" s="256">
        <v>2313</v>
      </c>
      <c r="V2568" s="256">
        <v>2411</v>
      </c>
      <c r="W2568" s="256">
        <v>2505</v>
      </c>
      <c r="X2568" s="256">
        <v>2596</v>
      </c>
      <c r="Y2568" s="256">
        <v>2668</v>
      </c>
      <c r="Z2568" s="256">
        <v>2706</v>
      </c>
      <c r="AA2568" s="256">
        <v>2741</v>
      </c>
      <c r="AB2568" s="256">
        <v>2776</v>
      </c>
      <c r="AC2568" s="256">
        <v>2786</v>
      </c>
      <c r="AD2568" s="256">
        <v>2684</v>
      </c>
      <c r="AE2568" s="256">
        <v>2376</v>
      </c>
      <c r="AF2568" s="256">
        <v>1868</v>
      </c>
      <c r="AG2568" s="256">
        <v>1034</v>
      </c>
      <c r="AH2568" s="256">
        <v>414</v>
      </c>
      <c r="AI2568" s="256">
        <v>196</v>
      </c>
      <c r="AJ2568" s="256">
        <v>101</v>
      </c>
      <c r="AK2568" s="256">
        <v>51</v>
      </c>
      <c r="AL2568" s="256">
        <v>0</v>
      </c>
      <c r="AM2568" s="256">
        <v>0</v>
      </c>
      <c r="AN2568" s="256">
        <v>0</v>
      </c>
      <c r="AO2568" s="256">
        <v>0</v>
      </c>
      <c r="AP2568" s="256">
        <v>0</v>
      </c>
      <c r="AQ2568" s="256">
        <v>0</v>
      </c>
      <c r="AR2568" s="256">
        <v>0</v>
      </c>
      <c r="AS2568" s="256">
        <v>0</v>
      </c>
      <c r="AT2568" s="256">
        <v>0</v>
      </c>
      <c r="AU2568" s="256">
        <v>0</v>
      </c>
      <c r="AV2568" s="256">
        <v>0</v>
      </c>
      <c r="AW2568" s="256">
        <v>0</v>
      </c>
      <c r="AX2568" s="256">
        <v>0</v>
      </c>
      <c r="AY2568" s="256">
        <v>0</v>
      </c>
      <c r="AZ2568" s="256">
        <v>0</v>
      </c>
      <c r="BA2568" s="256">
        <v>0</v>
      </c>
      <c r="BB2568" s="256">
        <v>0</v>
      </c>
      <c r="BC2568" s="256">
        <v>0</v>
      </c>
      <c r="BD2568" s="256">
        <v>0</v>
      </c>
      <c r="BE2568" s="256">
        <v>0</v>
      </c>
      <c r="BF2568" s="256">
        <v>0</v>
      </c>
      <c r="BG2568" s="256">
        <v>0</v>
      </c>
      <c r="BH2568" s="256">
        <v>0</v>
      </c>
      <c r="BI2568" s="256">
        <v>0</v>
      </c>
      <c r="BJ2568" s="256">
        <v>0</v>
      </c>
      <c r="BK2568" s="256">
        <v>0</v>
      </c>
      <c r="BL2568" s="256">
        <v>0</v>
      </c>
      <c r="BM2568" s="256">
        <v>0</v>
      </c>
      <c r="BN2568" s="256">
        <v>0</v>
      </c>
      <c r="BO2568" s="256">
        <v>0</v>
      </c>
      <c r="BP2568" s="256">
        <v>0</v>
      </c>
      <c r="BQ2568" s="256">
        <v>0</v>
      </c>
      <c r="BR2568" s="256">
        <v>0</v>
      </c>
      <c r="BS2568" s="256">
        <v>0</v>
      </c>
      <c r="BT2568" s="256">
        <v>0</v>
      </c>
      <c r="BU2568" s="256">
        <v>0</v>
      </c>
      <c r="BV2568" s="256">
        <v>0</v>
      </c>
    </row>
    <row r="2569" spans="1:74">
      <c r="A2569" s="256">
        <v>100</v>
      </c>
      <c r="B2569" s="256">
        <v>1829</v>
      </c>
      <c r="C2569" s="256">
        <v>1837</v>
      </c>
      <c r="D2569" s="256">
        <v>1842</v>
      </c>
      <c r="E2569" s="256">
        <v>1849</v>
      </c>
      <c r="F2569" s="256">
        <v>1858</v>
      </c>
      <c r="G2569" s="256">
        <v>1892</v>
      </c>
      <c r="H2569" s="256">
        <v>1914</v>
      </c>
      <c r="I2569" s="256">
        <v>1934</v>
      </c>
      <c r="J2569" s="256">
        <v>1957</v>
      </c>
      <c r="K2569" s="256">
        <v>1964</v>
      </c>
      <c r="L2569" s="256">
        <v>1970</v>
      </c>
      <c r="M2569" s="256">
        <v>1976</v>
      </c>
      <c r="N2569" s="256">
        <v>1972</v>
      </c>
      <c r="O2569" s="256">
        <v>1982</v>
      </c>
      <c r="P2569" s="256">
        <v>1958</v>
      </c>
      <c r="Q2569" s="256">
        <v>1956</v>
      </c>
      <c r="R2569" s="256">
        <v>1972</v>
      </c>
      <c r="S2569" s="256">
        <v>1994</v>
      </c>
      <c r="T2569" s="256">
        <v>2019</v>
      </c>
      <c r="U2569" s="256">
        <v>2054</v>
      </c>
      <c r="V2569" s="256">
        <v>2066</v>
      </c>
      <c r="W2569" s="256">
        <v>2088</v>
      </c>
      <c r="X2569" s="256">
        <v>2092</v>
      </c>
      <c r="Y2569" s="256">
        <v>2063</v>
      </c>
      <c r="Z2569" s="256">
        <v>1968</v>
      </c>
      <c r="AA2569" s="256">
        <v>1824</v>
      </c>
      <c r="AB2569" s="256">
        <v>1656</v>
      </c>
      <c r="AC2569" s="256">
        <v>1432</v>
      </c>
      <c r="AD2569" s="256">
        <v>1213</v>
      </c>
      <c r="AE2569" s="256">
        <v>944</v>
      </c>
      <c r="AF2569" s="256">
        <v>667</v>
      </c>
      <c r="AG2569" s="256">
        <v>456</v>
      </c>
      <c r="AH2569" s="256">
        <v>280</v>
      </c>
      <c r="AI2569" s="256">
        <v>178</v>
      </c>
      <c r="AJ2569" s="256">
        <v>122</v>
      </c>
      <c r="AK2569" s="256">
        <v>70</v>
      </c>
      <c r="AL2569" s="256">
        <v>0</v>
      </c>
      <c r="AM2569" s="256">
        <v>0</v>
      </c>
      <c r="AN2569" s="256">
        <v>0</v>
      </c>
      <c r="AO2569" s="256">
        <v>0</v>
      </c>
      <c r="AP2569" s="256">
        <v>0</v>
      </c>
      <c r="AQ2569" s="256">
        <v>0</v>
      </c>
      <c r="AR2569" s="256">
        <v>0</v>
      </c>
      <c r="AS2569" s="256">
        <v>0</v>
      </c>
      <c r="AT2569" s="256">
        <v>0</v>
      </c>
      <c r="AU2569" s="256">
        <v>0</v>
      </c>
      <c r="AV2569" s="256">
        <v>0</v>
      </c>
      <c r="AW2569" s="256">
        <v>0</v>
      </c>
      <c r="AX2569" s="256">
        <v>0</v>
      </c>
      <c r="AY2569" s="256">
        <v>0</v>
      </c>
      <c r="AZ2569" s="256">
        <v>0</v>
      </c>
      <c r="BA2569" s="256">
        <v>0</v>
      </c>
      <c r="BB2569" s="256">
        <v>0</v>
      </c>
      <c r="BC2569" s="256">
        <v>0</v>
      </c>
      <c r="BD2569" s="256">
        <v>0</v>
      </c>
      <c r="BE2569" s="256">
        <v>0</v>
      </c>
      <c r="BF2569" s="256">
        <v>0</v>
      </c>
      <c r="BG2569" s="256">
        <v>0</v>
      </c>
      <c r="BH2569" s="256">
        <v>0</v>
      </c>
      <c r="BI2569" s="256">
        <v>0</v>
      </c>
      <c r="BJ2569" s="256">
        <v>0</v>
      </c>
      <c r="BK2569" s="256">
        <v>0</v>
      </c>
      <c r="BL2569" s="256">
        <v>0</v>
      </c>
      <c r="BM2569" s="256">
        <v>0</v>
      </c>
      <c r="BN2569" s="256">
        <v>0</v>
      </c>
      <c r="BO2569" s="256">
        <v>0</v>
      </c>
      <c r="BP2569" s="256">
        <v>0</v>
      </c>
      <c r="BQ2569" s="256">
        <v>0</v>
      </c>
      <c r="BR2569" s="256">
        <v>0</v>
      </c>
      <c r="BS2569" s="256">
        <v>0</v>
      </c>
      <c r="BT2569" s="256">
        <v>0</v>
      </c>
      <c r="BU2569" s="256">
        <v>0</v>
      </c>
      <c r="BV2569" s="256">
        <v>0</v>
      </c>
    </row>
    <row r="2570" spans="1:74">
      <c r="A2570" s="256">
        <v>105</v>
      </c>
      <c r="B2570" s="256">
        <v>1829</v>
      </c>
      <c r="C2570" s="256">
        <v>1843</v>
      </c>
      <c r="D2570" s="256">
        <v>1848</v>
      </c>
      <c r="E2570" s="256">
        <v>1864</v>
      </c>
      <c r="F2570" s="256">
        <v>1879</v>
      </c>
      <c r="G2570" s="256">
        <v>1896</v>
      </c>
      <c r="H2570" s="256">
        <v>1911</v>
      </c>
      <c r="I2570" s="256">
        <v>1928</v>
      </c>
      <c r="J2570" s="256">
        <v>1937</v>
      </c>
      <c r="K2570" s="256">
        <v>1928</v>
      </c>
      <c r="L2570" s="256">
        <v>1918</v>
      </c>
      <c r="M2570" s="256">
        <v>1894</v>
      </c>
      <c r="N2570" s="256">
        <v>1872</v>
      </c>
      <c r="O2570" s="256">
        <v>1848</v>
      </c>
      <c r="P2570" s="256">
        <v>1797</v>
      </c>
      <c r="Q2570" s="256">
        <v>1742</v>
      </c>
      <c r="R2570" s="256">
        <v>1674</v>
      </c>
      <c r="S2570" s="256">
        <v>1614</v>
      </c>
      <c r="T2570" s="256">
        <v>1555</v>
      </c>
      <c r="U2570" s="256">
        <v>1542</v>
      </c>
      <c r="V2570" s="256">
        <v>1576</v>
      </c>
      <c r="W2570" s="256">
        <v>1618</v>
      </c>
      <c r="X2570" s="256">
        <v>1587</v>
      </c>
      <c r="Y2570" s="256">
        <v>1420</v>
      </c>
      <c r="Z2570" s="256">
        <v>1153</v>
      </c>
      <c r="AA2570" s="256">
        <v>879</v>
      </c>
      <c r="AB2570" s="256">
        <v>700</v>
      </c>
      <c r="AC2570" s="256">
        <v>589</v>
      </c>
      <c r="AD2570" s="256">
        <v>490</v>
      </c>
      <c r="AE2570" s="256">
        <v>402</v>
      </c>
      <c r="AF2570" s="256">
        <v>336</v>
      </c>
      <c r="AG2570" s="256">
        <v>281</v>
      </c>
      <c r="AH2570" s="256">
        <v>224</v>
      </c>
      <c r="AI2570" s="256">
        <v>191</v>
      </c>
      <c r="AJ2570" s="256">
        <v>139</v>
      </c>
      <c r="AK2570" s="256">
        <v>88</v>
      </c>
      <c r="AL2570" s="256">
        <v>0</v>
      </c>
      <c r="AM2570" s="256">
        <v>0</v>
      </c>
      <c r="AN2570" s="256">
        <v>0</v>
      </c>
      <c r="AO2570" s="256">
        <v>0</v>
      </c>
      <c r="AP2570" s="256">
        <v>0</v>
      </c>
      <c r="AQ2570" s="256">
        <v>0</v>
      </c>
      <c r="AR2570" s="256">
        <v>0</v>
      </c>
      <c r="AS2570" s="256">
        <v>0</v>
      </c>
      <c r="AT2570" s="256">
        <v>0</v>
      </c>
      <c r="AU2570" s="256">
        <v>0</v>
      </c>
      <c r="AV2570" s="256">
        <v>0</v>
      </c>
      <c r="AW2570" s="256">
        <v>0</v>
      </c>
      <c r="AX2570" s="256">
        <v>0</v>
      </c>
      <c r="AY2570" s="256">
        <v>0</v>
      </c>
      <c r="AZ2570" s="256">
        <v>0</v>
      </c>
      <c r="BA2570" s="256">
        <v>0</v>
      </c>
      <c r="BB2570" s="256">
        <v>0</v>
      </c>
      <c r="BC2570" s="256">
        <v>0</v>
      </c>
      <c r="BD2570" s="256">
        <v>0</v>
      </c>
      <c r="BE2570" s="256">
        <v>0</v>
      </c>
      <c r="BF2570" s="256">
        <v>0</v>
      </c>
      <c r="BG2570" s="256">
        <v>0</v>
      </c>
      <c r="BH2570" s="256">
        <v>0</v>
      </c>
      <c r="BI2570" s="256">
        <v>0</v>
      </c>
      <c r="BJ2570" s="256">
        <v>0</v>
      </c>
      <c r="BK2570" s="256">
        <v>0</v>
      </c>
      <c r="BL2570" s="256">
        <v>0</v>
      </c>
      <c r="BM2570" s="256">
        <v>0</v>
      </c>
      <c r="BN2570" s="256">
        <v>0</v>
      </c>
      <c r="BO2570" s="256">
        <v>0</v>
      </c>
      <c r="BP2570" s="256">
        <v>0</v>
      </c>
      <c r="BQ2570" s="256">
        <v>0</v>
      </c>
      <c r="BR2570" s="256">
        <v>0</v>
      </c>
      <c r="BS2570" s="256">
        <v>0</v>
      </c>
      <c r="BT2570" s="256">
        <v>0</v>
      </c>
      <c r="BU2570" s="256">
        <v>0</v>
      </c>
      <c r="BV2570" s="256">
        <v>0</v>
      </c>
    </row>
    <row r="2571" spans="1:74">
      <c r="A2571" s="256">
        <v>110</v>
      </c>
      <c r="B2571" s="256">
        <v>1829</v>
      </c>
      <c r="C2571" s="256">
        <v>1848</v>
      </c>
      <c r="D2571" s="256">
        <v>1854</v>
      </c>
      <c r="E2571" s="256">
        <v>1873</v>
      </c>
      <c r="F2571" s="256">
        <v>1883</v>
      </c>
      <c r="G2571" s="256">
        <v>1902</v>
      </c>
      <c r="H2571" s="256">
        <v>1914</v>
      </c>
      <c r="I2571" s="256">
        <v>1912</v>
      </c>
      <c r="J2571" s="256">
        <v>1896</v>
      </c>
      <c r="K2571" s="256">
        <v>1876</v>
      </c>
      <c r="L2571" s="256">
        <v>1843</v>
      </c>
      <c r="M2571" s="256">
        <v>1804</v>
      </c>
      <c r="N2571" s="256">
        <v>1742</v>
      </c>
      <c r="O2571" s="256">
        <v>1646</v>
      </c>
      <c r="P2571" s="256">
        <v>1493</v>
      </c>
      <c r="Q2571" s="256">
        <v>1354</v>
      </c>
      <c r="R2571" s="256">
        <v>1226</v>
      </c>
      <c r="S2571" s="256">
        <v>1138</v>
      </c>
      <c r="T2571" s="256">
        <v>1088</v>
      </c>
      <c r="U2571" s="256">
        <v>1080</v>
      </c>
      <c r="V2571" s="256">
        <v>1096</v>
      </c>
      <c r="W2571" s="256">
        <v>1074</v>
      </c>
      <c r="X2571" s="256">
        <v>938</v>
      </c>
      <c r="Y2571" s="256">
        <v>736</v>
      </c>
      <c r="Z2571" s="256">
        <v>598</v>
      </c>
      <c r="AA2571" s="256">
        <v>549</v>
      </c>
      <c r="AB2571" s="256">
        <v>530</v>
      </c>
      <c r="AC2571" s="256">
        <v>493</v>
      </c>
      <c r="AD2571" s="256">
        <v>435</v>
      </c>
      <c r="AE2571" s="256">
        <v>365</v>
      </c>
      <c r="AF2571" s="256">
        <v>306</v>
      </c>
      <c r="AG2571" s="256">
        <v>254</v>
      </c>
      <c r="AH2571" s="256">
        <v>234</v>
      </c>
      <c r="AI2571" s="256">
        <v>206</v>
      </c>
      <c r="AJ2571" s="256">
        <v>154</v>
      </c>
      <c r="AK2571" s="256">
        <v>98</v>
      </c>
      <c r="AL2571" s="256">
        <v>0</v>
      </c>
      <c r="AM2571" s="256">
        <v>0</v>
      </c>
      <c r="AN2571" s="256">
        <v>0</v>
      </c>
      <c r="AO2571" s="256">
        <v>0</v>
      </c>
      <c r="AP2571" s="256">
        <v>0</v>
      </c>
      <c r="AQ2571" s="256">
        <v>0</v>
      </c>
      <c r="AR2571" s="256">
        <v>0</v>
      </c>
      <c r="AS2571" s="256">
        <v>0</v>
      </c>
      <c r="AT2571" s="256">
        <v>0</v>
      </c>
      <c r="AU2571" s="256">
        <v>0</v>
      </c>
      <c r="AV2571" s="256">
        <v>0</v>
      </c>
      <c r="AW2571" s="256">
        <v>0</v>
      </c>
      <c r="AX2571" s="256">
        <v>0</v>
      </c>
      <c r="AY2571" s="256">
        <v>0</v>
      </c>
      <c r="AZ2571" s="256">
        <v>0</v>
      </c>
      <c r="BA2571" s="256">
        <v>0</v>
      </c>
      <c r="BB2571" s="256">
        <v>0</v>
      </c>
      <c r="BC2571" s="256">
        <v>0</v>
      </c>
      <c r="BD2571" s="256">
        <v>0</v>
      </c>
      <c r="BE2571" s="256">
        <v>0</v>
      </c>
      <c r="BF2571" s="256">
        <v>0</v>
      </c>
      <c r="BG2571" s="256">
        <v>0</v>
      </c>
      <c r="BH2571" s="256">
        <v>0</v>
      </c>
      <c r="BI2571" s="256">
        <v>0</v>
      </c>
      <c r="BJ2571" s="256">
        <v>0</v>
      </c>
      <c r="BK2571" s="256">
        <v>0</v>
      </c>
      <c r="BL2571" s="256">
        <v>0</v>
      </c>
      <c r="BM2571" s="256">
        <v>0</v>
      </c>
      <c r="BN2571" s="256">
        <v>0</v>
      </c>
      <c r="BO2571" s="256">
        <v>0</v>
      </c>
      <c r="BP2571" s="256">
        <v>0</v>
      </c>
      <c r="BQ2571" s="256">
        <v>0</v>
      </c>
      <c r="BR2571" s="256">
        <v>0</v>
      </c>
      <c r="BS2571" s="256">
        <v>0</v>
      </c>
      <c r="BT2571" s="256">
        <v>0</v>
      </c>
      <c r="BU2571" s="256">
        <v>0</v>
      </c>
      <c r="BV2571" s="256">
        <v>0</v>
      </c>
    </row>
    <row r="2572" spans="1:74">
      <c r="A2572" s="256">
        <v>115</v>
      </c>
      <c r="B2572" s="256">
        <v>1829</v>
      </c>
      <c r="C2572" s="256">
        <v>1847</v>
      </c>
      <c r="D2572" s="256">
        <v>1865</v>
      </c>
      <c r="E2572" s="256">
        <v>1882</v>
      </c>
      <c r="F2572" s="256">
        <v>1888</v>
      </c>
      <c r="G2572" s="256">
        <v>1904</v>
      </c>
      <c r="H2572" s="256">
        <v>1898</v>
      </c>
      <c r="I2572" s="256">
        <v>1884</v>
      </c>
      <c r="J2572" s="256">
        <v>1852</v>
      </c>
      <c r="K2572" s="256">
        <v>1821</v>
      </c>
      <c r="L2572" s="256">
        <v>1754</v>
      </c>
      <c r="M2572" s="256">
        <v>1652</v>
      </c>
      <c r="N2572" s="256">
        <v>1494</v>
      </c>
      <c r="O2572" s="256">
        <v>1334</v>
      </c>
      <c r="P2572" s="256">
        <v>1144</v>
      </c>
      <c r="Q2572" s="256">
        <v>982</v>
      </c>
      <c r="R2572" s="256">
        <v>858</v>
      </c>
      <c r="S2572" s="256">
        <v>784</v>
      </c>
      <c r="T2572" s="256">
        <v>734</v>
      </c>
      <c r="U2572" s="256">
        <v>708</v>
      </c>
      <c r="V2572" s="256">
        <v>702</v>
      </c>
      <c r="W2572" s="256">
        <v>674</v>
      </c>
      <c r="X2572" s="256">
        <v>576</v>
      </c>
      <c r="Y2572" s="256">
        <v>506</v>
      </c>
      <c r="Z2572" s="256">
        <v>488</v>
      </c>
      <c r="AA2572" s="256">
        <v>483</v>
      </c>
      <c r="AB2572" s="256">
        <v>486</v>
      </c>
      <c r="AC2572" s="256">
        <v>472</v>
      </c>
      <c r="AD2572" s="256">
        <v>423</v>
      </c>
      <c r="AE2572" s="256">
        <v>372</v>
      </c>
      <c r="AF2572" s="256">
        <v>318</v>
      </c>
      <c r="AG2572" s="256">
        <v>287</v>
      </c>
      <c r="AH2572" s="256">
        <v>282</v>
      </c>
      <c r="AI2572" s="256">
        <v>258</v>
      </c>
      <c r="AJ2572" s="256">
        <v>214</v>
      </c>
      <c r="AK2572" s="256">
        <v>130</v>
      </c>
      <c r="AL2572" s="256">
        <v>0</v>
      </c>
      <c r="AM2572" s="256">
        <v>0</v>
      </c>
      <c r="AN2572" s="256">
        <v>0</v>
      </c>
      <c r="AO2572" s="256">
        <v>0</v>
      </c>
      <c r="AP2572" s="256">
        <v>0</v>
      </c>
      <c r="AQ2572" s="256">
        <v>0</v>
      </c>
      <c r="AR2572" s="256">
        <v>0</v>
      </c>
      <c r="AS2572" s="256">
        <v>0</v>
      </c>
      <c r="AT2572" s="256">
        <v>0</v>
      </c>
      <c r="AU2572" s="256">
        <v>0</v>
      </c>
      <c r="AV2572" s="256">
        <v>0</v>
      </c>
      <c r="AW2572" s="256">
        <v>0</v>
      </c>
      <c r="AX2572" s="256">
        <v>0</v>
      </c>
      <c r="AY2572" s="256">
        <v>0</v>
      </c>
      <c r="AZ2572" s="256">
        <v>0</v>
      </c>
      <c r="BA2572" s="256">
        <v>0</v>
      </c>
      <c r="BB2572" s="256">
        <v>0</v>
      </c>
      <c r="BC2572" s="256">
        <v>0</v>
      </c>
      <c r="BD2572" s="256">
        <v>0</v>
      </c>
      <c r="BE2572" s="256">
        <v>0</v>
      </c>
      <c r="BF2572" s="256">
        <v>0</v>
      </c>
      <c r="BG2572" s="256">
        <v>0</v>
      </c>
      <c r="BH2572" s="256">
        <v>0</v>
      </c>
      <c r="BI2572" s="256">
        <v>0</v>
      </c>
      <c r="BJ2572" s="256">
        <v>0</v>
      </c>
      <c r="BK2572" s="256">
        <v>0</v>
      </c>
      <c r="BL2572" s="256">
        <v>0</v>
      </c>
      <c r="BM2572" s="256">
        <v>0</v>
      </c>
      <c r="BN2572" s="256">
        <v>0</v>
      </c>
      <c r="BO2572" s="256">
        <v>0</v>
      </c>
      <c r="BP2572" s="256">
        <v>0</v>
      </c>
      <c r="BQ2572" s="256">
        <v>0</v>
      </c>
      <c r="BR2572" s="256">
        <v>0</v>
      </c>
      <c r="BS2572" s="256">
        <v>0</v>
      </c>
      <c r="BT2572" s="256">
        <v>0</v>
      </c>
      <c r="BU2572" s="256">
        <v>0</v>
      </c>
      <c r="BV2572" s="256">
        <v>0</v>
      </c>
    </row>
    <row r="2573" spans="1:74">
      <c r="A2573" s="256">
        <v>120</v>
      </c>
      <c r="B2573" s="256">
        <v>1829</v>
      </c>
      <c r="C2573" s="256">
        <v>1850</v>
      </c>
      <c r="D2573" s="256">
        <v>1875</v>
      </c>
      <c r="E2573" s="256">
        <v>1888</v>
      </c>
      <c r="F2573" s="256">
        <v>1895</v>
      </c>
      <c r="G2573" s="256">
        <v>1894</v>
      </c>
      <c r="H2573" s="256">
        <v>1876</v>
      </c>
      <c r="I2573" s="256">
        <v>1850</v>
      </c>
      <c r="J2573" s="256">
        <v>1810</v>
      </c>
      <c r="K2573" s="256">
        <v>1736</v>
      </c>
      <c r="L2573" s="256">
        <v>1600</v>
      </c>
      <c r="M2573" s="256">
        <v>1418</v>
      </c>
      <c r="N2573" s="256">
        <v>1216</v>
      </c>
      <c r="O2573" s="256">
        <v>1030</v>
      </c>
      <c r="P2573" s="256">
        <v>838</v>
      </c>
      <c r="Q2573" s="256">
        <v>700</v>
      </c>
      <c r="R2573" s="256">
        <v>610</v>
      </c>
      <c r="S2573" s="256">
        <v>557</v>
      </c>
      <c r="T2573" s="256">
        <v>517</v>
      </c>
      <c r="U2573" s="256">
        <v>526</v>
      </c>
      <c r="V2573" s="256">
        <v>536</v>
      </c>
      <c r="W2573" s="256">
        <v>546</v>
      </c>
      <c r="X2573" s="256">
        <v>499</v>
      </c>
      <c r="Y2573" s="256">
        <v>453</v>
      </c>
      <c r="Z2573" s="256">
        <v>451</v>
      </c>
      <c r="AA2573" s="256">
        <v>456</v>
      </c>
      <c r="AB2573" s="256">
        <v>467</v>
      </c>
      <c r="AC2573" s="256">
        <v>460</v>
      </c>
      <c r="AD2573" s="256">
        <v>417</v>
      </c>
      <c r="AE2573" s="256">
        <v>384</v>
      </c>
      <c r="AF2573" s="256">
        <v>340</v>
      </c>
      <c r="AG2573" s="256">
        <v>306</v>
      </c>
      <c r="AH2573" s="256">
        <v>286</v>
      </c>
      <c r="AI2573" s="256">
        <v>302</v>
      </c>
      <c r="AJ2573" s="256">
        <v>276</v>
      </c>
      <c r="AK2573" s="256">
        <v>166</v>
      </c>
      <c r="AL2573" s="256">
        <v>0</v>
      </c>
      <c r="AM2573" s="256">
        <v>0</v>
      </c>
      <c r="AN2573" s="256">
        <v>0</v>
      </c>
      <c r="AO2573" s="256">
        <v>0</v>
      </c>
      <c r="AP2573" s="256">
        <v>0</v>
      </c>
      <c r="AQ2573" s="256">
        <v>0</v>
      </c>
      <c r="AR2573" s="256">
        <v>0</v>
      </c>
      <c r="AS2573" s="256">
        <v>0</v>
      </c>
      <c r="AT2573" s="256">
        <v>0</v>
      </c>
      <c r="AU2573" s="256">
        <v>0</v>
      </c>
      <c r="AV2573" s="256">
        <v>0</v>
      </c>
      <c r="AW2573" s="256">
        <v>0</v>
      </c>
      <c r="AX2573" s="256">
        <v>0</v>
      </c>
      <c r="AY2573" s="256">
        <v>0</v>
      </c>
      <c r="AZ2573" s="256">
        <v>0</v>
      </c>
      <c r="BA2573" s="256">
        <v>0</v>
      </c>
      <c r="BB2573" s="256">
        <v>0</v>
      </c>
      <c r="BC2573" s="256">
        <v>0</v>
      </c>
      <c r="BD2573" s="256">
        <v>0</v>
      </c>
      <c r="BE2573" s="256">
        <v>0</v>
      </c>
      <c r="BF2573" s="256">
        <v>0</v>
      </c>
      <c r="BG2573" s="256">
        <v>0</v>
      </c>
      <c r="BH2573" s="256">
        <v>0</v>
      </c>
      <c r="BI2573" s="256">
        <v>0</v>
      </c>
      <c r="BJ2573" s="256">
        <v>0</v>
      </c>
      <c r="BK2573" s="256">
        <v>0</v>
      </c>
      <c r="BL2573" s="256">
        <v>0</v>
      </c>
      <c r="BM2573" s="256">
        <v>0</v>
      </c>
      <c r="BN2573" s="256">
        <v>0</v>
      </c>
      <c r="BO2573" s="256">
        <v>0</v>
      </c>
      <c r="BP2573" s="256">
        <v>0</v>
      </c>
      <c r="BQ2573" s="256">
        <v>0</v>
      </c>
      <c r="BR2573" s="256">
        <v>0</v>
      </c>
      <c r="BS2573" s="256">
        <v>0</v>
      </c>
      <c r="BT2573" s="256">
        <v>0</v>
      </c>
      <c r="BU2573" s="256">
        <v>0</v>
      </c>
      <c r="BV2573" s="256">
        <v>0</v>
      </c>
    </row>
    <row r="2574" spans="1:74">
      <c r="A2574" s="256">
        <v>125</v>
      </c>
      <c r="B2574" s="256">
        <v>1829</v>
      </c>
      <c r="C2574" s="256">
        <v>1860</v>
      </c>
      <c r="D2574" s="256">
        <v>1885</v>
      </c>
      <c r="E2574" s="256">
        <v>1894</v>
      </c>
      <c r="F2574" s="256">
        <v>1893</v>
      </c>
      <c r="G2574" s="256">
        <v>1888</v>
      </c>
      <c r="H2574" s="256">
        <v>1865</v>
      </c>
      <c r="I2574" s="256">
        <v>1820</v>
      </c>
      <c r="J2574" s="256">
        <v>1743</v>
      </c>
      <c r="K2574" s="256">
        <v>1602</v>
      </c>
      <c r="L2574" s="256">
        <v>1406</v>
      </c>
      <c r="M2574" s="256">
        <v>1188</v>
      </c>
      <c r="N2574" s="256">
        <v>964</v>
      </c>
      <c r="O2574" s="256">
        <v>776</v>
      </c>
      <c r="P2574" s="256">
        <v>624</v>
      </c>
      <c r="Q2574" s="256">
        <v>538</v>
      </c>
      <c r="R2574" s="256">
        <v>485</v>
      </c>
      <c r="S2574" s="256">
        <v>460</v>
      </c>
      <c r="T2574" s="256">
        <v>468</v>
      </c>
      <c r="U2574" s="256">
        <v>498</v>
      </c>
      <c r="V2574" s="256">
        <v>542</v>
      </c>
      <c r="W2574" s="256">
        <v>582</v>
      </c>
      <c r="X2574" s="256">
        <v>578</v>
      </c>
      <c r="Y2574" s="256">
        <v>520</v>
      </c>
      <c r="Z2574" s="256">
        <v>492</v>
      </c>
      <c r="AA2574" s="256">
        <v>480</v>
      </c>
      <c r="AB2574" s="256">
        <v>461</v>
      </c>
      <c r="AC2574" s="256">
        <v>433</v>
      </c>
      <c r="AD2574" s="256">
        <v>407</v>
      </c>
      <c r="AE2574" s="256">
        <v>371</v>
      </c>
      <c r="AF2574" s="256">
        <v>340</v>
      </c>
      <c r="AG2574" s="256">
        <v>296</v>
      </c>
      <c r="AH2574" s="256">
        <v>279</v>
      </c>
      <c r="AI2574" s="256">
        <v>272</v>
      </c>
      <c r="AJ2574" s="256">
        <v>250</v>
      </c>
      <c r="AK2574" s="256">
        <v>170</v>
      </c>
      <c r="AL2574" s="256">
        <v>0</v>
      </c>
      <c r="AM2574" s="256">
        <v>0</v>
      </c>
      <c r="AN2574" s="256">
        <v>0</v>
      </c>
      <c r="AO2574" s="256">
        <v>0</v>
      </c>
      <c r="AP2574" s="256">
        <v>0</v>
      </c>
      <c r="AQ2574" s="256">
        <v>0</v>
      </c>
      <c r="AR2574" s="256">
        <v>0</v>
      </c>
      <c r="AS2574" s="256">
        <v>0</v>
      </c>
      <c r="AT2574" s="256">
        <v>0</v>
      </c>
      <c r="AU2574" s="256">
        <v>0</v>
      </c>
      <c r="AV2574" s="256">
        <v>0</v>
      </c>
      <c r="AW2574" s="256">
        <v>0</v>
      </c>
      <c r="AX2574" s="256">
        <v>0</v>
      </c>
      <c r="AY2574" s="256">
        <v>0</v>
      </c>
      <c r="AZ2574" s="256">
        <v>0</v>
      </c>
      <c r="BA2574" s="256">
        <v>0</v>
      </c>
      <c r="BB2574" s="256">
        <v>0</v>
      </c>
      <c r="BC2574" s="256">
        <v>0</v>
      </c>
      <c r="BD2574" s="256">
        <v>0</v>
      </c>
      <c r="BE2574" s="256">
        <v>0</v>
      </c>
      <c r="BF2574" s="256">
        <v>0</v>
      </c>
      <c r="BG2574" s="256">
        <v>0</v>
      </c>
      <c r="BH2574" s="256">
        <v>0</v>
      </c>
      <c r="BI2574" s="256">
        <v>0</v>
      </c>
      <c r="BJ2574" s="256">
        <v>0</v>
      </c>
      <c r="BK2574" s="256">
        <v>0</v>
      </c>
      <c r="BL2574" s="256">
        <v>0</v>
      </c>
      <c r="BM2574" s="256">
        <v>0</v>
      </c>
      <c r="BN2574" s="256">
        <v>0</v>
      </c>
      <c r="BO2574" s="256">
        <v>0</v>
      </c>
      <c r="BP2574" s="256">
        <v>0</v>
      </c>
      <c r="BQ2574" s="256">
        <v>0</v>
      </c>
      <c r="BR2574" s="256">
        <v>0</v>
      </c>
      <c r="BS2574" s="256">
        <v>0</v>
      </c>
      <c r="BT2574" s="256">
        <v>0</v>
      </c>
      <c r="BU2574" s="256">
        <v>0</v>
      </c>
      <c r="BV2574" s="256">
        <v>0</v>
      </c>
    </row>
    <row r="2575" spans="1:74">
      <c r="A2575" s="256">
        <v>130</v>
      </c>
      <c r="B2575" s="256">
        <v>1829</v>
      </c>
      <c r="C2575" s="256">
        <v>1865</v>
      </c>
      <c r="D2575" s="256">
        <v>1885</v>
      </c>
      <c r="E2575" s="256">
        <v>1901</v>
      </c>
      <c r="F2575" s="256">
        <v>1894</v>
      </c>
      <c r="G2575" s="256">
        <v>1876</v>
      </c>
      <c r="H2575" s="256">
        <v>1842</v>
      </c>
      <c r="I2575" s="256">
        <v>1782</v>
      </c>
      <c r="J2575" s="256">
        <v>1644</v>
      </c>
      <c r="K2575" s="256">
        <v>1449</v>
      </c>
      <c r="L2575" s="256">
        <v>1204</v>
      </c>
      <c r="M2575" s="256">
        <v>974</v>
      </c>
      <c r="N2575" s="256">
        <v>748</v>
      </c>
      <c r="O2575" s="256">
        <v>608</v>
      </c>
      <c r="P2575" s="256">
        <v>511</v>
      </c>
      <c r="Q2575" s="256">
        <v>460</v>
      </c>
      <c r="R2575" s="256">
        <v>444</v>
      </c>
      <c r="S2575" s="256">
        <v>449</v>
      </c>
      <c r="T2575" s="256">
        <v>487</v>
      </c>
      <c r="U2575" s="256">
        <v>552</v>
      </c>
      <c r="V2575" s="256">
        <v>626</v>
      </c>
      <c r="W2575" s="256">
        <v>695</v>
      </c>
      <c r="X2575" s="256">
        <v>770</v>
      </c>
      <c r="Y2575" s="256">
        <v>782</v>
      </c>
      <c r="Z2575" s="256">
        <v>754</v>
      </c>
      <c r="AA2575" s="256">
        <v>690</v>
      </c>
      <c r="AB2575" s="256">
        <v>594</v>
      </c>
      <c r="AC2575" s="256">
        <v>518</v>
      </c>
      <c r="AD2575" s="256">
        <v>456</v>
      </c>
      <c r="AE2575" s="256">
        <v>408</v>
      </c>
      <c r="AF2575" s="256">
        <v>349</v>
      </c>
      <c r="AG2575" s="256">
        <v>284</v>
      </c>
      <c r="AH2575" s="256">
        <v>243</v>
      </c>
      <c r="AI2575" s="256">
        <v>235</v>
      </c>
      <c r="AJ2575" s="256">
        <v>218</v>
      </c>
      <c r="AK2575" s="256">
        <v>168</v>
      </c>
      <c r="AL2575" s="256">
        <v>0</v>
      </c>
      <c r="AM2575" s="256">
        <v>0</v>
      </c>
      <c r="AN2575" s="256">
        <v>0</v>
      </c>
      <c r="AO2575" s="256">
        <v>0</v>
      </c>
      <c r="AP2575" s="256">
        <v>0</v>
      </c>
      <c r="AQ2575" s="256">
        <v>0</v>
      </c>
      <c r="AR2575" s="256">
        <v>0</v>
      </c>
      <c r="AS2575" s="256">
        <v>0</v>
      </c>
      <c r="AT2575" s="256">
        <v>0</v>
      </c>
      <c r="AU2575" s="256">
        <v>0</v>
      </c>
      <c r="AV2575" s="256">
        <v>0</v>
      </c>
      <c r="AW2575" s="256">
        <v>0</v>
      </c>
      <c r="AX2575" s="256">
        <v>0</v>
      </c>
      <c r="AY2575" s="256">
        <v>0</v>
      </c>
      <c r="AZ2575" s="256">
        <v>0</v>
      </c>
      <c r="BA2575" s="256">
        <v>0</v>
      </c>
      <c r="BB2575" s="256">
        <v>0</v>
      </c>
      <c r="BC2575" s="256">
        <v>0</v>
      </c>
      <c r="BD2575" s="256">
        <v>0</v>
      </c>
      <c r="BE2575" s="256">
        <v>0</v>
      </c>
      <c r="BF2575" s="256">
        <v>0</v>
      </c>
      <c r="BG2575" s="256">
        <v>0</v>
      </c>
      <c r="BH2575" s="256">
        <v>0</v>
      </c>
      <c r="BI2575" s="256">
        <v>0</v>
      </c>
      <c r="BJ2575" s="256">
        <v>0</v>
      </c>
      <c r="BK2575" s="256">
        <v>0</v>
      </c>
      <c r="BL2575" s="256">
        <v>0</v>
      </c>
      <c r="BM2575" s="256">
        <v>0</v>
      </c>
      <c r="BN2575" s="256">
        <v>0</v>
      </c>
      <c r="BO2575" s="256">
        <v>0</v>
      </c>
      <c r="BP2575" s="256">
        <v>0</v>
      </c>
      <c r="BQ2575" s="256">
        <v>0</v>
      </c>
      <c r="BR2575" s="256">
        <v>0</v>
      </c>
      <c r="BS2575" s="256">
        <v>0</v>
      </c>
      <c r="BT2575" s="256">
        <v>0</v>
      </c>
      <c r="BU2575" s="256">
        <v>0</v>
      </c>
      <c r="BV2575" s="256">
        <v>0</v>
      </c>
    </row>
    <row r="2576" spans="1:74">
      <c r="A2576" s="256">
        <v>135</v>
      </c>
      <c r="B2576" s="256">
        <v>1829</v>
      </c>
      <c r="C2576" s="256">
        <v>1868</v>
      </c>
      <c r="D2576" s="256">
        <v>1898</v>
      </c>
      <c r="E2576" s="256">
        <v>1910</v>
      </c>
      <c r="F2576" s="256">
        <v>1890</v>
      </c>
      <c r="G2576" s="256">
        <v>1852</v>
      </c>
      <c r="H2576" s="256">
        <v>1818</v>
      </c>
      <c r="I2576" s="256">
        <v>1711</v>
      </c>
      <c r="J2576" s="256">
        <v>1526</v>
      </c>
      <c r="K2576" s="256">
        <v>1280</v>
      </c>
      <c r="L2576" s="256">
        <v>1032</v>
      </c>
      <c r="M2576" s="256">
        <v>794</v>
      </c>
      <c r="N2576" s="256">
        <v>606</v>
      </c>
      <c r="O2576" s="256">
        <v>524</v>
      </c>
      <c r="P2576" s="256">
        <v>459</v>
      </c>
      <c r="Q2576" s="256">
        <v>440</v>
      </c>
      <c r="R2576" s="256">
        <v>438</v>
      </c>
      <c r="S2576" s="256">
        <v>482</v>
      </c>
      <c r="T2576" s="256">
        <v>552</v>
      </c>
      <c r="U2576" s="256">
        <v>634</v>
      </c>
      <c r="V2576" s="256">
        <v>714</v>
      </c>
      <c r="W2576" s="256">
        <v>797</v>
      </c>
      <c r="X2576" s="256">
        <v>868</v>
      </c>
      <c r="Y2576" s="256">
        <v>944</v>
      </c>
      <c r="Z2576" s="256">
        <v>950</v>
      </c>
      <c r="AA2576" s="256">
        <v>852</v>
      </c>
      <c r="AB2576" s="256">
        <v>739</v>
      </c>
      <c r="AC2576" s="256">
        <v>646</v>
      </c>
      <c r="AD2576" s="256">
        <v>568</v>
      </c>
      <c r="AE2576" s="256">
        <v>478</v>
      </c>
      <c r="AF2576" s="256">
        <v>392</v>
      </c>
      <c r="AG2576" s="256">
        <v>312</v>
      </c>
      <c r="AH2576" s="256">
        <v>276</v>
      </c>
      <c r="AI2576" s="256">
        <v>292</v>
      </c>
      <c r="AJ2576" s="256">
        <v>263</v>
      </c>
      <c r="AK2576" s="256">
        <v>166</v>
      </c>
      <c r="AL2576" s="256">
        <v>0</v>
      </c>
      <c r="AM2576" s="256">
        <v>0</v>
      </c>
      <c r="AN2576" s="256">
        <v>0</v>
      </c>
      <c r="AO2576" s="256">
        <v>0</v>
      </c>
      <c r="AP2576" s="256">
        <v>0</v>
      </c>
      <c r="AQ2576" s="256">
        <v>0</v>
      </c>
      <c r="AR2576" s="256">
        <v>0</v>
      </c>
      <c r="AS2576" s="256">
        <v>0</v>
      </c>
      <c r="AT2576" s="256">
        <v>0</v>
      </c>
      <c r="AU2576" s="256">
        <v>0</v>
      </c>
      <c r="AV2576" s="256">
        <v>0</v>
      </c>
      <c r="AW2576" s="256">
        <v>0</v>
      </c>
      <c r="AX2576" s="256">
        <v>0</v>
      </c>
      <c r="AY2576" s="256">
        <v>0</v>
      </c>
      <c r="AZ2576" s="256">
        <v>0</v>
      </c>
      <c r="BA2576" s="256">
        <v>0</v>
      </c>
      <c r="BB2576" s="256">
        <v>0</v>
      </c>
      <c r="BC2576" s="256">
        <v>0</v>
      </c>
      <c r="BD2576" s="256">
        <v>0</v>
      </c>
      <c r="BE2576" s="256">
        <v>0</v>
      </c>
      <c r="BF2576" s="256">
        <v>0</v>
      </c>
      <c r="BG2576" s="256">
        <v>0</v>
      </c>
      <c r="BH2576" s="256">
        <v>0</v>
      </c>
      <c r="BI2576" s="256">
        <v>0</v>
      </c>
      <c r="BJ2576" s="256">
        <v>0</v>
      </c>
      <c r="BK2576" s="256">
        <v>0</v>
      </c>
      <c r="BL2576" s="256">
        <v>0</v>
      </c>
      <c r="BM2576" s="256">
        <v>0</v>
      </c>
      <c r="BN2576" s="256">
        <v>0</v>
      </c>
      <c r="BO2576" s="256">
        <v>0</v>
      </c>
      <c r="BP2576" s="256">
        <v>0</v>
      </c>
      <c r="BQ2576" s="256">
        <v>0</v>
      </c>
      <c r="BR2576" s="256">
        <v>0</v>
      </c>
      <c r="BS2576" s="256">
        <v>0</v>
      </c>
      <c r="BT2576" s="256">
        <v>0</v>
      </c>
      <c r="BU2576" s="256">
        <v>0</v>
      </c>
      <c r="BV2576" s="256">
        <v>0</v>
      </c>
    </row>
    <row r="2577" spans="1:74">
      <c r="A2577" s="256">
        <v>140</v>
      </c>
      <c r="B2577" s="256">
        <v>1829</v>
      </c>
      <c r="C2577" s="256">
        <v>1867</v>
      </c>
      <c r="D2577" s="256">
        <v>1900</v>
      </c>
      <c r="E2577" s="256">
        <v>1908</v>
      </c>
      <c r="F2577" s="256">
        <v>1882</v>
      </c>
      <c r="G2577" s="256">
        <v>1848</v>
      </c>
      <c r="H2577" s="256">
        <v>1782</v>
      </c>
      <c r="I2577" s="256">
        <v>1638</v>
      </c>
      <c r="J2577" s="256">
        <v>1397</v>
      </c>
      <c r="K2577" s="256">
        <v>1138</v>
      </c>
      <c r="L2577" s="256">
        <v>868</v>
      </c>
      <c r="M2577" s="256">
        <v>662</v>
      </c>
      <c r="N2577" s="256">
        <v>532</v>
      </c>
      <c r="O2577" s="256">
        <v>490</v>
      </c>
      <c r="P2577" s="256">
        <v>447</v>
      </c>
      <c r="Q2577" s="256">
        <v>439</v>
      </c>
      <c r="R2577" s="256">
        <v>469</v>
      </c>
      <c r="S2577" s="256">
        <v>538</v>
      </c>
      <c r="T2577" s="256">
        <v>618</v>
      </c>
      <c r="U2577" s="256">
        <v>689</v>
      </c>
      <c r="V2577" s="256">
        <v>756</v>
      </c>
      <c r="W2577" s="256">
        <v>829</v>
      </c>
      <c r="X2577" s="256">
        <v>884</v>
      </c>
      <c r="Y2577" s="256">
        <v>897</v>
      </c>
      <c r="Z2577" s="256">
        <v>824</v>
      </c>
      <c r="AA2577" s="256">
        <v>750</v>
      </c>
      <c r="AB2577" s="256">
        <v>680</v>
      </c>
      <c r="AC2577" s="256">
        <v>611</v>
      </c>
      <c r="AD2577" s="256">
        <v>538</v>
      </c>
      <c r="AE2577" s="256">
        <v>462</v>
      </c>
      <c r="AF2577" s="256">
        <v>388</v>
      </c>
      <c r="AG2577" s="256">
        <v>321</v>
      </c>
      <c r="AH2577" s="256">
        <v>275</v>
      </c>
      <c r="AI2577" s="256">
        <v>266</v>
      </c>
      <c r="AJ2577" s="256">
        <v>220</v>
      </c>
      <c r="AK2577" s="256">
        <v>127</v>
      </c>
      <c r="AL2577" s="256">
        <v>0</v>
      </c>
      <c r="AM2577" s="256">
        <v>0</v>
      </c>
      <c r="AN2577" s="256">
        <v>0</v>
      </c>
      <c r="AO2577" s="256">
        <v>0</v>
      </c>
      <c r="AP2577" s="256">
        <v>0</v>
      </c>
      <c r="AQ2577" s="256">
        <v>0</v>
      </c>
      <c r="AR2577" s="256">
        <v>0</v>
      </c>
      <c r="AS2577" s="256">
        <v>0</v>
      </c>
      <c r="AT2577" s="256">
        <v>0</v>
      </c>
      <c r="AU2577" s="256">
        <v>0</v>
      </c>
      <c r="AV2577" s="256">
        <v>0</v>
      </c>
      <c r="AW2577" s="256">
        <v>0</v>
      </c>
      <c r="AX2577" s="256">
        <v>0</v>
      </c>
      <c r="AY2577" s="256">
        <v>0</v>
      </c>
      <c r="AZ2577" s="256">
        <v>0</v>
      </c>
      <c r="BA2577" s="256">
        <v>0</v>
      </c>
      <c r="BB2577" s="256">
        <v>0</v>
      </c>
      <c r="BC2577" s="256">
        <v>0</v>
      </c>
      <c r="BD2577" s="256">
        <v>0</v>
      </c>
      <c r="BE2577" s="256">
        <v>0</v>
      </c>
      <c r="BF2577" s="256">
        <v>0</v>
      </c>
      <c r="BG2577" s="256">
        <v>0</v>
      </c>
      <c r="BH2577" s="256">
        <v>0</v>
      </c>
      <c r="BI2577" s="256">
        <v>0</v>
      </c>
      <c r="BJ2577" s="256">
        <v>0</v>
      </c>
      <c r="BK2577" s="256">
        <v>0</v>
      </c>
      <c r="BL2577" s="256">
        <v>0</v>
      </c>
      <c r="BM2577" s="256">
        <v>0</v>
      </c>
      <c r="BN2577" s="256">
        <v>0</v>
      </c>
      <c r="BO2577" s="256">
        <v>0</v>
      </c>
      <c r="BP2577" s="256">
        <v>0</v>
      </c>
      <c r="BQ2577" s="256">
        <v>0</v>
      </c>
      <c r="BR2577" s="256">
        <v>0</v>
      </c>
      <c r="BS2577" s="256">
        <v>0</v>
      </c>
      <c r="BT2577" s="256">
        <v>0</v>
      </c>
      <c r="BU2577" s="256">
        <v>0</v>
      </c>
      <c r="BV2577" s="256">
        <v>0</v>
      </c>
    </row>
    <row r="2578" spans="1:74">
      <c r="A2578" s="256">
        <v>145</v>
      </c>
      <c r="B2578" s="256">
        <v>1829</v>
      </c>
      <c r="C2578" s="256">
        <v>1874</v>
      </c>
      <c r="D2578" s="256">
        <v>1905</v>
      </c>
      <c r="E2578" s="256">
        <v>1910</v>
      </c>
      <c r="F2578" s="256">
        <v>1875</v>
      </c>
      <c r="G2578" s="256">
        <v>1830</v>
      </c>
      <c r="H2578" s="256">
        <v>1742</v>
      </c>
      <c r="I2578" s="256">
        <v>1544</v>
      </c>
      <c r="J2578" s="256">
        <v>1284</v>
      </c>
      <c r="K2578" s="256">
        <v>1012</v>
      </c>
      <c r="L2578" s="256">
        <v>748</v>
      </c>
      <c r="M2578" s="256">
        <v>584</v>
      </c>
      <c r="N2578" s="256">
        <v>503</v>
      </c>
      <c r="O2578" s="256">
        <v>470</v>
      </c>
      <c r="P2578" s="256">
        <v>442</v>
      </c>
      <c r="Q2578" s="256">
        <v>456</v>
      </c>
      <c r="R2578" s="256">
        <v>512</v>
      </c>
      <c r="S2578" s="256">
        <v>594</v>
      </c>
      <c r="T2578" s="256">
        <v>649</v>
      </c>
      <c r="U2578" s="256">
        <v>698</v>
      </c>
      <c r="V2578" s="256">
        <v>746</v>
      </c>
      <c r="W2578" s="256">
        <v>792</v>
      </c>
      <c r="X2578" s="256">
        <v>808</v>
      </c>
      <c r="Y2578" s="256">
        <v>763</v>
      </c>
      <c r="Z2578" s="256">
        <v>704</v>
      </c>
      <c r="AA2578" s="256">
        <v>649</v>
      </c>
      <c r="AB2578" s="256">
        <v>584</v>
      </c>
      <c r="AC2578" s="256">
        <v>540</v>
      </c>
      <c r="AD2578" s="256">
        <v>484</v>
      </c>
      <c r="AE2578" s="256">
        <v>423</v>
      </c>
      <c r="AF2578" s="256">
        <v>365</v>
      </c>
      <c r="AG2578" s="256">
        <v>314</v>
      </c>
      <c r="AH2578" s="256">
        <v>294</v>
      </c>
      <c r="AI2578" s="256">
        <v>291</v>
      </c>
      <c r="AJ2578" s="256">
        <v>248</v>
      </c>
      <c r="AK2578" s="256">
        <v>136</v>
      </c>
      <c r="AL2578" s="256">
        <v>0</v>
      </c>
      <c r="AM2578" s="256">
        <v>0</v>
      </c>
      <c r="AN2578" s="256">
        <v>0</v>
      </c>
      <c r="AO2578" s="256">
        <v>0</v>
      </c>
      <c r="AP2578" s="256">
        <v>0</v>
      </c>
      <c r="AQ2578" s="256">
        <v>0</v>
      </c>
      <c r="AR2578" s="256">
        <v>0</v>
      </c>
      <c r="AS2578" s="256">
        <v>0</v>
      </c>
      <c r="AT2578" s="256">
        <v>0</v>
      </c>
      <c r="AU2578" s="256">
        <v>0</v>
      </c>
      <c r="AV2578" s="256">
        <v>0</v>
      </c>
      <c r="AW2578" s="256">
        <v>0</v>
      </c>
      <c r="AX2578" s="256">
        <v>0</v>
      </c>
      <c r="AY2578" s="256">
        <v>0</v>
      </c>
      <c r="AZ2578" s="256">
        <v>0</v>
      </c>
      <c r="BA2578" s="256">
        <v>0</v>
      </c>
      <c r="BB2578" s="256">
        <v>0</v>
      </c>
      <c r="BC2578" s="256">
        <v>0</v>
      </c>
      <c r="BD2578" s="256">
        <v>0</v>
      </c>
      <c r="BE2578" s="256">
        <v>0</v>
      </c>
      <c r="BF2578" s="256">
        <v>0</v>
      </c>
      <c r="BG2578" s="256">
        <v>0</v>
      </c>
      <c r="BH2578" s="256">
        <v>0</v>
      </c>
      <c r="BI2578" s="256">
        <v>0</v>
      </c>
      <c r="BJ2578" s="256">
        <v>0</v>
      </c>
      <c r="BK2578" s="256">
        <v>0</v>
      </c>
      <c r="BL2578" s="256">
        <v>0</v>
      </c>
      <c r="BM2578" s="256">
        <v>0</v>
      </c>
      <c r="BN2578" s="256">
        <v>0</v>
      </c>
      <c r="BO2578" s="256">
        <v>0</v>
      </c>
      <c r="BP2578" s="256">
        <v>0</v>
      </c>
      <c r="BQ2578" s="256">
        <v>0</v>
      </c>
      <c r="BR2578" s="256">
        <v>0</v>
      </c>
      <c r="BS2578" s="256">
        <v>0</v>
      </c>
      <c r="BT2578" s="256">
        <v>0</v>
      </c>
      <c r="BU2578" s="256">
        <v>0</v>
      </c>
      <c r="BV2578" s="256">
        <v>0</v>
      </c>
    </row>
    <row r="2579" spans="1:74">
      <c r="A2579" s="256">
        <v>150</v>
      </c>
      <c r="B2579" s="256">
        <v>1829</v>
      </c>
      <c r="C2579" s="256">
        <v>1874</v>
      </c>
      <c r="D2579" s="256">
        <v>1910</v>
      </c>
      <c r="E2579" s="256">
        <v>1910</v>
      </c>
      <c r="F2579" s="256">
        <v>1876</v>
      </c>
      <c r="G2579" s="256">
        <v>1822</v>
      </c>
      <c r="H2579" s="256">
        <v>1698</v>
      </c>
      <c r="I2579" s="256">
        <v>1463</v>
      </c>
      <c r="J2579" s="256">
        <v>1188</v>
      </c>
      <c r="K2579" s="256">
        <v>898</v>
      </c>
      <c r="L2579" s="256">
        <v>668</v>
      </c>
      <c r="M2579" s="256">
        <v>532</v>
      </c>
      <c r="N2579" s="256">
        <v>480</v>
      </c>
      <c r="O2579" s="256">
        <v>468</v>
      </c>
      <c r="P2579" s="256">
        <v>447</v>
      </c>
      <c r="Q2579" s="256">
        <v>478</v>
      </c>
      <c r="R2579" s="256">
        <v>556</v>
      </c>
      <c r="S2579" s="256">
        <v>616</v>
      </c>
      <c r="T2579" s="256">
        <v>642</v>
      </c>
      <c r="U2579" s="256">
        <v>676</v>
      </c>
      <c r="V2579" s="256">
        <v>708</v>
      </c>
      <c r="W2579" s="256">
        <v>724</v>
      </c>
      <c r="X2579" s="256">
        <v>704</v>
      </c>
      <c r="Y2579" s="256">
        <v>648</v>
      </c>
      <c r="Z2579" s="256">
        <v>610</v>
      </c>
      <c r="AA2579" s="256">
        <v>560</v>
      </c>
      <c r="AB2579" s="256">
        <v>515</v>
      </c>
      <c r="AC2579" s="256">
        <v>472</v>
      </c>
      <c r="AD2579" s="256">
        <v>428</v>
      </c>
      <c r="AE2579" s="256">
        <v>368</v>
      </c>
      <c r="AF2579" s="256">
        <v>317</v>
      </c>
      <c r="AG2579" s="256">
        <v>294</v>
      </c>
      <c r="AH2579" s="256">
        <v>282</v>
      </c>
      <c r="AI2579" s="256">
        <v>281</v>
      </c>
      <c r="AJ2579" s="256">
        <v>259</v>
      </c>
      <c r="AK2579" s="256">
        <v>168</v>
      </c>
      <c r="AL2579" s="256">
        <v>0</v>
      </c>
      <c r="AM2579" s="256">
        <v>0</v>
      </c>
      <c r="AN2579" s="256">
        <v>0</v>
      </c>
      <c r="AO2579" s="256">
        <v>0</v>
      </c>
      <c r="AP2579" s="256">
        <v>0</v>
      </c>
      <c r="AQ2579" s="256">
        <v>0</v>
      </c>
      <c r="AR2579" s="256">
        <v>0</v>
      </c>
      <c r="AS2579" s="256">
        <v>0</v>
      </c>
      <c r="AT2579" s="256">
        <v>0</v>
      </c>
      <c r="AU2579" s="256">
        <v>0</v>
      </c>
      <c r="AV2579" s="256">
        <v>0</v>
      </c>
      <c r="AW2579" s="256">
        <v>0</v>
      </c>
      <c r="AX2579" s="256">
        <v>0</v>
      </c>
      <c r="AY2579" s="256">
        <v>0</v>
      </c>
      <c r="AZ2579" s="256">
        <v>0</v>
      </c>
      <c r="BA2579" s="256">
        <v>0</v>
      </c>
      <c r="BB2579" s="256">
        <v>0</v>
      </c>
      <c r="BC2579" s="256">
        <v>0</v>
      </c>
      <c r="BD2579" s="256">
        <v>0</v>
      </c>
      <c r="BE2579" s="256">
        <v>0</v>
      </c>
      <c r="BF2579" s="256">
        <v>0</v>
      </c>
      <c r="BG2579" s="256">
        <v>0</v>
      </c>
      <c r="BH2579" s="256">
        <v>0</v>
      </c>
      <c r="BI2579" s="256">
        <v>0</v>
      </c>
      <c r="BJ2579" s="256">
        <v>0</v>
      </c>
      <c r="BK2579" s="256">
        <v>0</v>
      </c>
      <c r="BL2579" s="256">
        <v>0</v>
      </c>
      <c r="BM2579" s="256">
        <v>0</v>
      </c>
      <c r="BN2579" s="256">
        <v>0</v>
      </c>
      <c r="BO2579" s="256">
        <v>0</v>
      </c>
      <c r="BP2579" s="256">
        <v>0</v>
      </c>
      <c r="BQ2579" s="256">
        <v>0</v>
      </c>
      <c r="BR2579" s="256">
        <v>0</v>
      </c>
      <c r="BS2579" s="256">
        <v>0</v>
      </c>
      <c r="BT2579" s="256">
        <v>0</v>
      </c>
      <c r="BU2579" s="256">
        <v>0</v>
      </c>
      <c r="BV2579" s="256">
        <v>0</v>
      </c>
    </row>
    <row r="2580" spans="1:74">
      <c r="A2580" s="256">
        <v>155</v>
      </c>
      <c r="B2580" s="256">
        <v>1829</v>
      </c>
      <c r="C2580" s="256">
        <v>1872</v>
      </c>
      <c r="D2580" s="256">
        <v>1910</v>
      </c>
      <c r="E2580" s="256">
        <v>1913</v>
      </c>
      <c r="F2580" s="256">
        <v>1872</v>
      </c>
      <c r="G2580" s="256">
        <v>1808</v>
      </c>
      <c r="H2580" s="256">
        <v>1596</v>
      </c>
      <c r="I2580" s="256">
        <v>1396</v>
      </c>
      <c r="J2580" s="256">
        <v>1103</v>
      </c>
      <c r="K2580" s="256">
        <v>820</v>
      </c>
      <c r="L2580" s="256">
        <v>605</v>
      </c>
      <c r="M2580" s="256">
        <v>508</v>
      </c>
      <c r="N2580" s="256">
        <v>476</v>
      </c>
      <c r="O2580" s="256">
        <v>460</v>
      </c>
      <c r="P2580" s="256">
        <v>456</v>
      </c>
      <c r="Q2580" s="256">
        <v>514</v>
      </c>
      <c r="R2580" s="256">
        <v>584</v>
      </c>
      <c r="S2580" s="256">
        <v>615</v>
      </c>
      <c r="T2580" s="256">
        <v>630</v>
      </c>
      <c r="U2580" s="256">
        <v>648</v>
      </c>
      <c r="V2580" s="256">
        <v>659</v>
      </c>
      <c r="W2580" s="256">
        <v>654</v>
      </c>
      <c r="X2580" s="256">
        <v>616</v>
      </c>
      <c r="Y2580" s="256">
        <v>570</v>
      </c>
      <c r="Z2580" s="256">
        <v>535</v>
      </c>
      <c r="AA2580" s="256">
        <v>494</v>
      </c>
      <c r="AB2580" s="256">
        <v>450</v>
      </c>
      <c r="AC2580" s="256">
        <v>414</v>
      </c>
      <c r="AD2580" s="256">
        <v>376</v>
      </c>
      <c r="AE2580" s="256">
        <v>325</v>
      </c>
      <c r="AF2580" s="256">
        <v>285</v>
      </c>
      <c r="AG2580" s="256">
        <v>270</v>
      </c>
      <c r="AH2580" s="256">
        <v>260</v>
      </c>
      <c r="AI2580" s="256">
        <v>246</v>
      </c>
      <c r="AJ2580" s="256">
        <v>205</v>
      </c>
      <c r="AK2580" s="256">
        <v>101</v>
      </c>
      <c r="AL2580" s="256">
        <v>0</v>
      </c>
      <c r="AM2580" s="256">
        <v>0</v>
      </c>
      <c r="AN2580" s="256">
        <v>0</v>
      </c>
      <c r="AO2580" s="256">
        <v>0</v>
      </c>
      <c r="AP2580" s="256">
        <v>0</v>
      </c>
      <c r="AQ2580" s="256">
        <v>0</v>
      </c>
      <c r="AR2580" s="256">
        <v>0</v>
      </c>
      <c r="AS2580" s="256">
        <v>0</v>
      </c>
      <c r="AT2580" s="256">
        <v>0</v>
      </c>
      <c r="AU2580" s="256">
        <v>0</v>
      </c>
      <c r="AV2580" s="256">
        <v>0</v>
      </c>
      <c r="AW2580" s="256">
        <v>0</v>
      </c>
      <c r="AX2580" s="256">
        <v>0</v>
      </c>
      <c r="AY2580" s="256">
        <v>0</v>
      </c>
      <c r="AZ2580" s="256">
        <v>0</v>
      </c>
      <c r="BA2580" s="256">
        <v>0</v>
      </c>
      <c r="BB2580" s="256">
        <v>0</v>
      </c>
      <c r="BC2580" s="256">
        <v>0</v>
      </c>
      <c r="BD2580" s="256">
        <v>0</v>
      </c>
      <c r="BE2580" s="256">
        <v>0</v>
      </c>
      <c r="BF2580" s="256">
        <v>0</v>
      </c>
      <c r="BG2580" s="256">
        <v>0</v>
      </c>
      <c r="BH2580" s="256">
        <v>0</v>
      </c>
      <c r="BI2580" s="256">
        <v>0</v>
      </c>
      <c r="BJ2580" s="256">
        <v>0</v>
      </c>
      <c r="BK2580" s="256">
        <v>0</v>
      </c>
      <c r="BL2580" s="256">
        <v>0</v>
      </c>
      <c r="BM2580" s="256">
        <v>0</v>
      </c>
      <c r="BN2580" s="256">
        <v>0</v>
      </c>
      <c r="BO2580" s="256">
        <v>0</v>
      </c>
      <c r="BP2580" s="256">
        <v>0</v>
      </c>
      <c r="BQ2580" s="256">
        <v>0</v>
      </c>
      <c r="BR2580" s="256">
        <v>0</v>
      </c>
      <c r="BS2580" s="256">
        <v>0</v>
      </c>
      <c r="BT2580" s="256">
        <v>0</v>
      </c>
      <c r="BU2580" s="256">
        <v>0</v>
      </c>
      <c r="BV2580" s="256">
        <v>0</v>
      </c>
    </row>
    <row r="2581" spans="1:74">
      <c r="A2581" s="256">
        <v>160</v>
      </c>
      <c r="B2581" s="256">
        <v>1829</v>
      </c>
      <c r="C2581" s="256">
        <v>1874</v>
      </c>
      <c r="D2581" s="256">
        <v>1908</v>
      </c>
      <c r="E2581" s="256">
        <v>1914</v>
      </c>
      <c r="F2581" s="256">
        <v>1870</v>
      </c>
      <c r="G2581" s="256">
        <v>1797</v>
      </c>
      <c r="H2581" s="256">
        <v>1610</v>
      </c>
      <c r="I2581" s="256">
        <v>1334</v>
      </c>
      <c r="J2581" s="256">
        <v>1032</v>
      </c>
      <c r="K2581" s="256">
        <v>754</v>
      </c>
      <c r="L2581" s="256">
        <v>566</v>
      </c>
      <c r="M2581" s="256">
        <v>500</v>
      </c>
      <c r="N2581" s="256">
        <v>466</v>
      </c>
      <c r="O2581" s="256">
        <v>460</v>
      </c>
      <c r="P2581" s="256">
        <v>473</v>
      </c>
      <c r="Q2581" s="256">
        <v>538</v>
      </c>
      <c r="R2581" s="256">
        <v>598</v>
      </c>
      <c r="S2581" s="256">
        <v>616</v>
      </c>
      <c r="T2581" s="256">
        <v>615</v>
      </c>
      <c r="U2581" s="256">
        <v>620</v>
      </c>
      <c r="V2581" s="256">
        <v>615</v>
      </c>
      <c r="W2581" s="256">
        <v>595</v>
      </c>
      <c r="X2581" s="256">
        <v>546</v>
      </c>
      <c r="Y2581" s="256">
        <v>500</v>
      </c>
      <c r="Z2581" s="256">
        <v>464</v>
      </c>
      <c r="AA2581" s="256">
        <v>426</v>
      </c>
      <c r="AB2581" s="256">
        <v>389</v>
      </c>
      <c r="AC2581" s="256">
        <v>374</v>
      </c>
      <c r="AD2581" s="256">
        <v>332</v>
      </c>
      <c r="AE2581" s="256">
        <v>294</v>
      </c>
      <c r="AF2581" s="256">
        <v>270</v>
      </c>
      <c r="AG2581" s="256">
        <v>240</v>
      </c>
      <c r="AH2581" s="256">
        <v>216</v>
      </c>
      <c r="AI2581" s="256">
        <v>202</v>
      </c>
      <c r="AJ2581" s="256">
        <v>162</v>
      </c>
      <c r="AK2581" s="256">
        <v>80</v>
      </c>
      <c r="AL2581" s="256">
        <v>0</v>
      </c>
      <c r="AM2581" s="256">
        <v>0</v>
      </c>
      <c r="AN2581" s="256">
        <v>0</v>
      </c>
      <c r="AO2581" s="256">
        <v>0</v>
      </c>
      <c r="AP2581" s="256">
        <v>0</v>
      </c>
      <c r="AQ2581" s="256">
        <v>0</v>
      </c>
      <c r="AR2581" s="256">
        <v>0</v>
      </c>
      <c r="AS2581" s="256">
        <v>0</v>
      </c>
      <c r="AT2581" s="256">
        <v>0</v>
      </c>
      <c r="AU2581" s="256">
        <v>0</v>
      </c>
      <c r="AV2581" s="256">
        <v>0</v>
      </c>
      <c r="AW2581" s="256">
        <v>0</v>
      </c>
      <c r="AX2581" s="256">
        <v>0</v>
      </c>
      <c r="AY2581" s="256">
        <v>0</v>
      </c>
      <c r="AZ2581" s="256">
        <v>0</v>
      </c>
      <c r="BA2581" s="256">
        <v>0</v>
      </c>
      <c r="BB2581" s="256">
        <v>0</v>
      </c>
      <c r="BC2581" s="256">
        <v>0</v>
      </c>
      <c r="BD2581" s="256">
        <v>0</v>
      </c>
      <c r="BE2581" s="256">
        <v>0</v>
      </c>
      <c r="BF2581" s="256">
        <v>0</v>
      </c>
      <c r="BG2581" s="256">
        <v>0</v>
      </c>
      <c r="BH2581" s="256">
        <v>0</v>
      </c>
      <c r="BI2581" s="256">
        <v>0</v>
      </c>
      <c r="BJ2581" s="256">
        <v>0</v>
      </c>
      <c r="BK2581" s="256">
        <v>0</v>
      </c>
      <c r="BL2581" s="256">
        <v>0</v>
      </c>
      <c r="BM2581" s="256">
        <v>0</v>
      </c>
      <c r="BN2581" s="256">
        <v>0</v>
      </c>
      <c r="BO2581" s="256">
        <v>0</v>
      </c>
      <c r="BP2581" s="256">
        <v>0</v>
      </c>
      <c r="BQ2581" s="256">
        <v>0</v>
      </c>
      <c r="BR2581" s="256">
        <v>0</v>
      </c>
      <c r="BS2581" s="256">
        <v>0</v>
      </c>
      <c r="BT2581" s="256">
        <v>0</v>
      </c>
      <c r="BU2581" s="256">
        <v>0</v>
      </c>
      <c r="BV2581" s="256">
        <v>0</v>
      </c>
    </row>
    <row r="2582" spans="1:74">
      <c r="A2582" s="256">
        <v>165</v>
      </c>
      <c r="B2582" s="256">
        <v>1829</v>
      </c>
      <c r="C2582" s="256">
        <v>1876</v>
      </c>
      <c r="D2582" s="256">
        <v>1909</v>
      </c>
      <c r="E2582" s="256">
        <v>1910</v>
      </c>
      <c r="F2582" s="256">
        <v>1868</v>
      </c>
      <c r="G2582" s="256">
        <v>1784</v>
      </c>
      <c r="H2582" s="256">
        <v>1579</v>
      </c>
      <c r="I2582" s="256">
        <v>1278</v>
      </c>
      <c r="J2582" s="256">
        <v>972</v>
      </c>
      <c r="K2582" s="256">
        <v>697</v>
      </c>
      <c r="L2582" s="256">
        <v>539</v>
      </c>
      <c r="M2582" s="256">
        <v>487</v>
      </c>
      <c r="N2582" s="256">
        <v>460</v>
      </c>
      <c r="O2582" s="256">
        <v>453</v>
      </c>
      <c r="P2582" s="256">
        <v>484</v>
      </c>
      <c r="Q2582" s="256">
        <v>563</v>
      </c>
      <c r="R2582" s="256">
        <v>607</v>
      </c>
      <c r="S2582" s="256">
        <v>606</v>
      </c>
      <c r="T2582" s="256">
        <v>596</v>
      </c>
      <c r="U2582" s="256">
        <v>588</v>
      </c>
      <c r="V2582" s="256">
        <v>576</v>
      </c>
      <c r="W2582" s="256">
        <v>532</v>
      </c>
      <c r="X2582" s="256">
        <v>490</v>
      </c>
      <c r="Y2582" s="256">
        <v>449</v>
      </c>
      <c r="Z2582" s="256">
        <v>404</v>
      </c>
      <c r="AA2582" s="256">
        <v>363</v>
      </c>
      <c r="AB2582" s="256">
        <v>350</v>
      </c>
      <c r="AC2582" s="256">
        <v>337</v>
      </c>
      <c r="AD2582" s="256">
        <v>315</v>
      </c>
      <c r="AE2582" s="256">
        <v>282</v>
      </c>
      <c r="AF2582" s="256">
        <v>246</v>
      </c>
      <c r="AG2582" s="256">
        <v>212</v>
      </c>
      <c r="AH2582" s="256">
        <v>192</v>
      </c>
      <c r="AI2582" s="256">
        <v>166</v>
      </c>
      <c r="AJ2582" s="256">
        <v>124</v>
      </c>
      <c r="AK2582" s="256">
        <v>73</v>
      </c>
      <c r="AL2582" s="256">
        <v>0</v>
      </c>
      <c r="AM2582" s="256">
        <v>0</v>
      </c>
      <c r="AN2582" s="256">
        <v>0</v>
      </c>
      <c r="AO2582" s="256">
        <v>0</v>
      </c>
      <c r="AP2582" s="256">
        <v>0</v>
      </c>
      <c r="AQ2582" s="256">
        <v>0</v>
      </c>
      <c r="AR2582" s="256">
        <v>0</v>
      </c>
      <c r="AS2582" s="256">
        <v>0</v>
      </c>
      <c r="AT2582" s="256">
        <v>0</v>
      </c>
      <c r="AU2582" s="256">
        <v>0</v>
      </c>
      <c r="AV2582" s="256">
        <v>0</v>
      </c>
      <c r="AW2582" s="256">
        <v>0</v>
      </c>
      <c r="AX2582" s="256">
        <v>0</v>
      </c>
      <c r="AY2582" s="256">
        <v>0</v>
      </c>
      <c r="AZ2582" s="256">
        <v>0</v>
      </c>
      <c r="BA2582" s="256">
        <v>0</v>
      </c>
      <c r="BB2582" s="256">
        <v>0</v>
      </c>
      <c r="BC2582" s="256">
        <v>0</v>
      </c>
      <c r="BD2582" s="256">
        <v>0</v>
      </c>
      <c r="BE2582" s="256">
        <v>0</v>
      </c>
      <c r="BF2582" s="256">
        <v>0</v>
      </c>
      <c r="BG2582" s="256">
        <v>0</v>
      </c>
      <c r="BH2582" s="256">
        <v>0</v>
      </c>
      <c r="BI2582" s="256">
        <v>0</v>
      </c>
      <c r="BJ2582" s="256">
        <v>0</v>
      </c>
      <c r="BK2582" s="256">
        <v>0</v>
      </c>
      <c r="BL2582" s="256">
        <v>0</v>
      </c>
      <c r="BM2582" s="256">
        <v>0</v>
      </c>
      <c r="BN2582" s="256">
        <v>0</v>
      </c>
      <c r="BO2582" s="256">
        <v>0</v>
      </c>
      <c r="BP2582" s="256">
        <v>0</v>
      </c>
      <c r="BQ2582" s="256">
        <v>0</v>
      </c>
      <c r="BR2582" s="256">
        <v>0</v>
      </c>
      <c r="BS2582" s="256">
        <v>0</v>
      </c>
      <c r="BT2582" s="256">
        <v>0</v>
      </c>
      <c r="BU2582" s="256">
        <v>0</v>
      </c>
      <c r="BV2582" s="256">
        <v>0</v>
      </c>
    </row>
    <row r="2583" spans="1:74">
      <c r="A2583" s="256">
        <v>170</v>
      </c>
      <c r="B2583" s="256">
        <v>1829</v>
      </c>
      <c r="C2583" s="256">
        <v>1872</v>
      </c>
      <c r="D2583" s="256">
        <v>1911</v>
      </c>
      <c r="E2583" s="256">
        <v>1914</v>
      </c>
      <c r="F2583" s="256">
        <v>1866</v>
      </c>
      <c r="G2583" s="256">
        <v>1776</v>
      </c>
      <c r="H2583" s="256">
        <v>1550</v>
      </c>
      <c r="I2583" s="256">
        <v>1248</v>
      </c>
      <c r="J2583" s="256">
        <v>924</v>
      </c>
      <c r="K2583" s="256">
        <v>660</v>
      </c>
      <c r="L2583" s="256">
        <v>522</v>
      </c>
      <c r="M2583" s="256">
        <v>473</v>
      </c>
      <c r="N2583" s="256">
        <v>448</v>
      </c>
      <c r="O2583" s="256">
        <v>454</v>
      </c>
      <c r="P2583" s="256">
        <v>492</v>
      </c>
      <c r="Q2583" s="256">
        <v>562</v>
      </c>
      <c r="R2583" s="256">
        <v>594</v>
      </c>
      <c r="S2583" s="256">
        <v>583</v>
      </c>
      <c r="T2583" s="256">
        <v>568</v>
      </c>
      <c r="U2583" s="256">
        <v>552</v>
      </c>
      <c r="V2583" s="256">
        <v>531</v>
      </c>
      <c r="W2583" s="256">
        <v>482</v>
      </c>
      <c r="X2583" s="256">
        <v>438</v>
      </c>
      <c r="Y2583" s="256">
        <v>394</v>
      </c>
      <c r="Z2583" s="256">
        <v>351</v>
      </c>
      <c r="AA2583" s="256">
        <v>318</v>
      </c>
      <c r="AB2583" s="256">
        <v>326</v>
      </c>
      <c r="AC2583" s="256">
        <v>321</v>
      </c>
      <c r="AD2583" s="256">
        <v>298</v>
      </c>
      <c r="AE2583" s="256">
        <v>258</v>
      </c>
      <c r="AF2583" s="256">
        <v>224</v>
      </c>
      <c r="AG2583" s="256">
        <v>186</v>
      </c>
      <c r="AH2583" s="256">
        <v>166</v>
      </c>
      <c r="AI2583" s="256">
        <v>136</v>
      </c>
      <c r="AJ2583" s="256">
        <v>96</v>
      </c>
      <c r="AK2583" s="256">
        <v>49</v>
      </c>
      <c r="AL2583" s="256">
        <v>0</v>
      </c>
      <c r="AM2583" s="256">
        <v>0</v>
      </c>
      <c r="AN2583" s="256">
        <v>0</v>
      </c>
      <c r="AO2583" s="256">
        <v>0</v>
      </c>
      <c r="AP2583" s="256">
        <v>0</v>
      </c>
      <c r="AQ2583" s="256">
        <v>0</v>
      </c>
      <c r="AR2583" s="256">
        <v>0</v>
      </c>
      <c r="AS2583" s="256">
        <v>0</v>
      </c>
      <c r="AT2583" s="256">
        <v>0</v>
      </c>
      <c r="AU2583" s="256">
        <v>0</v>
      </c>
      <c r="AV2583" s="256">
        <v>0</v>
      </c>
      <c r="AW2583" s="256">
        <v>0</v>
      </c>
      <c r="AX2583" s="256">
        <v>0</v>
      </c>
      <c r="AY2583" s="256">
        <v>0</v>
      </c>
      <c r="AZ2583" s="256">
        <v>0</v>
      </c>
      <c r="BA2583" s="256">
        <v>0</v>
      </c>
      <c r="BB2583" s="256">
        <v>0</v>
      </c>
      <c r="BC2583" s="256">
        <v>0</v>
      </c>
      <c r="BD2583" s="256">
        <v>0</v>
      </c>
      <c r="BE2583" s="256">
        <v>0</v>
      </c>
      <c r="BF2583" s="256">
        <v>0</v>
      </c>
      <c r="BG2583" s="256">
        <v>0</v>
      </c>
      <c r="BH2583" s="256">
        <v>0</v>
      </c>
      <c r="BI2583" s="256">
        <v>0</v>
      </c>
      <c r="BJ2583" s="256">
        <v>0</v>
      </c>
      <c r="BK2583" s="256">
        <v>0</v>
      </c>
      <c r="BL2583" s="256">
        <v>0</v>
      </c>
      <c r="BM2583" s="256">
        <v>0</v>
      </c>
      <c r="BN2583" s="256">
        <v>0</v>
      </c>
      <c r="BO2583" s="256">
        <v>0</v>
      </c>
      <c r="BP2583" s="256">
        <v>0</v>
      </c>
      <c r="BQ2583" s="256">
        <v>0</v>
      </c>
      <c r="BR2583" s="256">
        <v>0</v>
      </c>
      <c r="BS2583" s="256">
        <v>0</v>
      </c>
      <c r="BT2583" s="256">
        <v>0</v>
      </c>
      <c r="BU2583" s="256">
        <v>0</v>
      </c>
      <c r="BV2583" s="256">
        <v>0</v>
      </c>
    </row>
    <row r="2584" spans="1:74">
      <c r="A2584" s="256">
        <v>175</v>
      </c>
      <c r="B2584" s="256">
        <v>1829</v>
      </c>
      <c r="C2584" s="256">
        <v>1874</v>
      </c>
      <c r="D2584" s="256">
        <v>1910</v>
      </c>
      <c r="E2584" s="256">
        <v>1902</v>
      </c>
      <c r="F2584" s="256">
        <v>1866</v>
      </c>
      <c r="G2584" s="256">
        <v>1767</v>
      </c>
      <c r="H2584" s="256">
        <v>1530</v>
      </c>
      <c r="I2584" s="256">
        <v>1222</v>
      </c>
      <c r="J2584" s="256">
        <v>904</v>
      </c>
      <c r="K2584" s="256">
        <v>642</v>
      </c>
      <c r="L2584" s="256">
        <v>504</v>
      </c>
      <c r="M2584" s="256">
        <v>458</v>
      </c>
      <c r="N2584" s="256">
        <v>436</v>
      </c>
      <c r="O2584" s="256">
        <v>444</v>
      </c>
      <c r="P2584" s="256">
        <v>486</v>
      </c>
      <c r="Q2584" s="256">
        <v>565</v>
      </c>
      <c r="R2584" s="256">
        <v>578</v>
      </c>
      <c r="S2584" s="256">
        <v>558</v>
      </c>
      <c r="T2584" s="256">
        <v>540</v>
      </c>
      <c r="U2584" s="256">
        <v>525</v>
      </c>
      <c r="V2584" s="256">
        <v>490</v>
      </c>
      <c r="W2584" s="256">
        <v>436</v>
      </c>
      <c r="X2584" s="256">
        <v>386</v>
      </c>
      <c r="Y2584" s="256">
        <v>346</v>
      </c>
      <c r="Z2584" s="256">
        <v>310</v>
      </c>
      <c r="AA2584" s="256">
        <v>292</v>
      </c>
      <c r="AB2584" s="256">
        <v>310</v>
      </c>
      <c r="AC2584" s="256">
        <v>312</v>
      </c>
      <c r="AD2584" s="256">
        <v>288</v>
      </c>
      <c r="AE2584" s="256">
        <v>252</v>
      </c>
      <c r="AF2584" s="256">
        <v>202</v>
      </c>
      <c r="AG2584" s="256">
        <v>172</v>
      </c>
      <c r="AH2584" s="256">
        <v>134</v>
      </c>
      <c r="AI2584" s="256">
        <v>112</v>
      </c>
      <c r="AJ2584" s="256">
        <v>84</v>
      </c>
      <c r="AK2584" s="256">
        <v>50</v>
      </c>
      <c r="AL2584" s="256">
        <v>0</v>
      </c>
      <c r="AM2584" s="256">
        <v>0</v>
      </c>
      <c r="AN2584" s="256">
        <v>0</v>
      </c>
      <c r="AO2584" s="256">
        <v>0</v>
      </c>
      <c r="AP2584" s="256">
        <v>0</v>
      </c>
      <c r="AQ2584" s="256">
        <v>0</v>
      </c>
      <c r="AR2584" s="256">
        <v>0</v>
      </c>
      <c r="AS2584" s="256">
        <v>0</v>
      </c>
      <c r="AT2584" s="256">
        <v>0</v>
      </c>
      <c r="AU2584" s="256">
        <v>0</v>
      </c>
      <c r="AV2584" s="256">
        <v>0</v>
      </c>
      <c r="AW2584" s="256">
        <v>0</v>
      </c>
      <c r="AX2584" s="256">
        <v>0</v>
      </c>
      <c r="AY2584" s="256">
        <v>0</v>
      </c>
      <c r="AZ2584" s="256">
        <v>0</v>
      </c>
      <c r="BA2584" s="256">
        <v>0</v>
      </c>
      <c r="BB2584" s="256">
        <v>0</v>
      </c>
      <c r="BC2584" s="256">
        <v>0</v>
      </c>
      <c r="BD2584" s="256">
        <v>0</v>
      </c>
      <c r="BE2584" s="256">
        <v>0</v>
      </c>
      <c r="BF2584" s="256">
        <v>0</v>
      </c>
      <c r="BG2584" s="256">
        <v>0</v>
      </c>
      <c r="BH2584" s="256">
        <v>0</v>
      </c>
      <c r="BI2584" s="256">
        <v>0</v>
      </c>
      <c r="BJ2584" s="256">
        <v>0</v>
      </c>
      <c r="BK2584" s="256">
        <v>0</v>
      </c>
      <c r="BL2584" s="256">
        <v>0</v>
      </c>
      <c r="BM2584" s="256">
        <v>0</v>
      </c>
      <c r="BN2584" s="256">
        <v>0</v>
      </c>
      <c r="BO2584" s="256">
        <v>0</v>
      </c>
      <c r="BP2584" s="256">
        <v>0</v>
      </c>
      <c r="BQ2584" s="256">
        <v>0</v>
      </c>
      <c r="BR2584" s="256">
        <v>0</v>
      </c>
      <c r="BS2584" s="256">
        <v>0</v>
      </c>
      <c r="BT2584" s="256">
        <v>0</v>
      </c>
      <c r="BU2584" s="256">
        <v>0</v>
      </c>
      <c r="BV2584" s="256">
        <v>0</v>
      </c>
    </row>
    <row r="2585" spans="1:74">
      <c r="A2585" s="256">
        <v>180</v>
      </c>
      <c r="B2585" s="256">
        <v>1829</v>
      </c>
      <c r="C2585" s="256">
        <v>1898</v>
      </c>
      <c r="D2585" s="256">
        <v>1925</v>
      </c>
      <c r="E2585" s="256">
        <v>1917</v>
      </c>
      <c r="F2585" s="256">
        <v>1860</v>
      </c>
      <c r="G2585" s="256">
        <v>1733</v>
      </c>
      <c r="H2585" s="256">
        <v>1468</v>
      </c>
      <c r="I2585" s="256">
        <v>1127</v>
      </c>
      <c r="J2585" s="256">
        <v>823</v>
      </c>
      <c r="K2585" s="256">
        <v>587</v>
      </c>
      <c r="L2585" s="256">
        <v>494</v>
      </c>
      <c r="M2585" s="256">
        <v>444</v>
      </c>
      <c r="N2585" s="256">
        <v>429</v>
      </c>
      <c r="O2585" s="256">
        <v>445</v>
      </c>
      <c r="P2585" s="256">
        <v>506</v>
      </c>
      <c r="Q2585" s="256">
        <v>576</v>
      </c>
      <c r="R2585" s="256">
        <v>571</v>
      </c>
      <c r="S2585" s="256">
        <v>548</v>
      </c>
      <c r="T2585" s="256">
        <v>540</v>
      </c>
      <c r="U2585" s="256">
        <v>520</v>
      </c>
      <c r="V2585" s="256">
        <v>452</v>
      </c>
      <c r="W2585" s="256">
        <v>408</v>
      </c>
      <c r="X2585" s="256">
        <v>368</v>
      </c>
      <c r="Y2585" s="256">
        <v>317</v>
      </c>
      <c r="Z2585" s="256">
        <v>285</v>
      </c>
      <c r="AA2585" s="256">
        <v>291</v>
      </c>
      <c r="AB2585" s="256">
        <v>318</v>
      </c>
      <c r="AC2585" s="256">
        <v>313</v>
      </c>
      <c r="AD2585" s="256">
        <v>276</v>
      </c>
      <c r="AE2585" s="256">
        <v>242</v>
      </c>
      <c r="AF2585" s="256">
        <v>179</v>
      </c>
      <c r="AG2585" s="256">
        <v>148</v>
      </c>
      <c r="AH2585" s="256">
        <v>117</v>
      </c>
      <c r="AI2585" s="256">
        <v>95</v>
      </c>
      <c r="AJ2585" s="256">
        <v>65</v>
      </c>
      <c r="AK2585" s="256">
        <v>40</v>
      </c>
      <c r="AL2585" s="256">
        <v>0</v>
      </c>
      <c r="AM2585" s="256">
        <v>0</v>
      </c>
      <c r="AN2585" s="256">
        <v>0</v>
      </c>
      <c r="AO2585" s="256">
        <v>0</v>
      </c>
      <c r="AP2585" s="256">
        <v>0</v>
      </c>
      <c r="AQ2585" s="256">
        <v>0</v>
      </c>
      <c r="AR2585" s="256">
        <v>0</v>
      </c>
      <c r="AS2585" s="256">
        <v>0</v>
      </c>
      <c r="AT2585" s="256">
        <v>0</v>
      </c>
      <c r="AU2585" s="256">
        <v>0</v>
      </c>
      <c r="AV2585" s="256">
        <v>0</v>
      </c>
      <c r="AW2585" s="256">
        <v>0</v>
      </c>
      <c r="AX2585" s="256">
        <v>0</v>
      </c>
      <c r="AY2585" s="256">
        <v>0</v>
      </c>
      <c r="AZ2585" s="256">
        <v>0</v>
      </c>
      <c r="BA2585" s="256">
        <v>0</v>
      </c>
      <c r="BB2585" s="256">
        <v>0</v>
      </c>
      <c r="BC2585" s="256">
        <v>0</v>
      </c>
      <c r="BD2585" s="256">
        <v>0</v>
      </c>
      <c r="BE2585" s="256">
        <v>0</v>
      </c>
      <c r="BF2585" s="256">
        <v>0</v>
      </c>
      <c r="BG2585" s="256">
        <v>0</v>
      </c>
      <c r="BH2585" s="256">
        <v>0</v>
      </c>
      <c r="BI2585" s="256">
        <v>0</v>
      </c>
      <c r="BJ2585" s="256">
        <v>0</v>
      </c>
      <c r="BK2585" s="256">
        <v>0</v>
      </c>
      <c r="BL2585" s="256">
        <v>0</v>
      </c>
      <c r="BM2585" s="256">
        <v>0</v>
      </c>
      <c r="BN2585" s="256">
        <v>0</v>
      </c>
      <c r="BO2585" s="256">
        <v>0</v>
      </c>
      <c r="BP2585" s="256">
        <v>0</v>
      </c>
      <c r="BQ2585" s="256">
        <v>0</v>
      </c>
      <c r="BR2585" s="256">
        <v>0</v>
      </c>
      <c r="BS2585" s="256">
        <v>0</v>
      </c>
      <c r="BT2585" s="256">
        <v>0</v>
      </c>
      <c r="BU2585" s="256">
        <v>0</v>
      </c>
      <c r="BV2585" s="256">
        <v>0</v>
      </c>
    </row>
    <row r="2586" spans="1:74">
      <c r="B2586" s="256" t="s">
        <v>3369</v>
      </c>
    </row>
    <row r="2587" spans="1:74">
      <c r="B2587" s="256" t="s">
        <v>3348</v>
      </c>
    </row>
    <row r="2588" spans="1:74">
      <c r="B2588" s="256" t="s">
        <v>66</v>
      </c>
    </row>
    <row r="2589" spans="1:74">
      <c r="B2589" s="256" t="s">
        <v>3355</v>
      </c>
    </row>
    <row r="2590" spans="1:74">
      <c r="B2590" s="256">
        <v>134</v>
      </c>
    </row>
    <row r="2591" spans="1:74">
      <c r="B2591" s="256" t="s">
        <v>3356</v>
      </c>
    </row>
    <row r="2593" spans="1:74">
      <c r="B2593" s="256">
        <v>73</v>
      </c>
    </row>
    <row r="2594" spans="1:74">
      <c r="B2594" s="256">
        <v>73</v>
      </c>
    </row>
    <row r="2595" spans="1:74">
      <c r="B2595" s="256">
        <v>0</v>
      </c>
      <c r="C2595" s="256">
        <v>2.5</v>
      </c>
      <c r="D2595" s="256">
        <v>5</v>
      </c>
      <c r="E2595" s="256">
        <v>7.5</v>
      </c>
      <c r="F2595" s="256">
        <v>10</v>
      </c>
      <c r="G2595" s="256">
        <v>12.5</v>
      </c>
      <c r="H2595" s="256">
        <v>15</v>
      </c>
      <c r="I2595" s="256">
        <v>17.5</v>
      </c>
      <c r="J2595" s="256">
        <v>20</v>
      </c>
      <c r="K2595" s="256">
        <v>22.5</v>
      </c>
      <c r="L2595" s="256">
        <v>25</v>
      </c>
      <c r="M2595" s="256">
        <v>27.5</v>
      </c>
      <c r="N2595" s="256">
        <v>30</v>
      </c>
      <c r="O2595" s="256">
        <v>32.5</v>
      </c>
      <c r="P2595" s="256">
        <v>35</v>
      </c>
      <c r="Q2595" s="256">
        <v>37.5</v>
      </c>
      <c r="R2595" s="256">
        <v>40</v>
      </c>
      <c r="S2595" s="256">
        <v>42.5</v>
      </c>
      <c r="T2595" s="256">
        <v>45</v>
      </c>
      <c r="U2595" s="256">
        <v>47.5</v>
      </c>
      <c r="V2595" s="256">
        <v>50</v>
      </c>
      <c r="W2595" s="256">
        <v>52.5</v>
      </c>
      <c r="X2595" s="256">
        <v>55</v>
      </c>
      <c r="Y2595" s="256">
        <v>57.5</v>
      </c>
      <c r="Z2595" s="256">
        <v>60</v>
      </c>
      <c r="AA2595" s="256">
        <v>62.5</v>
      </c>
      <c r="AB2595" s="256">
        <v>65</v>
      </c>
      <c r="AC2595" s="256">
        <v>67.5</v>
      </c>
      <c r="AD2595" s="256">
        <v>70</v>
      </c>
      <c r="AE2595" s="256">
        <v>72.5</v>
      </c>
      <c r="AF2595" s="256">
        <v>75</v>
      </c>
      <c r="AG2595" s="256">
        <v>77.5</v>
      </c>
      <c r="AH2595" s="256">
        <v>80</v>
      </c>
      <c r="AI2595" s="256">
        <v>82.5</v>
      </c>
      <c r="AJ2595" s="256">
        <v>85</v>
      </c>
      <c r="AK2595" s="256">
        <v>87.5</v>
      </c>
      <c r="AL2595" s="256">
        <v>90</v>
      </c>
      <c r="AM2595" s="256">
        <v>92.5</v>
      </c>
      <c r="AN2595" s="256">
        <v>95</v>
      </c>
      <c r="AO2595" s="256">
        <v>97.5</v>
      </c>
      <c r="AP2595" s="256">
        <v>100</v>
      </c>
      <c r="AQ2595" s="256">
        <v>102.5</v>
      </c>
      <c r="AR2595" s="256">
        <v>105</v>
      </c>
      <c r="AS2595" s="256">
        <v>107.5</v>
      </c>
      <c r="AT2595" s="256">
        <v>110</v>
      </c>
      <c r="AU2595" s="256">
        <v>112.5</v>
      </c>
      <c r="AV2595" s="256">
        <v>115</v>
      </c>
      <c r="AW2595" s="256">
        <v>117.5</v>
      </c>
      <c r="AX2595" s="256">
        <v>120</v>
      </c>
      <c r="AY2595" s="256">
        <v>122.5</v>
      </c>
      <c r="AZ2595" s="256">
        <v>125</v>
      </c>
      <c r="BA2595" s="256">
        <v>127.5</v>
      </c>
      <c r="BB2595" s="256">
        <v>130</v>
      </c>
      <c r="BC2595" s="256">
        <v>132.5</v>
      </c>
      <c r="BD2595" s="256">
        <v>135</v>
      </c>
      <c r="BE2595" s="256">
        <v>137.5</v>
      </c>
      <c r="BF2595" s="256">
        <v>140</v>
      </c>
      <c r="BG2595" s="256">
        <v>142.5</v>
      </c>
      <c r="BH2595" s="256">
        <v>145</v>
      </c>
      <c r="BI2595" s="256">
        <v>147.5</v>
      </c>
      <c r="BJ2595" s="256">
        <v>150</v>
      </c>
      <c r="BK2595" s="256">
        <v>152.5</v>
      </c>
      <c r="BL2595" s="256">
        <v>155</v>
      </c>
      <c r="BM2595" s="256">
        <v>157.5</v>
      </c>
      <c r="BN2595" s="256">
        <v>160</v>
      </c>
      <c r="BO2595" s="256">
        <v>162.5</v>
      </c>
      <c r="BP2595" s="256">
        <v>165</v>
      </c>
      <c r="BQ2595" s="256">
        <v>167.5</v>
      </c>
      <c r="BR2595" s="256">
        <v>170</v>
      </c>
      <c r="BS2595" s="256">
        <v>172.5</v>
      </c>
      <c r="BT2595" s="256">
        <v>175</v>
      </c>
      <c r="BU2595" s="256">
        <v>177.5</v>
      </c>
      <c r="BV2595" s="256">
        <v>180</v>
      </c>
    </row>
    <row r="2596" spans="1:74">
      <c r="A2596" s="256">
        <v>0</v>
      </c>
      <c r="B2596" s="256">
        <v>2656</v>
      </c>
      <c r="C2596" s="256">
        <v>2599</v>
      </c>
      <c r="D2596" s="256">
        <v>2578</v>
      </c>
      <c r="E2596" s="256">
        <v>2623</v>
      </c>
      <c r="F2596" s="256">
        <v>2662</v>
      </c>
      <c r="G2596" s="256">
        <v>2644</v>
      </c>
      <c r="H2596" s="256">
        <v>2609</v>
      </c>
      <c r="I2596" s="256">
        <v>2572</v>
      </c>
      <c r="J2596" s="256">
        <v>2588</v>
      </c>
      <c r="K2596" s="256">
        <v>2683</v>
      </c>
      <c r="L2596" s="256">
        <v>2833</v>
      </c>
      <c r="M2596" s="256">
        <v>3009</v>
      </c>
      <c r="N2596" s="256">
        <v>3187</v>
      </c>
      <c r="O2596" s="256">
        <v>3358</v>
      </c>
      <c r="P2596" s="256">
        <v>3437</v>
      </c>
      <c r="Q2596" s="256">
        <v>3510</v>
      </c>
      <c r="R2596" s="256">
        <v>3565</v>
      </c>
      <c r="S2596" s="256">
        <v>3612</v>
      </c>
      <c r="T2596" s="256">
        <v>3598</v>
      </c>
      <c r="U2596" s="256">
        <v>3518</v>
      </c>
      <c r="V2596" s="256">
        <v>3475</v>
      </c>
      <c r="W2596" s="256">
        <v>3513</v>
      </c>
      <c r="X2596" s="256">
        <v>3569</v>
      </c>
      <c r="Y2596" s="256">
        <v>3508</v>
      </c>
      <c r="Z2596" s="256">
        <v>3227</v>
      </c>
      <c r="AA2596" s="256">
        <v>2546</v>
      </c>
      <c r="AB2596" s="256">
        <v>1523</v>
      </c>
      <c r="AC2596" s="256">
        <v>808</v>
      </c>
      <c r="AD2596" s="256">
        <v>561</v>
      </c>
      <c r="AE2596" s="256">
        <v>446</v>
      </c>
      <c r="AF2596" s="256">
        <v>367</v>
      </c>
      <c r="AG2596" s="256">
        <v>286</v>
      </c>
      <c r="AH2596" s="256">
        <v>244</v>
      </c>
      <c r="AI2596" s="256">
        <v>205</v>
      </c>
      <c r="AJ2596" s="256">
        <v>163</v>
      </c>
      <c r="AK2596" s="256">
        <v>89</v>
      </c>
      <c r="AL2596" s="256">
        <v>0</v>
      </c>
      <c r="AM2596" s="256">
        <v>0</v>
      </c>
      <c r="AN2596" s="256">
        <v>0</v>
      </c>
      <c r="AO2596" s="256">
        <v>0</v>
      </c>
      <c r="AP2596" s="256">
        <v>0</v>
      </c>
      <c r="AQ2596" s="256">
        <v>0</v>
      </c>
      <c r="AR2596" s="256">
        <v>0</v>
      </c>
      <c r="AS2596" s="256">
        <v>0</v>
      </c>
      <c r="AT2596" s="256">
        <v>0</v>
      </c>
      <c r="AU2596" s="256">
        <v>0</v>
      </c>
      <c r="AV2596" s="256">
        <v>0</v>
      </c>
      <c r="AW2596" s="256">
        <v>0</v>
      </c>
      <c r="AX2596" s="256">
        <v>0</v>
      </c>
      <c r="AY2596" s="256">
        <v>0</v>
      </c>
      <c r="AZ2596" s="256">
        <v>0</v>
      </c>
      <c r="BA2596" s="256">
        <v>0</v>
      </c>
      <c r="BB2596" s="256">
        <v>0</v>
      </c>
      <c r="BC2596" s="256">
        <v>0</v>
      </c>
      <c r="BD2596" s="256">
        <v>0</v>
      </c>
      <c r="BE2596" s="256">
        <v>0</v>
      </c>
      <c r="BF2596" s="256">
        <v>0</v>
      </c>
      <c r="BG2596" s="256">
        <v>0</v>
      </c>
      <c r="BH2596" s="256">
        <v>0</v>
      </c>
      <c r="BI2596" s="256">
        <v>0</v>
      </c>
      <c r="BJ2596" s="256">
        <v>0</v>
      </c>
      <c r="BK2596" s="256">
        <v>0</v>
      </c>
      <c r="BL2596" s="256">
        <v>0</v>
      </c>
      <c r="BM2596" s="256">
        <v>0</v>
      </c>
      <c r="BN2596" s="256">
        <v>0</v>
      </c>
      <c r="BO2596" s="256">
        <v>0</v>
      </c>
      <c r="BP2596" s="256">
        <v>0</v>
      </c>
      <c r="BQ2596" s="256">
        <v>0</v>
      </c>
      <c r="BR2596" s="256">
        <v>0</v>
      </c>
      <c r="BS2596" s="256">
        <v>0</v>
      </c>
      <c r="BT2596" s="256">
        <v>0</v>
      </c>
      <c r="BU2596" s="256">
        <v>0</v>
      </c>
      <c r="BV2596" s="256">
        <v>0</v>
      </c>
    </row>
    <row r="2597" spans="1:74">
      <c r="A2597" s="256">
        <v>2.5</v>
      </c>
      <c r="B2597" s="256">
        <v>2656</v>
      </c>
      <c r="C2597" s="256">
        <v>2602</v>
      </c>
      <c r="D2597" s="256">
        <v>2598</v>
      </c>
      <c r="E2597" s="256">
        <v>2653</v>
      </c>
      <c r="F2597" s="256">
        <v>2674</v>
      </c>
      <c r="G2597" s="256">
        <v>2649</v>
      </c>
      <c r="H2597" s="256">
        <v>2608</v>
      </c>
      <c r="I2597" s="256">
        <v>2586</v>
      </c>
      <c r="J2597" s="256">
        <v>2623</v>
      </c>
      <c r="K2597" s="256">
        <v>2740</v>
      </c>
      <c r="L2597" s="256">
        <v>2898</v>
      </c>
      <c r="M2597" s="256">
        <v>3069</v>
      </c>
      <c r="N2597" s="256">
        <v>3253</v>
      </c>
      <c r="O2597" s="256">
        <v>3392</v>
      </c>
      <c r="P2597" s="256">
        <v>3465</v>
      </c>
      <c r="Q2597" s="256">
        <v>3531</v>
      </c>
      <c r="R2597" s="256">
        <v>3586</v>
      </c>
      <c r="S2597" s="256">
        <v>3618</v>
      </c>
      <c r="T2597" s="256">
        <v>3588</v>
      </c>
      <c r="U2597" s="256">
        <v>3502</v>
      </c>
      <c r="V2597" s="256">
        <v>3476</v>
      </c>
      <c r="W2597" s="256">
        <v>3522</v>
      </c>
      <c r="X2597" s="256">
        <v>3546</v>
      </c>
      <c r="Y2597" s="256">
        <v>3434</v>
      </c>
      <c r="Z2597" s="256">
        <v>3055</v>
      </c>
      <c r="AA2597" s="256">
        <v>2257</v>
      </c>
      <c r="AB2597" s="256">
        <v>1282</v>
      </c>
      <c r="AC2597" s="256">
        <v>710</v>
      </c>
      <c r="AD2597" s="256">
        <v>516</v>
      </c>
      <c r="AE2597" s="256">
        <v>424</v>
      </c>
      <c r="AF2597" s="256">
        <v>340</v>
      </c>
      <c r="AG2597" s="256">
        <v>275</v>
      </c>
      <c r="AH2597" s="256">
        <v>232</v>
      </c>
      <c r="AI2597" s="256">
        <v>196</v>
      </c>
      <c r="AJ2597" s="256">
        <v>140</v>
      </c>
      <c r="AK2597" s="256">
        <v>69</v>
      </c>
      <c r="AL2597" s="256">
        <v>0</v>
      </c>
      <c r="AM2597" s="256">
        <v>0</v>
      </c>
      <c r="AN2597" s="256">
        <v>0</v>
      </c>
      <c r="AO2597" s="256">
        <v>0</v>
      </c>
      <c r="AP2597" s="256">
        <v>0</v>
      </c>
      <c r="AQ2597" s="256">
        <v>0</v>
      </c>
      <c r="AR2597" s="256">
        <v>0</v>
      </c>
      <c r="AS2597" s="256">
        <v>0</v>
      </c>
      <c r="AT2597" s="256">
        <v>0</v>
      </c>
      <c r="AU2597" s="256">
        <v>0</v>
      </c>
      <c r="AV2597" s="256">
        <v>0</v>
      </c>
      <c r="AW2597" s="256">
        <v>0</v>
      </c>
      <c r="AX2597" s="256">
        <v>0</v>
      </c>
      <c r="AY2597" s="256">
        <v>0</v>
      </c>
      <c r="AZ2597" s="256">
        <v>0</v>
      </c>
      <c r="BA2597" s="256">
        <v>0</v>
      </c>
      <c r="BB2597" s="256">
        <v>0</v>
      </c>
      <c r="BC2597" s="256">
        <v>0</v>
      </c>
      <c r="BD2597" s="256">
        <v>0</v>
      </c>
      <c r="BE2597" s="256">
        <v>0</v>
      </c>
      <c r="BF2597" s="256">
        <v>0</v>
      </c>
      <c r="BG2597" s="256">
        <v>0</v>
      </c>
      <c r="BH2597" s="256">
        <v>0</v>
      </c>
      <c r="BI2597" s="256">
        <v>0</v>
      </c>
      <c r="BJ2597" s="256">
        <v>0</v>
      </c>
      <c r="BK2597" s="256">
        <v>0</v>
      </c>
      <c r="BL2597" s="256">
        <v>0</v>
      </c>
      <c r="BM2597" s="256">
        <v>0</v>
      </c>
      <c r="BN2597" s="256">
        <v>0</v>
      </c>
      <c r="BO2597" s="256">
        <v>0</v>
      </c>
      <c r="BP2597" s="256">
        <v>0</v>
      </c>
      <c r="BQ2597" s="256">
        <v>0</v>
      </c>
      <c r="BR2597" s="256">
        <v>0</v>
      </c>
      <c r="BS2597" s="256">
        <v>0</v>
      </c>
      <c r="BT2597" s="256">
        <v>0</v>
      </c>
      <c r="BU2597" s="256">
        <v>0</v>
      </c>
      <c r="BV2597" s="256">
        <v>0</v>
      </c>
    </row>
    <row r="2598" spans="1:74">
      <c r="A2598" s="256">
        <v>5</v>
      </c>
      <c r="B2598" s="256">
        <v>2656</v>
      </c>
      <c r="C2598" s="256">
        <v>2595</v>
      </c>
      <c r="D2598" s="256">
        <v>2590</v>
      </c>
      <c r="E2598" s="256">
        <v>2646</v>
      </c>
      <c r="F2598" s="256">
        <v>2667</v>
      </c>
      <c r="G2598" s="256">
        <v>2644</v>
      </c>
      <c r="H2598" s="256">
        <v>2602</v>
      </c>
      <c r="I2598" s="256">
        <v>2580</v>
      </c>
      <c r="J2598" s="256">
        <v>2614</v>
      </c>
      <c r="K2598" s="256">
        <v>2728</v>
      </c>
      <c r="L2598" s="256">
        <v>2883</v>
      </c>
      <c r="M2598" s="256">
        <v>3050</v>
      </c>
      <c r="N2598" s="256">
        <v>3230</v>
      </c>
      <c r="O2598" s="256">
        <v>3372</v>
      </c>
      <c r="P2598" s="256">
        <v>3447</v>
      </c>
      <c r="Q2598" s="256">
        <v>3510</v>
      </c>
      <c r="R2598" s="256">
        <v>3564</v>
      </c>
      <c r="S2598" s="256">
        <v>3593</v>
      </c>
      <c r="T2598" s="256">
        <v>3564</v>
      </c>
      <c r="U2598" s="256">
        <v>3478</v>
      </c>
      <c r="V2598" s="256">
        <v>3442</v>
      </c>
      <c r="W2598" s="256">
        <v>3472</v>
      </c>
      <c r="X2598" s="256">
        <v>3488</v>
      </c>
      <c r="Y2598" s="256">
        <v>3380</v>
      </c>
      <c r="Z2598" s="256">
        <v>3027</v>
      </c>
      <c r="AA2598" s="256">
        <v>2260</v>
      </c>
      <c r="AB2598" s="256">
        <v>1282</v>
      </c>
      <c r="AC2598" s="256">
        <v>697</v>
      </c>
      <c r="AD2598" s="256">
        <v>509</v>
      </c>
      <c r="AE2598" s="256">
        <v>428</v>
      </c>
      <c r="AF2598" s="256">
        <v>347</v>
      </c>
      <c r="AG2598" s="256">
        <v>281</v>
      </c>
      <c r="AH2598" s="256">
        <v>238</v>
      </c>
      <c r="AI2598" s="256">
        <v>202</v>
      </c>
      <c r="AJ2598" s="256">
        <v>147</v>
      </c>
      <c r="AK2598" s="256">
        <v>70</v>
      </c>
      <c r="AL2598" s="256">
        <v>0</v>
      </c>
      <c r="AM2598" s="256">
        <v>0</v>
      </c>
      <c r="AN2598" s="256">
        <v>0</v>
      </c>
      <c r="AO2598" s="256">
        <v>0</v>
      </c>
      <c r="AP2598" s="256">
        <v>0</v>
      </c>
      <c r="AQ2598" s="256">
        <v>0</v>
      </c>
      <c r="AR2598" s="256">
        <v>0</v>
      </c>
      <c r="AS2598" s="256">
        <v>0</v>
      </c>
      <c r="AT2598" s="256">
        <v>0</v>
      </c>
      <c r="AU2598" s="256">
        <v>0</v>
      </c>
      <c r="AV2598" s="256">
        <v>0</v>
      </c>
      <c r="AW2598" s="256">
        <v>0</v>
      </c>
      <c r="AX2598" s="256">
        <v>0</v>
      </c>
      <c r="AY2598" s="256">
        <v>0</v>
      </c>
      <c r="AZ2598" s="256">
        <v>0</v>
      </c>
      <c r="BA2598" s="256">
        <v>0</v>
      </c>
      <c r="BB2598" s="256">
        <v>0</v>
      </c>
      <c r="BC2598" s="256">
        <v>0</v>
      </c>
      <c r="BD2598" s="256">
        <v>0</v>
      </c>
      <c r="BE2598" s="256">
        <v>0</v>
      </c>
      <c r="BF2598" s="256">
        <v>0</v>
      </c>
      <c r="BG2598" s="256">
        <v>0</v>
      </c>
      <c r="BH2598" s="256">
        <v>0</v>
      </c>
      <c r="BI2598" s="256">
        <v>0</v>
      </c>
      <c r="BJ2598" s="256">
        <v>0</v>
      </c>
      <c r="BK2598" s="256">
        <v>0</v>
      </c>
      <c r="BL2598" s="256">
        <v>0</v>
      </c>
      <c r="BM2598" s="256">
        <v>0</v>
      </c>
      <c r="BN2598" s="256">
        <v>0</v>
      </c>
      <c r="BO2598" s="256">
        <v>0</v>
      </c>
      <c r="BP2598" s="256">
        <v>0</v>
      </c>
      <c r="BQ2598" s="256">
        <v>0</v>
      </c>
      <c r="BR2598" s="256">
        <v>0</v>
      </c>
      <c r="BS2598" s="256">
        <v>0</v>
      </c>
      <c r="BT2598" s="256">
        <v>0</v>
      </c>
      <c r="BU2598" s="256">
        <v>0</v>
      </c>
      <c r="BV2598" s="256">
        <v>0</v>
      </c>
    </row>
    <row r="2599" spans="1:74">
      <c r="A2599" s="256">
        <v>7.5</v>
      </c>
      <c r="B2599" s="256">
        <v>2656</v>
      </c>
      <c r="C2599" s="256">
        <v>2592</v>
      </c>
      <c r="D2599" s="256">
        <v>2587</v>
      </c>
      <c r="E2599" s="256">
        <v>2642</v>
      </c>
      <c r="F2599" s="256">
        <v>2668</v>
      </c>
      <c r="G2599" s="256">
        <v>2646</v>
      </c>
      <c r="H2599" s="256">
        <v>2608</v>
      </c>
      <c r="I2599" s="256">
        <v>2582</v>
      </c>
      <c r="J2599" s="256">
        <v>2610</v>
      </c>
      <c r="K2599" s="256">
        <v>2720</v>
      </c>
      <c r="L2599" s="256">
        <v>2872</v>
      </c>
      <c r="M2599" s="256">
        <v>3037</v>
      </c>
      <c r="N2599" s="256">
        <v>3214</v>
      </c>
      <c r="O2599" s="256">
        <v>3356</v>
      </c>
      <c r="P2599" s="256">
        <v>3430</v>
      </c>
      <c r="Q2599" s="256">
        <v>3486</v>
      </c>
      <c r="R2599" s="256">
        <v>3538</v>
      </c>
      <c r="S2599" s="256">
        <v>3568</v>
      </c>
      <c r="T2599" s="256">
        <v>3543</v>
      </c>
      <c r="U2599" s="256">
        <v>3462</v>
      </c>
      <c r="V2599" s="256">
        <v>3412</v>
      </c>
      <c r="W2599" s="256">
        <v>3430</v>
      </c>
      <c r="X2599" s="256">
        <v>3444</v>
      </c>
      <c r="Y2599" s="256">
        <v>3344</v>
      </c>
      <c r="Z2599" s="256">
        <v>3010</v>
      </c>
      <c r="AA2599" s="256">
        <v>2260</v>
      </c>
      <c r="AB2599" s="256">
        <v>1314</v>
      </c>
      <c r="AC2599" s="256">
        <v>702</v>
      </c>
      <c r="AD2599" s="256">
        <v>514</v>
      </c>
      <c r="AE2599" s="256">
        <v>436</v>
      </c>
      <c r="AF2599" s="256">
        <v>360</v>
      </c>
      <c r="AG2599" s="256">
        <v>294</v>
      </c>
      <c r="AH2599" s="256">
        <v>248</v>
      </c>
      <c r="AI2599" s="256">
        <v>211</v>
      </c>
      <c r="AJ2599" s="256">
        <v>151</v>
      </c>
      <c r="AK2599" s="256">
        <v>76</v>
      </c>
      <c r="AL2599" s="256">
        <v>0</v>
      </c>
      <c r="AM2599" s="256">
        <v>0</v>
      </c>
      <c r="AN2599" s="256">
        <v>0</v>
      </c>
      <c r="AO2599" s="256">
        <v>0</v>
      </c>
      <c r="AP2599" s="256">
        <v>0</v>
      </c>
      <c r="AQ2599" s="256">
        <v>0</v>
      </c>
      <c r="AR2599" s="256">
        <v>0</v>
      </c>
      <c r="AS2599" s="256">
        <v>0</v>
      </c>
      <c r="AT2599" s="256">
        <v>0</v>
      </c>
      <c r="AU2599" s="256">
        <v>0</v>
      </c>
      <c r="AV2599" s="256">
        <v>0</v>
      </c>
      <c r="AW2599" s="256">
        <v>0</v>
      </c>
      <c r="AX2599" s="256">
        <v>0</v>
      </c>
      <c r="AY2599" s="256">
        <v>0</v>
      </c>
      <c r="AZ2599" s="256">
        <v>0</v>
      </c>
      <c r="BA2599" s="256">
        <v>0</v>
      </c>
      <c r="BB2599" s="256">
        <v>0</v>
      </c>
      <c r="BC2599" s="256">
        <v>0</v>
      </c>
      <c r="BD2599" s="256">
        <v>0</v>
      </c>
      <c r="BE2599" s="256">
        <v>0</v>
      </c>
      <c r="BF2599" s="256">
        <v>0</v>
      </c>
      <c r="BG2599" s="256">
        <v>0</v>
      </c>
      <c r="BH2599" s="256">
        <v>0</v>
      </c>
      <c r="BI2599" s="256">
        <v>0</v>
      </c>
      <c r="BJ2599" s="256">
        <v>0</v>
      </c>
      <c r="BK2599" s="256">
        <v>0</v>
      </c>
      <c r="BL2599" s="256">
        <v>0</v>
      </c>
      <c r="BM2599" s="256">
        <v>0</v>
      </c>
      <c r="BN2599" s="256">
        <v>0</v>
      </c>
      <c r="BO2599" s="256">
        <v>0</v>
      </c>
      <c r="BP2599" s="256">
        <v>0</v>
      </c>
      <c r="BQ2599" s="256">
        <v>0</v>
      </c>
      <c r="BR2599" s="256">
        <v>0</v>
      </c>
      <c r="BS2599" s="256">
        <v>0</v>
      </c>
      <c r="BT2599" s="256">
        <v>0</v>
      </c>
      <c r="BU2599" s="256">
        <v>0</v>
      </c>
      <c r="BV2599" s="256">
        <v>0</v>
      </c>
    </row>
    <row r="2600" spans="1:74">
      <c r="A2600" s="256">
        <v>10</v>
      </c>
      <c r="B2600" s="256">
        <v>2656</v>
      </c>
      <c r="C2600" s="256">
        <v>2591</v>
      </c>
      <c r="D2600" s="256">
        <v>2586</v>
      </c>
      <c r="E2600" s="256">
        <v>2640</v>
      </c>
      <c r="F2600" s="256">
        <v>2668</v>
      </c>
      <c r="G2600" s="256">
        <v>2648</v>
      </c>
      <c r="H2600" s="256">
        <v>2614</v>
      </c>
      <c r="I2600" s="256">
        <v>2586</v>
      </c>
      <c r="J2600" s="256">
        <v>2610</v>
      </c>
      <c r="K2600" s="256">
        <v>2714</v>
      </c>
      <c r="L2600" s="256">
        <v>2860</v>
      </c>
      <c r="M2600" s="256">
        <v>3020</v>
      </c>
      <c r="N2600" s="256">
        <v>3192</v>
      </c>
      <c r="O2600" s="256">
        <v>3336</v>
      </c>
      <c r="P2600" s="256">
        <v>3413</v>
      </c>
      <c r="Q2600" s="256">
        <v>3472</v>
      </c>
      <c r="R2600" s="256">
        <v>3520</v>
      </c>
      <c r="S2600" s="256">
        <v>3554</v>
      </c>
      <c r="T2600" s="256">
        <v>3538</v>
      </c>
      <c r="U2600" s="256">
        <v>3466</v>
      </c>
      <c r="V2600" s="256">
        <v>3408</v>
      </c>
      <c r="W2600" s="256">
        <v>3413</v>
      </c>
      <c r="X2600" s="256">
        <v>3425</v>
      </c>
      <c r="Y2600" s="256">
        <v>3328</v>
      </c>
      <c r="Z2600" s="256">
        <v>2994</v>
      </c>
      <c r="AA2600" s="256">
        <v>2276</v>
      </c>
      <c r="AB2600" s="256">
        <v>1324</v>
      </c>
      <c r="AC2600" s="256">
        <v>713</v>
      </c>
      <c r="AD2600" s="256">
        <v>520</v>
      </c>
      <c r="AE2600" s="256">
        <v>450</v>
      </c>
      <c r="AF2600" s="256">
        <v>377</v>
      </c>
      <c r="AG2600" s="256">
        <v>306</v>
      </c>
      <c r="AH2600" s="256">
        <v>260</v>
      </c>
      <c r="AI2600" s="256">
        <v>222</v>
      </c>
      <c r="AJ2600" s="256">
        <v>156</v>
      </c>
      <c r="AK2600" s="256">
        <v>81</v>
      </c>
      <c r="AL2600" s="256">
        <v>0</v>
      </c>
      <c r="AM2600" s="256">
        <v>0</v>
      </c>
      <c r="AN2600" s="256">
        <v>0</v>
      </c>
      <c r="AO2600" s="256">
        <v>0</v>
      </c>
      <c r="AP2600" s="256">
        <v>0</v>
      </c>
      <c r="AQ2600" s="256">
        <v>0</v>
      </c>
      <c r="AR2600" s="256">
        <v>0</v>
      </c>
      <c r="AS2600" s="256">
        <v>0</v>
      </c>
      <c r="AT2600" s="256">
        <v>0</v>
      </c>
      <c r="AU2600" s="256">
        <v>0</v>
      </c>
      <c r="AV2600" s="256">
        <v>0</v>
      </c>
      <c r="AW2600" s="256">
        <v>0</v>
      </c>
      <c r="AX2600" s="256">
        <v>0</v>
      </c>
      <c r="AY2600" s="256">
        <v>0</v>
      </c>
      <c r="AZ2600" s="256">
        <v>0</v>
      </c>
      <c r="BA2600" s="256">
        <v>0</v>
      </c>
      <c r="BB2600" s="256">
        <v>0</v>
      </c>
      <c r="BC2600" s="256">
        <v>0</v>
      </c>
      <c r="BD2600" s="256">
        <v>0</v>
      </c>
      <c r="BE2600" s="256">
        <v>0</v>
      </c>
      <c r="BF2600" s="256">
        <v>0</v>
      </c>
      <c r="BG2600" s="256">
        <v>0</v>
      </c>
      <c r="BH2600" s="256">
        <v>0</v>
      </c>
      <c r="BI2600" s="256">
        <v>0</v>
      </c>
      <c r="BJ2600" s="256">
        <v>0</v>
      </c>
      <c r="BK2600" s="256">
        <v>0</v>
      </c>
      <c r="BL2600" s="256">
        <v>0</v>
      </c>
      <c r="BM2600" s="256">
        <v>0</v>
      </c>
      <c r="BN2600" s="256">
        <v>0</v>
      </c>
      <c r="BO2600" s="256">
        <v>0</v>
      </c>
      <c r="BP2600" s="256">
        <v>0</v>
      </c>
      <c r="BQ2600" s="256">
        <v>0</v>
      </c>
      <c r="BR2600" s="256">
        <v>0</v>
      </c>
      <c r="BS2600" s="256">
        <v>0</v>
      </c>
      <c r="BT2600" s="256">
        <v>0</v>
      </c>
      <c r="BU2600" s="256">
        <v>0</v>
      </c>
      <c r="BV2600" s="256">
        <v>0</v>
      </c>
    </row>
    <row r="2601" spans="1:74">
      <c r="A2601" s="256">
        <v>12.5</v>
      </c>
      <c r="B2601" s="256">
        <v>2656</v>
      </c>
      <c r="C2601" s="256">
        <v>2592</v>
      </c>
      <c r="D2601" s="256">
        <v>2584</v>
      </c>
      <c r="E2601" s="256">
        <v>2638</v>
      </c>
      <c r="F2601" s="256">
        <v>2671</v>
      </c>
      <c r="G2601" s="256">
        <v>2653</v>
      </c>
      <c r="H2601" s="256">
        <v>2622</v>
      </c>
      <c r="I2601" s="256">
        <v>2592</v>
      </c>
      <c r="J2601" s="256">
        <v>2608</v>
      </c>
      <c r="K2601" s="256">
        <v>2701</v>
      </c>
      <c r="L2601" s="256">
        <v>2844</v>
      </c>
      <c r="M2601" s="256">
        <v>2999</v>
      </c>
      <c r="N2601" s="256">
        <v>3166</v>
      </c>
      <c r="O2601" s="256">
        <v>3308</v>
      </c>
      <c r="P2601" s="256">
        <v>3388</v>
      </c>
      <c r="Q2601" s="256">
        <v>3446</v>
      </c>
      <c r="R2601" s="256">
        <v>3492</v>
      </c>
      <c r="S2601" s="256">
        <v>3536</v>
      </c>
      <c r="T2601" s="256">
        <v>3531</v>
      </c>
      <c r="U2601" s="256">
        <v>3468</v>
      </c>
      <c r="V2601" s="256">
        <v>3402</v>
      </c>
      <c r="W2601" s="256">
        <v>3394</v>
      </c>
      <c r="X2601" s="256">
        <v>3401</v>
      </c>
      <c r="Y2601" s="256">
        <v>3310</v>
      </c>
      <c r="Z2601" s="256">
        <v>3003</v>
      </c>
      <c r="AA2601" s="256">
        <v>2322</v>
      </c>
      <c r="AB2601" s="256">
        <v>1377</v>
      </c>
      <c r="AC2601" s="256">
        <v>739</v>
      </c>
      <c r="AD2601" s="256">
        <v>536</v>
      </c>
      <c r="AE2601" s="256">
        <v>468</v>
      </c>
      <c r="AF2601" s="256">
        <v>400</v>
      </c>
      <c r="AG2601" s="256">
        <v>326</v>
      </c>
      <c r="AH2601" s="256">
        <v>278</v>
      </c>
      <c r="AI2601" s="256">
        <v>236</v>
      </c>
      <c r="AJ2601" s="256">
        <v>172</v>
      </c>
      <c r="AK2601" s="256">
        <v>88</v>
      </c>
      <c r="AL2601" s="256">
        <v>0</v>
      </c>
      <c r="AM2601" s="256">
        <v>0</v>
      </c>
      <c r="AN2601" s="256">
        <v>0</v>
      </c>
      <c r="AO2601" s="256">
        <v>0</v>
      </c>
      <c r="AP2601" s="256">
        <v>0</v>
      </c>
      <c r="AQ2601" s="256">
        <v>0</v>
      </c>
      <c r="AR2601" s="256">
        <v>0</v>
      </c>
      <c r="AS2601" s="256">
        <v>0</v>
      </c>
      <c r="AT2601" s="256">
        <v>0</v>
      </c>
      <c r="AU2601" s="256">
        <v>0</v>
      </c>
      <c r="AV2601" s="256">
        <v>0</v>
      </c>
      <c r="AW2601" s="256">
        <v>0</v>
      </c>
      <c r="AX2601" s="256">
        <v>0</v>
      </c>
      <c r="AY2601" s="256">
        <v>0</v>
      </c>
      <c r="AZ2601" s="256">
        <v>0</v>
      </c>
      <c r="BA2601" s="256">
        <v>0</v>
      </c>
      <c r="BB2601" s="256">
        <v>0</v>
      </c>
      <c r="BC2601" s="256">
        <v>0</v>
      </c>
      <c r="BD2601" s="256">
        <v>0</v>
      </c>
      <c r="BE2601" s="256">
        <v>0</v>
      </c>
      <c r="BF2601" s="256">
        <v>0</v>
      </c>
      <c r="BG2601" s="256">
        <v>0</v>
      </c>
      <c r="BH2601" s="256">
        <v>0</v>
      </c>
      <c r="BI2601" s="256">
        <v>0</v>
      </c>
      <c r="BJ2601" s="256">
        <v>0</v>
      </c>
      <c r="BK2601" s="256">
        <v>0</v>
      </c>
      <c r="BL2601" s="256">
        <v>0</v>
      </c>
      <c r="BM2601" s="256">
        <v>0</v>
      </c>
      <c r="BN2601" s="256">
        <v>0</v>
      </c>
      <c r="BO2601" s="256">
        <v>0</v>
      </c>
      <c r="BP2601" s="256">
        <v>0</v>
      </c>
      <c r="BQ2601" s="256">
        <v>0</v>
      </c>
      <c r="BR2601" s="256">
        <v>0</v>
      </c>
      <c r="BS2601" s="256">
        <v>0</v>
      </c>
      <c r="BT2601" s="256">
        <v>0</v>
      </c>
      <c r="BU2601" s="256">
        <v>0</v>
      </c>
      <c r="BV2601" s="256">
        <v>0</v>
      </c>
    </row>
    <row r="2602" spans="1:74">
      <c r="A2602" s="256">
        <v>15</v>
      </c>
      <c r="B2602" s="256">
        <v>2656</v>
      </c>
      <c r="C2602" s="256">
        <v>2594</v>
      </c>
      <c r="D2602" s="256">
        <v>2586</v>
      </c>
      <c r="E2602" s="256">
        <v>2640</v>
      </c>
      <c r="F2602" s="256">
        <v>2674</v>
      </c>
      <c r="G2602" s="256">
        <v>2659</v>
      </c>
      <c r="H2602" s="256">
        <v>2630</v>
      </c>
      <c r="I2602" s="256">
        <v>2600</v>
      </c>
      <c r="J2602" s="256">
        <v>2608</v>
      </c>
      <c r="K2602" s="256">
        <v>2690</v>
      </c>
      <c r="L2602" s="256">
        <v>2826</v>
      </c>
      <c r="M2602" s="256">
        <v>2978</v>
      </c>
      <c r="N2602" s="256">
        <v>3136</v>
      </c>
      <c r="O2602" s="256">
        <v>3286</v>
      </c>
      <c r="P2602" s="256">
        <v>3369</v>
      </c>
      <c r="Q2602" s="256">
        <v>3430</v>
      </c>
      <c r="R2602" s="256">
        <v>3475</v>
      </c>
      <c r="S2602" s="256">
        <v>3520</v>
      </c>
      <c r="T2602" s="256">
        <v>3528</v>
      </c>
      <c r="U2602" s="256">
        <v>3467</v>
      </c>
      <c r="V2602" s="256">
        <v>3388</v>
      </c>
      <c r="W2602" s="256">
        <v>3356</v>
      </c>
      <c r="X2602" s="256">
        <v>3352</v>
      </c>
      <c r="Y2602" s="256">
        <v>3269</v>
      </c>
      <c r="Z2602" s="256">
        <v>2987</v>
      </c>
      <c r="AA2602" s="256">
        <v>2356</v>
      </c>
      <c r="AB2602" s="256">
        <v>1416</v>
      </c>
      <c r="AC2602" s="256">
        <v>760</v>
      </c>
      <c r="AD2602" s="256">
        <v>556</v>
      </c>
      <c r="AE2602" s="256">
        <v>490</v>
      </c>
      <c r="AF2602" s="256">
        <v>431</v>
      </c>
      <c r="AG2602" s="256">
        <v>352</v>
      </c>
      <c r="AH2602" s="256">
        <v>303</v>
      </c>
      <c r="AI2602" s="256">
        <v>262</v>
      </c>
      <c r="AJ2602" s="256">
        <v>210</v>
      </c>
      <c r="AK2602" s="256">
        <v>140</v>
      </c>
      <c r="AL2602" s="256">
        <v>0</v>
      </c>
      <c r="AM2602" s="256">
        <v>0</v>
      </c>
      <c r="AN2602" s="256">
        <v>0</v>
      </c>
      <c r="AO2602" s="256">
        <v>0</v>
      </c>
      <c r="AP2602" s="256">
        <v>0</v>
      </c>
      <c r="AQ2602" s="256">
        <v>0</v>
      </c>
      <c r="AR2602" s="256">
        <v>0</v>
      </c>
      <c r="AS2602" s="256">
        <v>0</v>
      </c>
      <c r="AT2602" s="256">
        <v>0</v>
      </c>
      <c r="AU2602" s="256">
        <v>0</v>
      </c>
      <c r="AV2602" s="256">
        <v>0</v>
      </c>
      <c r="AW2602" s="256">
        <v>0</v>
      </c>
      <c r="AX2602" s="256">
        <v>0</v>
      </c>
      <c r="AY2602" s="256">
        <v>0</v>
      </c>
      <c r="AZ2602" s="256">
        <v>0</v>
      </c>
      <c r="BA2602" s="256">
        <v>0</v>
      </c>
      <c r="BB2602" s="256">
        <v>0</v>
      </c>
      <c r="BC2602" s="256">
        <v>0</v>
      </c>
      <c r="BD2602" s="256">
        <v>0</v>
      </c>
      <c r="BE2602" s="256">
        <v>0</v>
      </c>
      <c r="BF2602" s="256">
        <v>0</v>
      </c>
      <c r="BG2602" s="256">
        <v>0</v>
      </c>
      <c r="BH2602" s="256">
        <v>0</v>
      </c>
      <c r="BI2602" s="256">
        <v>0</v>
      </c>
      <c r="BJ2602" s="256">
        <v>0</v>
      </c>
      <c r="BK2602" s="256">
        <v>0</v>
      </c>
      <c r="BL2602" s="256">
        <v>0</v>
      </c>
      <c r="BM2602" s="256">
        <v>0</v>
      </c>
      <c r="BN2602" s="256">
        <v>0</v>
      </c>
      <c r="BO2602" s="256">
        <v>0</v>
      </c>
      <c r="BP2602" s="256">
        <v>0</v>
      </c>
      <c r="BQ2602" s="256">
        <v>0</v>
      </c>
      <c r="BR2602" s="256">
        <v>0</v>
      </c>
      <c r="BS2602" s="256">
        <v>0</v>
      </c>
      <c r="BT2602" s="256">
        <v>0</v>
      </c>
      <c r="BU2602" s="256">
        <v>0</v>
      </c>
      <c r="BV2602" s="256">
        <v>0</v>
      </c>
    </row>
    <row r="2603" spans="1:74">
      <c r="A2603" s="256">
        <v>17.5</v>
      </c>
      <c r="B2603" s="256">
        <v>2656</v>
      </c>
      <c r="C2603" s="256">
        <v>2594</v>
      </c>
      <c r="D2603" s="256">
        <v>2586</v>
      </c>
      <c r="E2603" s="256">
        <v>2637</v>
      </c>
      <c r="F2603" s="256">
        <v>2676</v>
      </c>
      <c r="G2603" s="256">
        <v>2664</v>
      </c>
      <c r="H2603" s="256">
        <v>2640</v>
      </c>
      <c r="I2603" s="256">
        <v>2605</v>
      </c>
      <c r="J2603" s="256">
        <v>2606</v>
      </c>
      <c r="K2603" s="256">
        <v>2674</v>
      </c>
      <c r="L2603" s="256">
        <v>2802</v>
      </c>
      <c r="M2603" s="256">
        <v>2947</v>
      </c>
      <c r="N2603" s="256">
        <v>3098</v>
      </c>
      <c r="O2603" s="256">
        <v>3248</v>
      </c>
      <c r="P2603" s="256">
        <v>3340</v>
      </c>
      <c r="Q2603" s="256">
        <v>3408</v>
      </c>
      <c r="R2603" s="256">
        <v>3452</v>
      </c>
      <c r="S2603" s="256">
        <v>3496</v>
      </c>
      <c r="T2603" s="256">
        <v>3511</v>
      </c>
      <c r="U2603" s="256">
        <v>3466</v>
      </c>
      <c r="V2603" s="256">
        <v>3381</v>
      </c>
      <c r="W2603" s="256">
        <v>3327</v>
      </c>
      <c r="X2603" s="256">
        <v>3306</v>
      </c>
      <c r="Y2603" s="256">
        <v>3224</v>
      </c>
      <c r="Z2603" s="256">
        <v>2964</v>
      </c>
      <c r="AA2603" s="256">
        <v>2372</v>
      </c>
      <c r="AB2603" s="256">
        <v>1478</v>
      </c>
      <c r="AC2603" s="256">
        <v>794</v>
      </c>
      <c r="AD2603" s="256">
        <v>579</v>
      </c>
      <c r="AE2603" s="256">
        <v>518</v>
      </c>
      <c r="AF2603" s="256">
        <v>472</v>
      </c>
      <c r="AG2603" s="256">
        <v>398</v>
      </c>
      <c r="AH2603" s="256">
        <v>342</v>
      </c>
      <c r="AI2603" s="256">
        <v>300</v>
      </c>
      <c r="AJ2603" s="256">
        <v>242</v>
      </c>
      <c r="AK2603" s="256">
        <v>159</v>
      </c>
      <c r="AL2603" s="256">
        <v>0</v>
      </c>
      <c r="AM2603" s="256">
        <v>0</v>
      </c>
      <c r="AN2603" s="256">
        <v>0</v>
      </c>
      <c r="AO2603" s="256">
        <v>0</v>
      </c>
      <c r="AP2603" s="256">
        <v>0</v>
      </c>
      <c r="AQ2603" s="256">
        <v>0</v>
      </c>
      <c r="AR2603" s="256">
        <v>0</v>
      </c>
      <c r="AS2603" s="256">
        <v>0</v>
      </c>
      <c r="AT2603" s="256">
        <v>0</v>
      </c>
      <c r="AU2603" s="256">
        <v>0</v>
      </c>
      <c r="AV2603" s="256">
        <v>0</v>
      </c>
      <c r="AW2603" s="256">
        <v>0</v>
      </c>
      <c r="AX2603" s="256">
        <v>0</v>
      </c>
      <c r="AY2603" s="256">
        <v>0</v>
      </c>
      <c r="AZ2603" s="256">
        <v>0</v>
      </c>
      <c r="BA2603" s="256">
        <v>0</v>
      </c>
      <c r="BB2603" s="256">
        <v>0</v>
      </c>
      <c r="BC2603" s="256">
        <v>0</v>
      </c>
      <c r="BD2603" s="256">
        <v>0</v>
      </c>
      <c r="BE2603" s="256">
        <v>0</v>
      </c>
      <c r="BF2603" s="256">
        <v>0</v>
      </c>
      <c r="BG2603" s="256">
        <v>0</v>
      </c>
      <c r="BH2603" s="256">
        <v>0</v>
      </c>
      <c r="BI2603" s="256">
        <v>0</v>
      </c>
      <c r="BJ2603" s="256">
        <v>0</v>
      </c>
      <c r="BK2603" s="256">
        <v>0</v>
      </c>
      <c r="BL2603" s="256">
        <v>0</v>
      </c>
      <c r="BM2603" s="256">
        <v>0</v>
      </c>
      <c r="BN2603" s="256">
        <v>0</v>
      </c>
      <c r="BO2603" s="256">
        <v>0</v>
      </c>
      <c r="BP2603" s="256">
        <v>0</v>
      </c>
      <c r="BQ2603" s="256">
        <v>0</v>
      </c>
      <c r="BR2603" s="256">
        <v>0</v>
      </c>
      <c r="BS2603" s="256">
        <v>0</v>
      </c>
      <c r="BT2603" s="256">
        <v>0</v>
      </c>
      <c r="BU2603" s="256">
        <v>0</v>
      </c>
      <c r="BV2603" s="256">
        <v>0</v>
      </c>
    </row>
    <row r="2604" spans="1:74">
      <c r="A2604" s="256">
        <v>20</v>
      </c>
      <c r="B2604" s="256">
        <v>2656</v>
      </c>
      <c r="C2604" s="256">
        <v>2594</v>
      </c>
      <c r="D2604" s="256">
        <v>2586</v>
      </c>
      <c r="E2604" s="256">
        <v>2637</v>
      </c>
      <c r="F2604" s="256">
        <v>2678</v>
      </c>
      <c r="G2604" s="256">
        <v>2673</v>
      </c>
      <c r="H2604" s="256">
        <v>2651</v>
      </c>
      <c r="I2604" s="256">
        <v>2616</v>
      </c>
      <c r="J2604" s="256">
        <v>2608</v>
      </c>
      <c r="K2604" s="256">
        <v>2664</v>
      </c>
      <c r="L2604" s="256">
        <v>2782</v>
      </c>
      <c r="M2604" s="256">
        <v>2922</v>
      </c>
      <c r="N2604" s="256">
        <v>3068</v>
      </c>
      <c r="O2604" s="256">
        <v>3220</v>
      </c>
      <c r="P2604" s="256">
        <v>3320</v>
      </c>
      <c r="Q2604" s="256">
        <v>3384</v>
      </c>
      <c r="R2604" s="256">
        <v>3425</v>
      </c>
      <c r="S2604" s="256">
        <v>3468</v>
      </c>
      <c r="T2604" s="256">
        <v>3490</v>
      </c>
      <c r="U2604" s="256">
        <v>3455</v>
      </c>
      <c r="V2604" s="256">
        <v>3372</v>
      </c>
      <c r="W2604" s="256">
        <v>3300</v>
      </c>
      <c r="X2604" s="256">
        <v>3266</v>
      </c>
      <c r="Y2604" s="256">
        <v>3186</v>
      </c>
      <c r="Z2604" s="256">
        <v>2957</v>
      </c>
      <c r="AA2604" s="256">
        <v>2426</v>
      </c>
      <c r="AB2604" s="256">
        <v>1551</v>
      </c>
      <c r="AC2604" s="256">
        <v>845</v>
      </c>
      <c r="AD2604" s="256">
        <v>614</v>
      </c>
      <c r="AE2604" s="256">
        <v>558</v>
      </c>
      <c r="AF2604" s="256">
        <v>513</v>
      </c>
      <c r="AG2604" s="256">
        <v>445</v>
      </c>
      <c r="AH2604" s="256">
        <v>388</v>
      </c>
      <c r="AI2604" s="256">
        <v>346</v>
      </c>
      <c r="AJ2604" s="256">
        <v>259</v>
      </c>
      <c r="AK2604" s="256">
        <v>132</v>
      </c>
      <c r="AL2604" s="256">
        <v>0</v>
      </c>
      <c r="AM2604" s="256">
        <v>0</v>
      </c>
      <c r="AN2604" s="256">
        <v>0</v>
      </c>
      <c r="AO2604" s="256">
        <v>0</v>
      </c>
      <c r="AP2604" s="256">
        <v>0</v>
      </c>
      <c r="AQ2604" s="256">
        <v>0</v>
      </c>
      <c r="AR2604" s="256">
        <v>0</v>
      </c>
      <c r="AS2604" s="256">
        <v>0</v>
      </c>
      <c r="AT2604" s="256">
        <v>0</v>
      </c>
      <c r="AU2604" s="256">
        <v>0</v>
      </c>
      <c r="AV2604" s="256">
        <v>0</v>
      </c>
      <c r="AW2604" s="256">
        <v>0</v>
      </c>
      <c r="AX2604" s="256">
        <v>0</v>
      </c>
      <c r="AY2604" s="256">
        <v>0</v>
      </c>
      <c r="AZ2604" s="256">
        <v>0</v>
      </c>
      <c r="BA2604" s="256">
        <v>0</v>
      </c>
      <c r="BB2604" s="256">
        <v>0</v>
      </c>
      <c r="BC2604" s="256">
        <v>0</v>
      </c>
      <c r="BD2604" s="256">
        <v>0</v>
      </c>
      <c r="BE2604" s="256">
        <v>0</v>
      </c>
      <c r="BF2604" s="256">
        <v>0</v>
      </c>
      <c r="BG2604" s="256">
        <v>0</v>
      </c>
      <c r="BH2604" s="256">
        <v>0</v>
      </c>
      <c r="BI2604" s="256">
        <v>0</v>
      </c>
      <c r="BJ2604" s="256">
        <v>0</v>
      </c>
      <c r="BK2604" s="256">
        <v>0</v>
      </c>
      <c r="BL2604" s="256">
        <v>0</v>
      </c>
      <c r="BM2604" s="256">
        <v>0</v>
      </c>
      <c r="BN2604" s="256">
        <v>0</v>
      </c>
      <c r="BO2604" s="256">
        <v>0</v>
      </c>
      <c r="BP2604" s="256">
        <v>0</v>
      </c>
      <c r="BQ2604" s="256">
        <v>0</v>
      </c>
      <c r="BR2604" s="256">
        <v>0</v>
      </c>
      <c r="BS2604" s="256">
        <v>0</v>
      </c>
      <c r="BT2604" s="256">
        <v>0</v>
      </c>
      <c r="BU2604" s="256">
        <v>0</v>
      </c>
      <c r="BV2604" s="256">
        <v>0</v>
      </c>
    </row>
    <row r="2605" spans="1:74">
      <c r="A2605" s="256">
        <v>22.5</v>
      </c>
      <c r="B2605" s="256">
        <v>2656</v>
      </c>
      <c r="C2605" s="256">
        <v>2595</v>
      </c>
      <c r="D2605" s="256">
        <v>2584</v>
      </c>
      <c r="E2605" s="256">
        <v>2632</v>
      </c>
      <c r="F2605" s="256">
        <v>2680</v>
      </c>
      <c r="G2605" s="256">
        <v>2678</v>
      </c>
      <c r="H2605" s="256">
        <v>2662</v>
      </c>
      <c r="I2605" s="256">
        <v>2627</v>
      </c>
      <c r="J2605" s="256">
        <v>2614</v>
      </c>
      <c r="K2605" s="256">
        <v>2654</v>
      </c>
      <c r="L2605" s="256">
        <v>2762</v>
      </c>
      <c r="M2605" s="256">
        <v>2896</v>
      </c>
      <c r="N2605" s="256">
        <v>3034</v>
      </c>
      <c r="O2605" s="256">
        <v>3183</v>
      </c>
      <c r="P2605" s="256">
        <v>3288</v>
      </c>
      <c r="Q2605" s="256">
        <v>3353</v>
      </c>
      <c r="R2605" s="256">
        <v>3396</v>
      </c>
      <c r="S2605" s="256">
        <v>3436</v>
      </c>
      <c r="T2605" s="256">
        <v>3463</v>
      </c>
      <c r="U2605" s="256">
        <v>3445</v>
      </c>
      <c r="V2605" s="256">
        <v>3376</v>
      </c>
      <c r="W2605" s="256">
        <v>3290</v>
      </c>
      <c r="X2605" s="256">
        <v>3245</v>
      </c>
      <c r="Y2605" s="256">
        <v>3172</v>
      </c>
      <c r="Z2605" s="256">
        <v>2968</v>
      </c>
      <c r="AA2605" s="256">
        <v>2488</v>
      </c>
      <c r="AB2605" s="256">
        <v>1652</v>
      </c>
      <c r="AC2605" s="256">
        <v>926</v>
      </c>
      <c r="AD2605" s="256">
        <v>664</v>
      </c>
      <c r="AE2605" s="256">
        <v>608</v>
      </c>
      <c r="AF2605" s="256">
        <v>573</v>
      </c>
      <c r="AG2605" s="256">
        <v>504</v>
      </c>
      <c r="AH2605" s="256">
        <v>441</v>
      </c>
      <c r="AI2605" s="256">
        <v>402</v>
      </c>
      <c r="AJ2605" s="256">
        <v>302</v>
      </c>
      <c r="AK2605" s="256">
        <v>151</v>
      </c>
      <c r="AL2605" s="256">
        <v>0</v>
      </c>
      <c r="AM2605" s="256">
        <v>0</v>
      </c>
      <c r="AN2605" s="256">
        <v>0</v>
      </c>
      <c r="AO2605" s="256">
        <v>0</v>
      </c>
      <c r="AP2605" s="256">
        <v>0</v>
      </c>
      <c r="AQ2605" s="256">
        <v>0</v>
      </c>
      <c r="AR2605" s="256">
        <v>0</v>
      </c>
      <c r="AS2605" s="256">
        <v>0</v>
      </c>
      <c r="AT2605" s="256">
        <v>0</v>
      </c>
      <c r="AU2605" s="256">
        <v>0</v>
      </c>
      <c r="AV2605" s="256">
        <v>0</v>
      </c>
      <c r="AW2605" s="256">
        <v>0</v>
      </c>
      <c r="AX2605" s="256">
        <v>0</v>
      </c>
      <c r="AY2605" s="256">
        <v>0</v>
      </c>
      <c r="AZ2605" s="256">
        <v>0</v>
      </c>
      <c r="BA2605" s="256">
        <v>0</v>
      </c>
      <c r="BB2605" s="256">
        <v>0</v>
      </c>
      <c r="BC2605" s="256">
        <v>0</v>
      </c>
      <c r="BD2605" s="256">
        <v>0</v>
      </c>
      <c r="BE2605" s="256">
        <v>0</v>
      </c>
      <c r="BF2605" s="256">
        <v>0</v>
      </c>
      <c r="BG2605" s="256">
        <v>0</v>
      </c>
      <c r="BH2605" s="256">
        <v>0</v>
      </c>
      <c r="BI2605" s="256">
        <v>0</v>
      </c>
      <c r="BJ2605" s="256">
        <v>0</v>
      </c>
      <c r="BK2605" s="256">
        <v>0</v>
      </c>
      <c r="BL2605" s="256">
        <v>0</v>
      </c>
      <c r="BM2605" s="256">
        <v>0</v>
      </c>
      <c r="BN2605" s="256">
        <v>0</v>
      </c>
      <c r="BO2605" s="256">
        <v>0</v>
      </c>
      <c r="BP2605" s="256">
        <v>0</v>
      </c>
      <c r="BQ2605" s="256">
        <v>0</v>
      </c>
      <c r="BR2605" s="256">
        <v>0</v>
      </c>
      <c r="BS2605" s="256">
        <v>0</v>
      </c>
      <c r="BT2605" s="256">
        <v>0</v>
      </c>
      <c r="BU2605" s="256">
        <v>0</v>
      </c>
      <c r="BV2605" s="256">
        <v>0</v>
      </c>
    </row>
    <row r="2606" spans="1:74">
      <c r="A2606" s="256">
        <v>25</v>
      </c>
      <c r="B2606" s="256">
        <v>2656</v>
      </c>
      <c r="C2606" s="256">
        <v>2596</v>
      </c>
      <c r="D2606" s="256">
        <v>2583</v>
      </c>
      <c r="E2606" s="256">
        <v>2630</v>
      </c>
      <c r="F2606" s="256">
        <v>2682</v>
      </c>
      <c r="G2606" s="256">
        <v>2686</v>
      </c>
      <c r="H2606" s="256">
        <v>2674</v>
      </c>
      <c r="I2606" s="256">
        <v>2638</v>
      </c>
      <c r="J2606" s="256">
        <v>2619</v>
      </c>
      <c r="K2606" s="256">
        <v>2647</v>
      </c>
      <c r="L2606" s="256">
        <v>2744</v>
      </c>
      <c r="M2606" s="256">
        <v>2870</v>
      </c>
      <c r="N2606" s="256">
        <v>3003</v>
      </c>
      <c r="O2606" s="256">
        <v>3144</v>
      </c>
      <c r="P2606" s="256">
        <v>3254</v>
      </c>
      <c r="Q2606" s="256">
        <v>3318</v>
      </c>
      <c r="R2606" s="256">
        <v>3364</v>
      </c>
      <c r="S2606" s="256">
        <v>3399</v>
      </c>
      <c r="T2606" s="256">
        <v>3432</v>
      </c>
      <c r="U2606" s="256">
        <v>3430</v>
      </c>
      <c r="V2606" s="256">
        <v>3386</v>
      </c>
      <c r="W2606" s="256">
        <v>3302</v>
      </c>
      <c r="X2606" s="256">
        <v>3248</v>
      </c>
      <c r="Y2606" s="256">
        <v>3182</v>
      </c>
      <c r="Z2606" s="256">
        <v>2998</v>
      </c>
      <c r="AA2606" s="256">
        <v>2557</v>
      </c>
      <c r="AB2606" s="256">
        <v>1762</v>
      </c>
      <c r="AC2606" s="256">
        <v>1009</v>
      </c>
      <c r="AD2606" s="256">
        <v>721</v>
      </c>
      <c r="AE2606" s="256">
        <v>670</v>
      </c>
      <c r="AF2606" s="256">
        <v>644</v>
      </c>
      <c r="AG2606" s="256">
        <v>574</v>
      </c>
      <c r="AH2606" s="256">
        <v>503</v>
      </c>
      <c r="AI2606" s="256">
        <v>464</v>
      </c>
      <c r="AJ2606" s="256">
        <v>360</v>
      </c>
      <c r="AK2606" s="256">
        <v>174</v>
      </c>
      <c r="AL2606" s="256">
        <v>0</v>
      </c>
      <c r="AM2606" s="256">
        <v>0</v>
      </c>
      <c r="AN2606" s="256">
        <v>0</v>
      </c>
      <c r="AO2606" s="256">
        <v>0</v>
      </c>
      <c r="AP2606" s="256">
        <v>0</v>
      </c>
      <c r="AQ2606" s="256">
        <v>0</v>
      </c>
      <c r="AR2606" s="256">
        <v>0</v>
      </c>
      <c r="AS2606" s="256">
        <v>0</v>
      </c>
      <c r="AT2606" s="256">
        <v>0</v>
      </c>
      <c r="AU2606" s="256">
        <v>0</v>
      </c>
      <c r="AV2606" s="256">
        <v>0</v>
      </c>
      <c r="AW2606" s="256">
        <v>0</v>
      </c>
      <c r="AX2606" s="256">
        <v>0</v>
      </c>
      <c r="AY2606" s="256">
        <v>0</v>
      </c>
      <c r="AZ2606" s="256">
        <v>0</v>
      </c>
      <c r="BA2606" s="256">
        <v>0</v>
      </c>
      <c r="BB2606" s="256">
        <v>0</v>
      </c>
      <c r="BC2606" s="256">
        <v>0</v>
      </c>
      <c r="BD2606" s="256">
        <v>0</v>
      </c>
      <c r="BE2606" s="256">
        <v>0</v>
      </c>
      <c r="BF2606" s="256">
        <v>0</v>
      </c>
      <c r="BG2606" s="256">
        <v>0</v>
      </c>
      <c r="BH2606" s="256">
        <v>0</v>
      </c>
      <c r="BI2606" s="256">
        <v>0</v>
      </c>
      <c r="BJ2606" s="256">
        <v>0</v>
      </c>
      <c r="BK2606" s="256">
        <v>0</v>
      </c>
      <c r="BL2606" s="256">
        <v>0</v>
      </c>
      <c r="BM2606" s="256">
        <v>0</v>
      </c>
      <c r="BN2606" s="256">
        <v>0</v>
      </c>
      <c r="BO2606" s="256">
        <v>0</v>
      </c>
      <c r="BP2606" s="256">
        <v>0</v>
      </c>
      <c r="BQ2606" s="256">
        <v>0</v>
      </c>
      <c r="BR2606" s="256">
        <v>0</v>
      </c>
      <c r="BS2606" s="256">
        <v>0</v>
      </c>
      <c r="BT2606" s="256">
        <v>0</v>
      </c>
      <c r="BU2606" s="256">
        <v>0</v>
      </c>
      <c r="BV2606" s="256">
        <v>0</v>
      </c>
    </row>
    <row r="2607" spans="1:74">
      <c r="A2607" s="256">
        <v>27.5</v>
      </c>
      <c r="B2607" s="256">
        <v>2656</v>
      </c>
      <c r="C2607" s="256">
        <v>2601</v>
      </c>
      <c r="D2607" s="256">
        <v>2587</v>
      </c>
      <c r="E2607" s="256">
        <v>2630</v>
      </c>
      <c r="F2607" s="256">
        <v>2688</v>
      </c>
      <c r="G2607" s="256">
        <v>2696</v>
      </c>
      <c r="H2607" s="256">
        <v>2691</v>
      </c>
      <c r="I2607" s="256">
        <v>2658</v>
      </c>
      <c r="J2607" s="256">
        <v>2633</v>
      </c>
      <c r="K2607" s="256">
        <v>2648</v>
      </c>
      <c r="L2607" s="256">
        <v>2729</v>
      </c>
      <c r="M2607" s="256">
        <v>2847</v>
      </c>
      <c r="N2607" s="256">
        <v>2972</v>
      </c>
      <c r="O2607" s="256">
        <v>3100</v>
      </c>
      <c r="P2607" s="256">
        <v>3210</v>
      </c>
      <c r="Q2607" s="256">
        <v>3281</v>
      </c>
      <c r="R2607" s="256">
        <v>3324</v>
      </c>
      <c r="S2607" s="256">
        <v>3362</v>
      </c>
      <c r="T2607" s="256">
        <v>3402</v>
      </c>
      <c r="U2607" s="256">
        <v>3420</v>
      </c>
      <c r="V2607" s="256">
        <v>3406</v>
      </c>
      <c r="W2607" s="256">
        <v>3339</v>
      </c>
      <c r="X2607" s="256">
        <v>3266</v>
      </c>
      <c r="Y2607" s="256">
        <v>3196</v>
      </c>
      <c r="Z2607" s="256">
        <v>3028</v>
      </c>
      <c r="AA2607" s="256">
        <v>2634</v>
      </c>
      <c r="AB2607" s="256">
        <v>1903</v>
      </c>
      <c r="AC2607" s="256">
        <v>1119</v>
      </c>
      <c r="AD2607" s="256">
        <v>789</v>
      </c>
      <c r="AE2607" s="256">
        <v>736</v>
      </c>
      <c r="AF2607" s="256">
        <v>728</v>
      </c>
      <c r="AG2607" s="256">
        <v>676</v>
      </c>
      <c r="AH2607" s="256">
        <v>603</v>
      </c>
      <c r="AI2607" s="256">
        <v>553</v>
      </c>
      <c r="AJ2607" s="256">
        <v>425</v>
      </c>
      <c r="AK2607" s="256">
        <v>201</v>
      </c>
      <c r="AL2607" s="256">
        <v>0</v>
      </c>
      <c r="AM2607" s="256">
        <v>0</v>
      </c>
      <c r="AN2607" s="256">
        <v>0</v>
      </c>
      <c r="AO2607" s="256">
        <v>0</v>
      </c>
      <c r="AP2607" s="256">
        <v>0</v>
      </c>
      <c r="AQ2607" s="256">
        <v>0</v>
      </c>
      <c r="AR2607" s="256">
        <v>0</v>
      </c>
      <c r="AS2607" s="256">
        <v>0</v>
      </c>
      <c r="AT2607" s="256">
        <v>0</v>
      </c>
      <c r="AU2607" s="256">
        <v>0</v>
      </c>
      <c r="AV2607" s="256">
        <v>0</v>
      </c>
      <c r="AW2607" s="256">
        <v>0</v>
      </c>
      <c r="AX2607" s="256">
        <v>0</v>
      </c>
      <c r="AY2607" s="256">
        <v>0</v>
      </c>
      <c r="AZ2607" s="256">
        <v>0</v>
      </c>
      <c r="BA2607" s="256">
        <v>0</v>
      </c>
      <c r="BB2607" s="256">
        <v>0</v>
      </c>
      <c r="BC2607" s="256">
        <v>0</v>
      </c>
      <c r="BD2607" s="256">
        <v>0</v>
      </c>
      <c r="BE2607" s="256">
        <v>0</v>
      </c>
      <c r="BF2607" s="256">
        <v>0</v>
      </c>
      <c r="BG2607" s="256">
        <v>0</v>
      </c>
      <c r="BH2607" s="256">
        <v>0</v>
      </c>
      <c r="BI2607" s="256">
        <v>0</v>
      </c>
      <c r="BJ2607" s="256">
        <v>0</v>
      </c>
      <c r="BK2607" s="256">
        <v>0</v>
      </c>
      <c r="BL2607" s="256">
        <v>0</v>
      </c>
      <c r="BM2607" s="256">
        <v>0</v>
      </c>
      <c r="BN2607" s="256">
        <v>0</v>
      </c>
      <c r="BO2607" s="256">
        <v>0</v>
      </c>
      <c r="BP2607" s="256">
        <v>0</v>
      </c>
      <c r="BQ2607" s="256">
        <v>0</v>
      </c>
      <c r="BR2607" s="256">
        <v>0</v>
      </c>
      <c r="BS2607" s="256">
        <v>0</v>
      </c>
      <c r="BT2607" s="256">
        <v>0</v>
      </c>
      <c r="BU2607" s="256">
        <v>0</v>
      </c>
      <c r="BV2607" s="256">
        <v>0</v>
      </c>
    </row>
    <row r="2608" spans="1:74">
      <c r="A2608" s="256">
        <v>30</v>
      </c>
      <c r="B2608" s="256">
        <v>2656</v>
      </c>
      <c r="C2608" s="256">
        <v>2605</v>
      </c>
      <c r="D2608" s="256">
        <v>2588</v>
      </c>
      <c r="E2608" s="256">
        <v>2628</v>
      </c>
      <c r="F2608" s="256">
        <v>2688</v>
      </c>
      <c r="G2608" s="256">
        <v>2706</v>
      </c>
      <c r="H2608" s="256">
        <v>2707</v>
      </c>
      <c r="I2608" s="256">
        <v>2678</v>
      </c>
      <c r="J2608" s="256">
        <v>2650</v>
      </c>
      <c r="K2608" s="256">
        <v>2652</v>
      </c>
      <c r="L2608" s="256">
        <v>2714</v>
      </c>
      <c r="M2608" s="256">
        <v>2824</v>
      </c>
      <c r="N2608" s="256">
        <v>2940</v>
      </c>
      <c r="O2608" s="256">
        <v>3054</v>
      </c>
      <c r="P2608" s="256">
        <v>3166</v>
      </c>
      <c r="Q2608" s="256">
        <v>3241</v>
      </c>
      <c r="R2608" s="256">
        <v>3288</v>
      </c>
      <c r="S2608" s="256">
        <v>3326</v>
      </c>
      <c r="T2608" s="256">
        <v>3374</v>
      </c>
      <c r="U2608" s="256">
        <v>3408</v>
      </c>
      <c r="V2608" s="256">
        <v>3417</v>
      </c>
      <c r="W2608" s="256">
        <v>3377</v>
      </c>
      <c r="X2608" s="256">
        <v>3295</v>
      </c>
      <c r="Y2608" s="256">
        <v>3206</v>
      </c>
      <c r="Z2608" s="256">
        <v>3038</v>
      </c>
      <c r="AA2608" s="256">
        <v>2678</v>
      </c>
      <c r="AB2608" s="256">
        <v>2011</v>
      </c>
      <c r="AC2608" s="256">
        <v>1219</v>
      </c>
      <c r="AD2608" s="256">
        <v>838</v>
      </c>
      <c r="AE2608" s="256">
        <v>785</v>
      </c>
      <c r="AF2608" s="256">
        <v>808</v>
      </c>
      <c r="AG2608" s="256">
        <v>799</v>
      </c>
      <c r="AH2608" s="256">
        <v>733</v>
      </c>
      <c r="AI2608" s="256">
        <v>670</v>
      </c>
      <c r="AJ2608" s="256">
        <v>514</v>
      </c>
      <c r="AK2608" s="256">
        <v>236</v>
      </c>
      <c r="AL2608" s="256">
        <v>0</v>
      </c>
      <c r="AM2608" s="256">
        <v>0</v>
      </c>
      <c r="AN2608" s="256">
        <v>0</v>
      </c>
      <c r="AO2608" s="256">
        <v>0</v>
      </c>
      <c r="AP2608" s="256">
        <v>0</v>
      </c>
      <c r="AQ2608" s="256">
        <v>0</v>
      </c>
      <c r="AR2608" s="256">
        <v>0</v>
      </c>
      <c r="AS2608" s="256">
        <v>0</v>
      </c>
      <c r="AT2608" s="256">
        <v>0</v>
      </c>
      <c r="AU2608" s="256">
        <v>0</v>
      </c>
      <c r="AV2608" s="256">
        <v>0</v>
      </c>
      <c r="AW2608" s="256">
        <v>0</v>
      </c>
      <c r="AX2608" s="256">
        <v>0</v>
      </c>
      <c r="AY2608" s="256">
        <v>0</v>
      </c>
      <c r="AZ2608" s="256">
        <v>0</v>
      </c>
      <c r="BA2608" s="256">
        <v>0</v>
      </c>
      <c r="BB2608" s="256">
        <v>0</v>
      </c>
      <c r="BC2608" s="256">
        <v>0</v>
      </c>
      <c r="BD2608" s="256">
        <v>0</v>
      </c>
      <c r="BE2608" s="256">
        <v>0</v>
      </c>
      <c r="BF2608" s="256">
        <v>0</v>
      </c>
      <c r="BG2608" s="256">
        <v>0</v>
      </c>
      <c r="BH2608" s="256">
        <v>0</v>
      </c>
      <c r="BI2608" s="256">
        <v>0</v>
      </c>
      <c r="BJ2608" s="256">
        <v>0</v>
      </c>
      <c r="BK2608" s="256">
        <v>0</v>
      </c>
      <c r="BL2608" s="256">
        <v>0</v>
      </c>
      <c r="BM2608" s="256">
        <v>0</v>
      </c>
      <c r="BN2608" s="256">
        <v>0</v>
      </c>
      <c r="BO2608" s="256">
        <v>0</v>
      </c>
      <c r="BP2608" s="256">
        <v>0</v>
      </c>
      <c r="BQ2608" s="256">
        <v>0</v>
      </c>
      <c r="BR2608" s="256">
        <v>0</v>
      </c>
      <c r="BS2608" s="256">
        <v>0</v>
      </c>
      <c r="BT2608" s="256">
        <v>0</v>
      </c>
      <c r="BU2608" s="256">
        <v>0</v>
      </c>
      <c r="BV2608" s="256">
        <v>0</v>
      </c>
    </row>
    <row r="2609" spans="1:74">
      <c r="A2609" s="256">
        <v>32.5</v>
      </c>
      <c r="B2609" s="256">
        <v>2656</v>
      </c>
      <c r="C2609" s="256">
        <v>2610</v>
      </c>
      <c r="D2609" s="256">
        <v>2594</v>
      </c>
      <c r="E2609" s="256">
        <v>2629</v>
      </c>
      <c r="F2609" s="256">
        <v>2694</v>
      </c>
      <c r="G2609" s="256">
        <v>2721</v>
      </c>
      <c r="H2609" s="256">
        <v>2730</v>
      </c>
      <c r="I2609" s="256">
        <v>2710</v>
      </c>
      <c r="J2609" s="256">
        <v>2678</v>
      </c>
      <c r="K2609" s="256">
        <v>2668</v>
      </c>
      <c r="L2609" s="256">
        <v>2710</v>
      </c>
      <c r="M2609" s="256">
        <v>2810</v>
      </c>
      <c r="N2609" s="256">
        <v>2914</v>
      </c>
      <c r="O2609" s="256">
        <v>3016</v>
      </c>
      <c r="P2609" s="256">
        <v>3122</v>
      </c>
      <c r="Q2609" s="256">
        <v>3209</v>
      </c>
      <c r="R2609" s="256">
        <v>3267</v>
      </c>
      <c r="S2609" s="256">
        <v>3308</v>
      </c>
      <c r="T2609" s="256">
        <v>3355</v>
      </c>
      <c r="U2609" s="256">
        <v>3404</v>
      </c>
      <c r="V2609" s="256">
        <v>3431</v>
      </c>
      <c r="W2609" s="256">
        <v>3420</v>
      </c>
      <c r="X2609" s="256">
        <v>3350</v>
      </c>
      <c r="Y2609" s="256">
        <v>3236</v>
      </c>
      <c r="Z2609" s="256">
        <v>3059</v>
      </c>
      <c r="AA2609" s="256">
        <v>2723</v>
      </c>
      <c r="AB2609" s="256">
        <v>2114</v>
      </c>
      <c r="AC2609" s="256">
        <v>1327</v>
      </c>
      <c r="AD2609" s="256">
        <v>870</v>
      </c>
      <c r="AE2609" s="256">
        <v>810</v>
      </c>
      <c r="AF2609" s="256">
        <v>864</v>
      </c>
      <c r="AG2609" s="256">
        <v>895</v>
      </c>
      <c r="AH2609" s="256">
        <v>864</v>
      </c>
      <c r="AI2609" s="256">
        <v>794</v>
      </c>
      <c r="AJ2609" s="256">
        <v>587</v>
      </c>
      <c r="AK2609" s="256">
        <v>268</v>
      </c>
      <c r="AL2609" s="256">
        <v>0</v>
      </c>
      <c r="AM2609" s="256">
        <v>0</v>
      </c>
      <c r="AN2609" s="256">
        <v>0</v>
      </c>
      <c r="AO2609" s="256">
        <v>0</v>
      </c>
      <c r="AP2609" s="256">
        <v>0</v>
      </c>
      <c r="AQ2609" s="256">
        <v>0</v>
      </c>
      <c r="AR2609" s="256">
        <v>0</v>
      </c>
      <c r="AS2609" s="256">
        <v>0</v>
      </c>
      <c r="AT2609" s="256">
        <v>0</v>
      </c>
      <c r="AU2609" s="256">
        <v>0</v>
      </c>
      <c r="AV2609" s="256">
        <v>0</v>
      </c>
      <c r="AW2609" s="256">
        <v>0</v>
      </c>
      <c r="AX2609" s="256">
        <v>0</v>
      </c>
      <c r="AY2609" s="256">
        <v>0</v>
      </c>
      <c r="AZ2609" s="256">
        <v>0</v>
      </c>
      <c r="BA2609" s="256">
        <v>0</v>
      </c>
      <c r="BB2609" s="256">
        <v>0</v>
      </c>
      <c r="BC2609" s="256">
        <v>0</v>
      </c>
      <c r="BD2609" s="256">
        <v>0</v>
      </c>
      <c r="BE2609" s="256">
        <v>0</v>
      </c>
      <c r="BF2609" s="256">
        <v>0</v>
      </c>
      <c r="BG2609" s="256">
        <v>0</v>
      </c>
      <c r="BH2609" s="256">
        <v>0</v>
      </c>
      <c r="BI2609" s="256">
        <v>0</v>
      </c>
      <c r="BJ2609" s="256">
        <v>0</v>
      </c>
      <c r="BK2609" s="256">
        <v>0</v>
      </c>
      <c r="BL2609" s="256">
        <v>0</v>
      </c>
      <c r="BM2609" s="256">
        <v>0</v>
      </c>
      <c r="BN2609" s="256">
        <v>0</v>
      </c>
      <c r="BO2609" s="256">
        <v>0</v>
      </c>
      <c r="BP2609" s="256">
        <v>0</v>
      </c>
      <c r="BQ2609" s="256">
        <v>0</v>
      </c>
      <c r="BR2609" s="256">
        <v>0</v>
      </c>
      <c r="BS2609" s="256">
        <v>0</v>
      </c>
      <c r="BT2609" s="256">
        <v>0</v>
      </c>
      <c r="BU2609" s="256">
        <v>0</v>
      </c>
      <c r="BV2609" s="256">
        <v>0</v>
      </c>
    </row>
    <row r="2610" spans="1:74">
      <c r="A2610" s="256">
        <v>35</v>
      </c>
      <c r="B2610" s="256">
        <v>2656</v>
      </c>
      <c r="C2610" s="256">
        <v>2604</v>
      </c>
      <c r="D2610" s="256">
        <v>2588</v>
      </c>
      <c r="E2610" s="256">
        <v>2620</v>
      </c>
      <c r="F2610" s="256">
        <v>2688</v>
      </c>
      <c r="G2610" s="256">
        <v>2724</v>
      </c>
      <c r="H2610" s="256">
        <v>2739</v>
      </c>
      <c r="I2610" s="256">
        <v>2730</v>
      </c>
      <c r="J2610" s="256">
        <v>2696</v>
      </c>
      <c r="K2610" s="256">
        <v>2682</v>
      </c>
      <c r="L2610" s="256">
        <v>2704</v>
      </c>
      <c r="M2610" s="256">
        <v>2784</v>
      </c>
      <c r="N2610" s="256">
        <v>2882</v>
      </c>
      <c r="O2610" s="256">
        <v>2979</v>
      </c>
      <c r="P2610" s="256">
        <v>3075</v>
      </c>
      <c r="Q2610" s="256">
        <v>3176</v>
      </c>
      <c r="R2610" s="256">
        <v>3238</v>
      </c>
      <c r="S2610" s="256">
        <v>3284</v>
      </c>
      <c r="T2610" s="256">
        <v>3330</v>
      </c>
      <c r="U2610" s="256">
        <v>3388</v>
      </c>
      <c r="V2610" s="256">
        <v>3428</v>
      </c>
      <c r="W2610" s="256">
        <v>3428</v>
      </c>
      <c r="X2610" s="256">
        <v>3383</v>
      </c>
      <c r="Y2610" s="256">
        <v>3270</v>
      </c>
      <c r="Z2610" s="256">
        <v>3086</v>
      </c>
      <c r="AA2610" s="256">
        <v>2774</v>
      </c>
      <c r="AB2610" s="256">
        <v>2207</v>
      </c>
      <c r="AC2610" s="256">
        <v>1436</v>
      </c>
      <c r="AD2610" s="256">
        <v>908</v>
      </c>
      <c r="AE2610" s="256">
        <v>826</v>
      </c>
      <c r="AF2610" s="256">
        <v>895</v>
      </c>
      <c r="AG2610" s="256">
        <v>981</v>
      </c>
      <c r="AH2610" s="256">
        <v>1006</v>
      </c>
      <c r="AI2610" s="256">
        <v>954</v>
      </c>
      <c r="AJ2610" s="256">
        <v>820</v>
      </c>
      <c r="AK2610" s="256">
        <v>390</v>
      </c>
      <c r="AL2610" s="256">
        <v>0</v>
      </c>
      <c r="AM2610" s="256">
        <v>0</v>
      </c>
      <c r="AN2610" s="256">
        <v>0</v>
      </c>
      <c r="AO2610" s="256">
        <v>0</v>
      </c>
      <c r="AP2610" s="256">
        <v>0</v>
      </c>
      <c r="AQ2610" s="256">
        <v>0</v>
      </c>
      <c r="AR2610" s="256">
        <v>0</v>
      </c>
      <c r="AS2610" s="256">
        <v>0</v>
      </c>
      <c r="AT2610" s="256">
        <v>0</v>
      </c>
      <c r="AU2610" s="256">
        <v>0</v>
      </c>
      <c r="AV2610" s="256">
        <v>0</v>
      </c>
      <c r="AW2610" s="256">
        <v>0</v>
      </c>
      <c r="AX2610" s="256">
        <v>0</v>
      </c>
      <c r="AY2610" s="256">
        <v>0</v>
      </c>
      <c r="AZ2610" s="256">
        <v>0</v>
      </c>
      <c r="BA2610" s="256">
        <v>0</v>
      </c>
      <c r="BB2610" s="256">
        <v>0</v>
      </c>
      <c r="BC2610" s="256">
        <v>0</v>
      </c>
      <c r="BD2610" s="256">
        <v>0</v>
      </c>
      <c r="BE2610" s="256">
        <v>0</v>
      </c>
      <c r="BF2610" s="256">
        <v>0</v>
      </c>
      <c r="BG2610" s="256">
        <v>0</v>
      </c>
      <c r="BH2610" s="256">
        <v>0</v>
      </c>
      <c r="BI2610" s="256">
        <v>0</v>
      </c>
      <c r="BJ2610" s="256">
        <v>0</v>
      </c>
      <c r="BK2610" s="256">
        <v>0</v>
      </c>
      <c r="BL2610" s="256">
        <v>0</v>
      </c>
      <c r="BM2610" s="256">
        <v>0</v>
      </c>
      <c r="BN2610" s="256">
        <v>0</v>
      </c>
      <c r="BO2610" s="256">
        <v>0</v>
      </c>
      <c r="BP2610" s="256">
        <v>0</v>
      </c>
      <c r="BQ2610" s="256">
        <v>0</v>
      </c>
      <c r="BR2610" s="256">
        <v>0</v>
      </c>
      <c r="BS2610" s="256">
        <v>0</v>
      </c>
      <c r="BT2610" s="256">
        <v>0</v>
      </c>
      <c r="BU2610" s="256">
        <v>0</v>
      </c>
      <c r="BV2610" s="256">
        <v>0</v>
      </c>
    </row>
    <row r="2611" spans="1:74">
      <c r="A2611" s="256">
        <v>37.5</v>
      </c>
      <c r="B2611" s="256">
        <v>2656</v>
      </c>
      <c r="C2611" s="256">
        <v>2605</v>
      </c>
      <c r="D2611" s="256">
        <v>2588</v>
      </c>
      <c r="E2611" s="256">
        <v>2617</v>
      </c>
      <c r="F2611" s="256">
        <v>2685</v>
      </c>
      <c r="G2611" s="256">
        <v>2730</v>
      </c>
      <c r="H2611" s="256">
        <v>2754</v>
      </c>
      <c r="I2611" s="256">
        <v>2758</v>
      </c>
      <c r="J2611" s="256">
        <v>2723</v>
      </c>
      <c r="K2611" s="256">
        <v>2698</v>
      </c>
      <c r="L2611" s="256">
        <v>2700</v>
      </c>
      <c r="M2611" s="256">
        <v>2766</v>
      </c>
      <c r="N2611" s="256">
        <v>2854</v>
      </c>
      <c r="O2611" s="256">
        <v>2947</v>
      </c>
      <c r="P2611" s="256">
        <v>3034</v>
      </c>
      <c r="Q2611" s="256">
        <v>3134</v>
      </c>
      <c r="R2611" s="256">
        <v>3205</v>
      </c>
      <c r="S2611" s="256">
        <v>3261</v>
      </c>
      <c r="T2611" s="256">
        <v>3304</v>
      </c>
      <c r="U2611" s="256">
        <v>3358</v>
      </c>
      <c r="V2611" s="256">
        <v>3414</v>
      </c>
      <c r="W2611" s="256">
        <v>3434</v>
      </c>
      <c r="X2611" s="256">
        <v>3414</v>
      </c>
      <c r="Y2611" s="256">
        <v>3338</v>
      </c>
      <c r="Z2611" s="256">
        <v>3166</v>
      </c>
      <c r="AA2611" s="256">
        <v>2866</v>
      </c>
      <c r="AB2611" s="256">
        <v>2332</v>
      </c>
      <c r="AC2611" s="256">
        <v>1572</v>
      </c>
      <c r="AD2611" s="256">
        <v>980</v>
      </c>
      <c r="AE2611" s="256">
        <v>858</v>
      </c>
      <c r="AF2611" s="256">
        <v>935</v>
      </c>
      <c r="AG2611" s="256">
        <v>1058</v>
      </c>
      <c r="AH2611" s="256">
        <v>1124</v>
      </c>
      <c r="AI2611" s="256">
        <v>1104</v>
      </c>
      <c r="AJ2611" s="256">
        <v>840</v>
      </c>
      <c r="AK2611" s="256">
        <v>344</v>
      </c>
      <c r="AL2611" s="256">
        <v>0</v>
      </c>
      <c r="AM2611" s="256">
        <v>0</v>
      </c>
      <c r="AN2611" s="256">
        <v>0</v>
      </c>
      <c r="AO2611" s="256">
        <v>0</v>
      </c>
      <c r="AP2611" s="256">
        <v>0</v>
      </c>
      <c r="AQ2611" s="256">
        <v>0</v>
      </c>
      <c r="AR2611" s="256">
        <v>0</v>
      </c>
      <c r="AS2611" s="256">
        <v>0</v>
      </c>
      <c r="AT2611" s="256">
        <v>0</v>
      </c>
      <c r="AU2611" s="256">
        <v>0</v>
      </c>
      <c r="AV2611" s="256">
        <v>0</v>
      </c>
      <c r="AW2611" s="256">
        <v>0</v>
      </c>
      <c r="AX2611" s="256">
        <v>0</v>
      </c>
      <c r="AY2611" s="256">
        <v>0</v>
      </c>
      <c r="AZ2611" s="256">
        <v>0</v>
      </c>
      <c r="BA2611" s="256">
        <v>0</v>
      </c>
      <c r="BB2611" s="256">
        <v>0</v>
      </c>
      <c r="BC2611" s="256">
        <v>0</v>
      </c>
      <c r="BD2611" s="256">
        <v>0</v>
      </c>
      <c r="BE2611" s="256">
        <v>0</v>
      </c>
      <c r="BF2611" s="256">
        <v>0</v>
      </c>
      <c r="BG2611" s="256">
        <v>0</v>
      </c>
      <c r="BH2611" s="256">
        <v>0</v>
      </c>
      <c r="BI2611" s="256">
        <v>0</v>
      </c>
      <c r="BJ2611" s="256">
        <v>0</v>
      </c>
      <c r="BK2611" s="256">
        <v>0</v>
      </c>
      <c r="BL2611" s="256">
        <v>0</v>
      </c>
      <c r="BM2611" s="256">
        <v>0</v>
      </c>
      <c r="BN2611" s="256">
        <v>0</v>
      </c>
      <c r="BO2611" s="256">
        <v>0</v>
      </c>
      <c r="BP2611" s="256">
        <v>0</v>
      </c>
      <c r="BQ2611" s="256">
        <v>0</v>
      </c>
      <c r="BR2611" s="256">
        <v>0</v>
      </c>
      <c r="BS2611" s="256">
        <v>0</v>
      </c>
      <c r="BT2611" s="256">
        <v>0</v>
      </c>
      <c r="BU2611" s="256">
        <v>0</v>
      </c>
      <c r="BV2611" s="256">
        <v>0</v>
      </c>
    </row>
    <row r="2612" spans="1:74">
      <c r="A2612" s="256">
        <v>40</v>
      </c>
      <c r="B2612" s="256">
        <v>2656</v>
      </c>
      <c r="C2612" s="256">
        <v>2612</v>
      </c>
      <c r="D2612" s="256">
        <v>2593</v>
      </c>
      <c r="E2612" s="256">
        <v>2618</v>
      </c>
      <c r="F2612" s="256">
        <v>2688</v>
      </c>
      <c r="G2612" s="256">
        <v>2741</v>
      </c>
      <c r="H2612" s="256">
        <v>2774</v>
      </c>
      <c r="I2612" s="256">
        <v>2788</v>
      </c>
      <c r="J2612" s="256">
        <v>2759</v>
      </c>
      <c r="K2612" s="256">
        <v>2728</v>
      </c>
      <c r="L2612" s="256">
        <v>2714</v>
      </c>
      <c r="M2612" s="256">
        <v>2758</v>
      </c>
      <c r="N2612" s="256">
        <v>2842</v>
      </c>
      <c r="O2612" s="256">
        <v>2923</v>
      </c>
      <c r="P2612" s="256">
        <v>3004</v>
      </c>
      <c r="Q2612" s="256">
        <v>3096</v>
      </c>
      <c r="R2612" s="256">
        <v>3181</v>
      </c>
      <c r="S2612" s="256">
        <v>3242</v>
      </c>
      <c r="T2612" s="256">
        <v>3294</v>
      </c>
      <c r="U2612" s="256">
        <v>3336</v>
      </c>
      <c r="V2612" s="256">
        <v>3403</v>
      </c>
      <c r="W2612" s="256">
        <v>3440</v>
      </c>
      <c r="X2612" s="256">
        <v>3442</v>
      </c>
      <c r="Y2612" s="256">
        <v>3409</v>
      </c>
      <c r="Z2612" s="256">
        <v>3284</v>
      </c>
      <c r="AA2612" s="256">
        <v>3013</v>
      </c>
      <c r="AB2612" s="256">
        <v>2517</v>
      </c>
      <c r="AC2612" s="256">
        <v>1753</v>
      </c>
      <c r="AD2612" s="256">
        <v>1096</v>
      </c>
      <c r="AE2612" s="256">
        <v>915</v>
      </c>
      <c r="AF2612" s="256">
        <v>992</v>
      </c>
      <c r="AG2612" s="256">
        <v>1129</v>
      </c>
      <c r="AH2612" s="256">
        <v>1212</v>
      </c>
      <c r="AI2612" s="256">
        <v>1216</v>
      </c>
      <c r="AJ2612" s="256">
        <v>939</v>
      </c>
      <c r="AK2612" s="256">
        <v>378</v>
      </c>
      <c r="AL2612" s="256">
        <v>0</v>
      </c>
      <c r="AM2612" s="256">
        <v>0</v>
      </c>
      <c r="AN2612" s="256">
        <v>0</v>
      </c>
      <c r="AO2612" s="256">
        <v>0</v>
      </c>
      <c r="AP2612" s="256">
        <v>0</v>
      </c>
      <c r="AQ2612" s="256">
        <v>0</v>
      </c>
      <c r="AR2612" s="256">
        <v>0</v>
      </c>
      <c r="AS2612" s="256">
        <v>0</v>
      </c>
      <c r="AT2612" s="256">
        <v>0</v>
      </c>
      <c r="AU2612" s="256">
        <v>0</v>
      </c>
      <c r="AV2612" s="256">
        <v>0</v>
      </c>
      <c r="AW2612" s="256">
        <v>0</v>
      </c>
      <c r="AX2612" s="256">
        <v>0</v>
      </c>
      <c r="AY2612" s="256">
        <v>0</v>
      </c>
      <c r="AZ2612" s="256">
        <v>0</v>
      </c>
      <c r="BA2612" s="256">
        <v>0</v>
      </c>
      <c r="BB2612" s="256">
        <v>0</v>
      </c>
      <c r="BC2612" s="256">
        <v>0</v>
      </c>
      <c r="BD2612" s="256">
        <v>0</v>
      </c>
      <c r="BE2612" s="256">
        <v>0</v>
      </c>
      <c r="BF2612" s="256">
        <v>0</v>
      </c>
      <c r="BG2612" s="256">
        <v>0</v>
      </c>
      <c r="BH2612" s="256">
        <v>0</v>
      </c>
      <c r="BI2612" s="256">
        <v>0</v>
      </c>
      <c r="BJ2612" s="256">
        <v>0</v>
      </c>
      <c r="BK2612" s="256">
        <v>0</v>
      </c>
      <c r="BL2612" s="256">
        <v>0</v>
      </c>
      <c r="BM2612" s="256">
        <v>0</v>
      </c>
      <c r="BN2612" s="256">
        <v>0</v>
      </c>
      <c r="BO2612" s="256">
        <v>0</v>
      </c>
      <c r="BP2612" s="256">
        <v>0</v>
      </c>
      <c r="BQ2612" s="256">
        <v>0</v>
      </c>
      <c r="BR2612" s="256">
        <v>0</v>
      </c>
      <c r="BS2612" s="256">
        <v>0</v>
      </c>
      <c r="BT2612" s="256">
        <v>0</v>
      </c>
      <c r="BU2612" s="256">
        <v>0</v>
      </c>
      <c r="BV2612" s="256">
        <v>0</v>
      </c>
    </row>
    <row r="2613" spans="1:74">
      <c r="A2613" s="256">
        <v>42.5</v>
      </c>
      <c r="B2613" s="256">
        <v>2656</v>
      </c>
      <c r="C2613" s="256">
        <v>2610</v>
      </c>
      <c r="D2613" s="256">
        <v>2592</v>
      </c>
      <c r="E2613" s="256">
        <v>2612</v>
      </c>
      <c r="F2613" s="256">
        <v>2678</v>
      </c>
      <c r="G2613" s="256">
        <v>2742</v>
      </c>
      <c r="H2613" s="256">
        <v>2788</v>
      </c>
      <c r="I2613" s="256">
        <v>2814</v>
      </c>
      <c r="J2613" s="256">
        <v>2795</v>
      </c>
      <c r="K2613" s="256">
        <v>2756</v>
      </c>
      <c r="L2613" s="256">
        <v>2728</v>
      </c>
      <c r="M2613" s="256">
        <v>2750</v>
      </c>
      <c r="N2613" s="256">
        <v>2824</v>
      </c>
      <c r="O2613" s="256">
        <v>2904</v>
      </c>
      <c r="P2613" s="256">
        <v>2980</v>
      </c>
      <c r="Q2613" s="256">
        <v>3058</v>
      </c>
      <c r="R2613" s="256">
        <v>3152</v>
      </c>
      <c r="S2613" s="256">
        <v>3226</v>
      </c>
      <c r="T2613" s="256">
        <v>3286</v>
      </c>
      <c r="U2613" s="256">
        <v>3331</v>
      </c>
      <c r="V2613" s="256">
        <v>3392</v>
      </c>
      <c r="W2613" s="256">
        <v>3450</v>
      </c>
      <c r="X2613" s="256">
        <v>3473</v>
      </c>
      <c r="Y2613" s="256">
        <v>3474</v>
      </c>
      <c r="Z2613" s="256">
        <v>3412</v>
      </c>
      <c r="AA2613" s="256">
        <v>3198</v>
      </c>
      <c r="AB2613" s="256">
        <v>2724</v>
      </c>
      <c r="AC2613" s="256">
        <v>1958</v>
      </c>
      <c r="AD2613" s="256">
        <v>1236</v>
      </c>
      <c r="AE2613" s="256">
        <v>990</v>
      </c>
      <c r="AF2613" s="256">
        <v>1058</v>
      </c>
      <c r="AG2613" s="256">
        <v>1200</v>
      </c>
      <c r="AH2613" s="256">
        <v>1290</v>
      </c>
      <c r="AI2613" s="256">
        <v>1310</v>
      </c>
      <c r="AJ2613" s="256">
        <v>1096</v>
      </c>
      <c r="AK2613" s="256">
        <v>535</v>
      </c>
      <c r="AL2613" s="256">
        <v>0</v>
      </c>
      <c r="AM2613" s="256">
        <v>0</v>
      </c>
      <c r="AN2613" s="256">
        <v>0</v>
      </c>
      <c r="AO2613" s="256">
        <v>0</v>
      </c>
      <c r="AP2613" s="256">
        <v>0</v>
      </c>
      <c r="AQ2613" s="256">
        <v>0</v>
      </c>
      <c r="AR2613" s="256">
        <v>0</v>
      </c>
      <c r="AS2613" s="256">
        <v>0</v>
      </c>
      <c r="AT2613" s="256">
        <v>0</v>
      </c>
      <c r="AU2613" s="256">
        <v>0</v>
      </c>
      <c r="AV2613" s="256">
        <v>0</v>
      </c>
      <c r="AW2613" s="256">
        <v>0</v>
      </c>
      <c r="AX2613" s="256">
        <v>0</v>
      </c>
      <c r="AY2613" s="256">
        <v>0</v>
      </c>
      <c r="AZ2613" s="256">
        <v>0</v>
      </c>
      <c r="BA2613" s="256">
        <v>0</v>
      </c>
      <c r="BB2613" s="256">
        <v>0</v>
      </c>
      <c r="BC2613" s="256">
        <v>0</v>
      </c>
      <c r="BD2613" s="256">
        <v>0</v>
      </c>
      <c r="BE2613" s="256">
        <v>0</v>
      </c>
      <c r="BF2613" s="256">
        <v>0</v>
      </c>
      <c r="BG2613" s="256">
        <v>0</v>
      </c>
      <c r="BH2613" s="256">
        <v>0</v>
      </c>
      <c r="BI2613" s="256">
        <v>0</v>
      </c>
      <c r="BJ2613" s="256">
        <v>0</v>
      </c>
      <c r="BK2613" s="256">
        <v>0</v>
      </c>
      <c r="BL2613" s="256">
        <v>0</v>
      </c>
      <c r="BM2613" s="256">
        <v>0</v>
      </c>
      <c r="BN2613" s="256">
        <v>0</v>
      </c>
      <c r="BO2613" s="256">
        <v>0</v>
      </c>
      <c r="BP2613" s="256">
        <v>0</v>
      </c>
      <c r="BQ2613" s="256">
        <v>0</v>
      </c>
      <c r="BR2613" s="256">
        <v>0</v>
      </c>
      <c r="BS2613" s="256">
        <v>0</v>
      </c>
      <c r="BT2613" s="256">
        <v>0</v>
      </c>
      <c r="BU2613" s="256">
        <v>0</v>
      </c>
      <c r="BV2613" s="256">
        <v>0</v>
      </c>
    </row>
    <row r="2614" spans="1:74">
      <c r="A2614" s="256">
        <v>45</v>
      </c>
      <c r="B2614" s="256">
        <v>2656</v>
      </c>
      <c r="C2614" s="256">
        <v>2618</v>
      </c>
      <c r="D2614" s="256">
        <v>2599</v>
      </c>
      <c r="E2614" s="256">
        <v>2614</v>
      </c>
      <c r="F2614" s="256">
        <v>2678</v>
      </c>
      <c r="G2614" s="256">
        <v>2748</v>
      </c>
      <c r="H2614" s="256">
        <v>2805</v>
      </c>
      <c r="I2614" s="256">
        <v>2843</v>
      </c>
      <c r="J2614" s="256">
        <v>2838</v>
      </c>
      <c r="K2614" s="256">
        <v>2796</v>
      </c>
      <c r="L2614" s="256">
        <v>2762</v>
      </c>
      <c r="M2614" s="256">
        <v>2762</v>
      </c>
      <c r="N2614" s="256">
        <v>2825</v>
      </c>
      <c r="O2614" s="256">
        <v>2900</v>
      </c>
      <c r="P2614" s="256">
        <v>2968</v>
      </c>
      <c r="Q2614" s="256">
        <v>3043</v>
      </c>
      <c r="R2614" s="256">
        <v>3134</v>
      </c>
      <c r="S2614" s="256">
        <v>3230</v>
      </c>
      <c r="T2614" s="256">
        <v>3300</v>
      </c>
      <c r="U2614" s="256">
        <v>3360</v>
      </c>
      <c r="V2614" s="256">
        <v>3414</v>
      </c>
      <c r="W2614" s="256">
        <v>3480</v>
      </c>
      <c r="X2614" s="256">
        <v>3532</v>
      </c>
      <c r="Y2614" s="256">
        <v>3566</v>
      </c>
      <c r="Z2614" s="256">
        <v>3552</v>
      </c>
      <c r="AA2614" s="256">
        <v>3406</v>
      </c>
      <c r="AB2614" s="256">
        <v>3004</v>
      </c>
      <c r="AC2614" s="256">
        <v>2260</v>
      </c>
      <c r="AD2614" s="256">
        <v>1441</v>
      </c>
      <c r="AE2614" s="256">
        <v>1092</v>
      </c>
      <c r="AF2614" s="256">
        <v>1122</v>
      </c>
      <c r="AG2614" s="256">
        <v>1254</v>
      </c>
      <c r="AH2614" s="256">
        <v>1342</v>
      </c>
      <c r="AI2614" s="256">
        <v>1366</v>
      </c>
      <c r="AJ2614" s="256">
        <v>1189</v>
      </c>
      <c r="AK2614" s="256">
        <v>552</v>
      </c>
      <c r="AL2614" s="256">
        <v>0</v>
      </c>
      <c r="AM2614" s="256">
        <v>0</v>
      </c>
      <c r="AN2614" s="256">
        <v>0</v>
      </c>
      <c r="AO2614" s="256">
        <v>0</v>
      </c>
      <c r="AP2614" s="256">
        <v>0</v>
      </c>
      <c r="AQ2614" s="256">
        <v>0</v>
      </c>
      <c r="AR2614" s="256">
        <v>0</v>
      </c>
      <c r="AS2614" s="256">
        <v>0</v>
      </c>
      <c r="AT2614" s="256">
        <v>0</v>
      </c>
      <c r="AU2614" s="256">
        <v>0</v>
      </c>
      <c r="AV2614" s="256">
        <v>0</v>
      </c>
      <c r="AW2614" s="256">
        <v>0</v>
      </c>
      <c r="AX2614" s="256">
        <v>0</v>
      </c>
      <c r="AY2614" s="256">
        <v>0</v>
      </c>
      <c r="AZ2614" s="256">
        <v>0</v>
      </c>
      <c r="BA2614" s="256">
        <v>0</v>
      </c>
      <c r="BB2614" s="256">
        <v>0</v>
      </c>
      <c r="BC2614" s="256">
        <v>0</v>
      </c>
      <c r="BD2614" s="256">
        <v>0</v>
      </c>
      <c r="BE2614" s="256">
        <v>0</v>
      </c>
      <c r="BF2614" s="256">
        <v>0</v>
      </c>
      <c r="BG2614" s="256">
        <v>0</v>
      </c>
      <c r="BH2614" s="256">
        <v>0</v>
      </c>
      <c r="BI2614" s="256">
        <v>0</v>
      </c>
      <c r="BJ2614" s="256">
        <v>0</v>
      </c>
      <c r="BK2614" s="256">
        <v>0</v>
      </c>
      <c r="BL2614" s="256">
        <v>0</v>
      </c>
      <c r="BM2614" s="256">
        <v>0</v>
      </c>
      <c r="BN2614" s="256">
        <v>0</v>
      </c>
      <c r="BO2614" s="256">
        <v>0</v>
      </c>
      <c r="BP2614" s="256">
        <v>0</v>
      </c>
      <c r="BQ2614" s="256">
        <v>0</v>
      </c>
      <c r="BR2614" s="256">
        <v>0</v>
      </c>
      <c r="BS2614" s="256">
        <v>0</v>
      </c>
      <c r="BT2614" s="256">
        <v>0</v>
      </c>
      <c r="BU2614" s="256">
        <v>0</v>
      </c>
      <c r="BV2614" s="256">
        <v>0</v>
      </c>
    </row>
    <row r="2615" spans="1:74">
      <c r="A2615" s="256">
        <v>47.5</v>
      </c>
      <c r="B2615" s="256">
        <v>2656</v>
      </c>
      <c r="C2615" s="256">
        <v>2624</v>
      </c>
      <c r="D2615" s="256">
        <v>2604</v>
      </c>
      <c r="E2615" s="256">
        <v>2617</v>
      </c>
      <c r="F2615" s="256">
        <v>2679</v>
      </c>
      <c r="G2615" s="256">
        <v>2754</v>
      </c>
      <c r="H2615" s="256">
        <v>2822</v>
      </c>
      <c r="I2615" s="256">
        <v>2872</v>
      </c>
      <c r="J2615" s="256">
        <v>2881</v>
      </c>
      <c r="K2615" s="256">
        <v>2844</v>
      </c>
      <c r="L2615" s="256">
        <v>2802</v>
      </c>
      <c r="M2615" s="256">
        <v>2791</v>
      </c>
      <c r="N2615" s="256">
        <v>2831</v>
      </c>
      <c r="O2615" s="256">
        <v>2904</v>
      </c>
      <c r="P2615" s="256">
        <v>2968</v>
      </c>
      <c r="Q2615" s="256">
        <v>3041</v>
      </c>
      <c r="R2615" s="256">
        <v>3121</v>
      </c>
      <c r="S2615" s="256">
        <v>3226</v>
      </c>
      <c r="T2615" s="256">
        <v>3315</v>
      </c>
      <c r="U2615" s="256">
        <v>3390</v>
      </c>
      <c r="V2615" s="256">
        <v>3459</v>
      </c>
      <c r="W2615" s="256">
        <v>3527</v>
      </c>
      <c r="X2615" s="256">
        <v>3604</v>
      </c>
      <c r="Y2615" s="256">
        <v>3678</v>
      </c>
      <c r="Z2615" s="256">
        <v>3708</v>
      </c>
      <c r="AA2615" s="256">
        <v>3624</v>
      </c>
      <c r="AB2615" s="256">
        <v>3314</v>
      </c>
      <c r="AC2615" s="256">
        <v>2654</v>
      </c>
      <c r="AD2615" s="256">
        <v>1736</v>
      </c>
      <c r="AE2615" s="256">
        <v>1244</v>
      </c>
      <c r="AF2615" s="256">
        <v>1205</v>
      </c>
      <c r="AG2615" s="256">
        <v>1299</v>
      </c>
      <c r="AH2615" s="256">
        <v>1376</v>
      </c>
      <c r="AI2615" s="256">
        <v>1395</v>
      </c>
      <c r="AJ2615" s="256">
        <v>1284</v>
      </c>
      <c r="AK2615" s="256">
        <v>624</v>
      </c>
      <c r="AL2615" s="256">
        <v>0</v>
      </c>
      <c r="AM2615" s="256">
        <v>0</v>
      </c>
      <c r="AN2615" s="256">
        <v>0</v>
      </c>
      <c r="AO2615" s="256">
        <v>0</v>
      </c>
      <c r="AP2615" s="256">
        <v>0</v>
      </c>
      <c r="AQ2615" s="256">
        <v>0</v>
      </c>
      <c r="AR2615" s="256">
        <v>0</v>
      </c>
      <c r="AS2615" s="256">
        <v>0</v>
      </c>
      <c r="AT2615" s="256">
        <v>0</v>
      </c>
      <c r="AU2615" s="256">
        <v>0</v>
      </c>
      <c r="AV2615" s="256">
        <v>0</v>
      </c>
      <c r="AW2615" s="256">
        <v>0</v>
      </c>
      <c r="AX2615" s="256">
        <v>0</v>
      </c>
      <c r="AY2615" s="256">
        <v>0</v>
      </c>
      <c r="AZ2615" s="256">
        <v>0</v>
      </c>
      <c r="BA2615" s="256">
        <v>0</v>
      </c>
      <c r="BB2615" s="256">
        <v>0</v>
      </c>
      <c r="BC2615" s="256">
        <v>0</v>
      </c>
      <c r="BD2615" s="256">
        <v>0</v>
      </c>
      <c r="BE2615" s="256">
        <v>0</v>
      </c>
      <c r="BF2615" s="256">
        <v>0</v>
      </c>
      <c r="BG2615" s="256">
        <v>0</v>
      </c>
      <c r="BH2615" s="256">
        <v>0</v>
      </c>
      <c r="BI2615" s="256">
        <v>0</v>
      </c>
      <c r="BJ2615" s="256">
        <v>0</v>
      </c>
      <c r="BK2615" s="256">
        <v>0</v>
      </c>
      <c r="BL2615" s="256">
        <v>0</v>
      </c>
      <c r="BM2615" s="256">
        <v>0</v>
      </c>
      <c r="BN2615" s="256">
        <v>0</v>
      </c>
      <c r="BO2615" s="256">
        <v>0</v>
      </c>
      <c r="BP2615" s="256">
        <v>0</v>
      </c>
      <c r="BQ2615" s="256">
        <v>0</v>
      </c>
      <c r="BR2615" s="256">
        <v>0</v>
      </c>
      <c r="BS2615" s="256">
        <v>0</v>
      </c>
      <c r="BT2615" s="256">
        <v>0</v>
      </c>
      <c r="BU2615" s="256">
        <v>0</v>
      </c>
      <c r="BV2615" s="256">
        <v>0</v>
      </c>
    </row>
    <row r="2616" spans="1:74">
      <c r="A2616" s="256">
        <v>50</v>
      </c>
      <c r="B2616" s="256">
        <v>2656</v>
      </c>
      <c r="C2616" s="256">
        <v>2620</v>
      </c>
      <c r="D2616" s="256">
        <v>2600</v>
      </c>
      <c r="E2616" s="256">
        <v>2610</v>
      </c>
      <c r="F2616" s="256">
        <v>2667</v>
      </c>
      <c r="G2616" s="256">
        <v>2748</v>
      </c>
      <c r="H2616" s="256">
        <v>2827</v>
      </c>
      <c r="I2616" s="256">
        <v>2890</v>
      </c>
      <c r="J2616" s="256">
        <v>2918</v>
      </c>
      <c r="K2616" s="256">
        <v>2894</v>
      </c>
      <c r="L2616" s="256">
        <v>2843</v>
      </c>
      <c r="M2616" s="256">
        <v>2820</v>
      </c>
      <c r="N2616" s="256">
        <v>2841</v>
      </c>
      <c r="O2616" s="256">
        <v>2906</v>
      </c>
      <c r="P2616" s="256">
        <v>2974</v>
      </c>
      <c r="Q2616" s="256">
        <v>3050</v>
      </c>
      <c r="R2616" s="256">
        <v>3134</v>
      </c>
      <c r="S2616" s="256">
        <v>3226</v>
      </c>
      <c r="T2616" s="256">
        <v>3331</v>
      </c>
      <c r="U2616" s="256">
        <v>3425</v>
      </c>
      <c r="V2616" s="256">
        <v>3515</v>
      </c>
      <c r="W2616" s="256">
        <v>3604</v>
      </c>
      <c r="X2616" s="256">
        <v>3698</v>
      </c>
      <c r="Y2616" s="256">
        <v>3792</v>
      </c>
      <c r="Z2616" s="256">
        <v>3864</v>
      </c>
      <c r="AA2616" s="256">
        <v>3840</v>
      </c>
      <c r="AB2616" s="256">
        <v>3612</v>
      </c>
      <c r="AC2616" s="256">
        <v>3046</v>
      </c>
      <c r="AD2616" s="256">
        <v>2146</v>
      </c>
      <c r="AE2616" s="256">
        <v>1456</v>
      </c>
      <c r="AF2616" s="256">
        <v>1320</v>
      </c>
      <c r="AG2616" s="256">
        <v>1361</v>
      </c>
      <c r="AH2616" s="256">
        <v>1406</v>
      </c>
      <c r="AI2616" s="256">
        <v>1426</v>
      </c>
      <c r="AJ2616" s="256">
        <v>1362</v>
      </c>
      <c r="AK2616" s="256">
        <v>678</v>
      </c>
      <c r="AL2616" s="256">
        <v>0</v>
      </c>
      <c r="AM2616" s="256">
        <v>0</v>
      </c>
      <c r="AN2616" s="256">
        <v>0</v>
      </c>
      <c r="AO2616" s="256">
        <v>0</v>
      </c>
      <c r="AP2616" s="256">
        <v>0</v>
      </c>
      <c r="AQ2616" s="256">
        <v>0</v>
      </c>
      <c r="AR2616" s="256">
        <v>0</v>
      </c>
      <c r="AS2616" s="256">
        <v>0</v>
      </c>
      <c r="AT2616" s="256">
        <v>0</v>
      </c>
      <c r="AU2616" s="256">
        <v>0</v>
      </c>
      <c r="AV2616" s="256">
        <v>0</v>
      </c>
      <c r="AW2616" s="256">
        <v>0</v>
      </c>
      <c r="AX2616" s="256">
        <v>0</v>
      </c>
      <c r="AY2616" s="256">
        <v>0</v>
      </c>
      <c r="AZ2616" s="256">
        <v>0</v>
      </c>
      <c r="BA2616" s="256">
        <v>0</v>
      </c>
      <c r="BB2616" s="256">
        <v>0</v>
      </c>
      <c r="BC2616" s="256">
        <v>0</v>
      </c>
      <c r="BD2616" s="256">
        <v>0</v>
      </c>
      <c r="BE2616" s="256">
        <v>0</v>
      </c>
      <c r="BF2616" s="256">
        <v>0</v>
      </c>
      <c r="BG2616" s="256">
        <v>0</v>
      </c>
      <c r="BH2616" s="256">
        <v>0</v>
      </c>
      <c r="BI2616" s="256">
        <v>0</v>
      </c>
      <c r="BJ2616" s="256">
        <v>0</v>
      </c>
      <c r="BK2616" s="256">
        <v>0</v>
      </c>
      <c r="BL2616" s="256">
        <v>0</v>
      </c>
      <c r="BM2616" s="256">
        <v>0</v>
      </c>
      <c r="BN2616" s="256">
        <v>0</v>
      </c>
      <c r="BO2616" s="256">
        <v>0</v>
      </c>
      <c r="BP2616" s="256">
        <v>0</v>
      </c>
      <c r="BQ2616" s="256">
        <v>0</v>
      </c>
      <c r="BR2616" s="256">
        <v>0</v>
      </c>
      <c r="BS2616" s="256">
        <v>0</v>
      </c>
      <c r="BT2616" s="256">
        <v>0</v>
      </c>
      <c r="BU2616" s="256">
        <v>0</v>
      </c>
      <c r="BV2616" s="256">
        <v>0</v>
      </c>
    </row>
    <row r="2617" spans="1:74">
      <c r="A2617" s="256">
        <v>52.5</v>
      </c>
      <c r="B2617" s="256">
        <v>2656</v>
      </c>
      <c r="C2617" s="256">
        <v>2622</v>
      </c>
      <c r="D2617" s="256">
        <v>2604</v>
      </c>
      <c r="E2617" s="256">
        <v>2611</v>
      </c>
      <c r="F2617" s="256">
        <v>2662</v>
      </c>
      <c r="G2617" s="256">
        <v>2744</v>
      </c>
      <c r="H2617" s="256">
        <v>2831</v>
      </c>
      <c r="I2617" s="256">
        <v>2906</v>
      </c>
      <c r="J2617" s="256">
        <v>2952</v>
      </c>
      <c r="K2617" s="256">
        <v>2948</v>
      </c>
      <c r="L2617" s="256">
        <v>2900</v>
      </c>
      <c r="M2617" s="256">
        <v>2864</v>
      </c>
      <c r="N2617" s="256">
        <v>2872</v>
      </c>
      <c r="O2617" s="256">
        <v>2920</v>
      </c>
      <c r="P2617" s="256">
        <v>2992</v>
      </c>
      <c r="Q2617" s="256">
        <v>3071</v>
      </c>
      <c r="R2617" s="256">
        <v>3154</v>
      </c>
      <c r="S2617" s="256">
        <v>3250</v>
      </c>
      <c r="T2617" s="256">
        <v>3362</v>
      </c>
      <c r="U2617" s="256">
        <v>3479</v>
      </c>
      <c r="V2617" s="256">
        <v>3598</v>
      </c>
      <c r="W2617" s="256">
        <v>3724</v>
      </c>
      <c r="X2617" s="256">
        <v>3849</v>
      </c>
      <c r="Y2617" s="256">
        <v>3966</v>
      </c>
      <c r="Z2617" s="256">
        <v>4072</v>
      </c>
      <c r="AA2617" s="256">
        <v>4116</v>
      </c>
      <c r="AB2617" s="256">
        <v>3966</v>
      </c>
      <c r="AC2617" s="256">
        <v>3486</v>
      </c>
      <c r="AD2617" s="256">
        <v>2632</v>
      </c>
      <c r="AE2617" s="256">
        <v>1768</v>
      </c>
      <c r="AF2617" s="256">
        <v>1473</v>
      </c>
      <c r="AG2617" s="256">
        <v>1445</v>
      </c>
      <c r="AH2617" s="256">
        <v>1448</v>
      </c>
      <c r="AI2617" s="256">
        <v>1447</v>
      </c>
      <c r="AJ2617" s="256">
        <v>1344</v>
      </c>
      <c r="AK2617" s="256">
        <v>665</v>
      </c>
      <c r="AL2617" s="256">
        <v>0</v>
      </c>
      <c r="AM2617" s="256">
        <v>0</v>
      </c>
      <c r="AN2617" s="256">
        <v>0</v>
      </c>
      <c r="AO2617" s="256">
        <v>0</v>
      </c>
      <c r="AP2617" s="256">
        <v>0</v>
      </c>
      <c r="AQ2617" s="256">
        <v>0</v>
      </c>
      <c r="AR2617" s="256">
        <v>0</v>
      </c>
      <c r="AS2617" s="256">
        <v>0</v>
      </c>
      <c r="AT2617" s="256">
        <v>0</v>
      </c>
      <c r="AU2617" s="256">
        <v>0</v>
      </c>
      <c r="AV2617" s="256">
        <v>0</v>
      </c>
      <c r="AW2617" s="256">
        <v>0</v>
      </c>
      <c r="AX2617" s="256">
        <v>0</v>
      </c>
      <c r="AY2617" s="256">
        <v>0</v>
      </c>
      <c r="AZ2617" s="256">
        <v>0</v>
      </c>
      <c r="BA2617" s="256">
        <v>0</v>
      </c>
      <c r="BB2617" s="256">
        <v>0</v>
      </c>
      <c r="BC2617" s="256">
        <v>0</v>
      </c>
      <c r="BD2617" s="256">
        <v>0</v>
      </c>
      <c r="BE2617" s="256">
        <v>0</v>
      </c>
      <c r="BF2617" s="256">
        <v>0</v>
      </c>
      <c r="BG2617" s="256">
        <v>0</v>
      </c>
      <c r="BH2617" s="256">
        <v>0</v>
      </c>
      <c r="BI2617" s="256">
        <v>0</v>
      </c>
      <c r="BJ2617" s="256">
        <v>0</v>
      </c>
      <c r="BK2617" s="256">
        <v>0</v>
      </c>
      <c r="BL2617" s="256">
        <v>0</v>
      </c>
      <c r="BM2617" s="256">
        <v>0</v>
      </c>
      <c r="BN2617" s="256">
        <v>0</v>
      </c>
      <c r="BO2617" s="256">
        <v>0</v>
      </c>
      <c r="BP2617" s="256">
        <v>0</v>
      </c>
      <c r="BQ2617" s="256">
        <v>0</v>
      </c>
      <c r="BR2617" s="256">
        <v>0</v>
      </c>
      <c r="BS2617" s="256">
        <v>0</v>
      </c>
      <c r="BT2617" s="256">
        <v>0</v>
      </c>
      <c r="BU2617" s="256">
        <v>0</v>
      </c>
      <c r="BV2617" s="256">
        <v>0</v>
      </c>
    </row>
    <row r="2618" spans="1:74">
      <c r="A2618" s="256">
        <v>55</v>
      </c>
      <c r="B2618" s="256">
        <v>2656</v>
      </c>
      <c r="C2618" s="256">
        <v>2621</v>
      </c>
      <c r="D2618" s="256">
        <v>2602</v>
      </c>
      <c r="E2618" s="256">
        <v>2607</v>
      </c>
      <c r="F2618" s="256">
        <v>2653</v>
      </c>
      <c r="G2618" s="256">
        <v>2732</v>
      </c>
      <c r="H2618" s="256">
        <v>2828</v>
      </c>
      <c r="I2618" s="256">
        <v>2916</v>
      </c>
      <c r="J2618" s="256">
        <v>2977</v>
      </c>
      <c r="K2618" s="256">
        <v>2996</v>
      </c>
      <c r="L2618" s="256">
        <v>2962</v>
      </c>
      <c r="M2618" s="256">
        <v>2916</v>
      </c>
      <c r="N2618" s="256">
        <v>2910</v>
      </c>
      <c r="O2618" s="256">
        <v>2944</v>
      </c>
      <c r="P2618" s="256">
        <v>3010</v>
      </c>
      <c r="Q2618" s="256">
        <v>3100</v>
      </c>
      <c r="R2618" s="256">
        <v>3192</v>
      </c>
      <c r="S2618" s="256">
        <v>3298</v>
      </c>
      <c r="T2618" s="256">
        <v>3414</v>
      </c>
      <c r="U2618" s="256">
        <v>3548</v>
      </c>
      <c r="V2618" s="256">
        <v>3714</v>
      </c>
      <c r="W2618" s="256">
        <v>3892</v>
      </c>
      <c r="X2618" s="256">
        <v>4079</v>
      </c>
      <c r="Y2618" s="256">
        <v>4273</v>
      </c>
      <c r="Z2618" s="256">
        <v>4472</v>
      </c>
      <c r="AA2618" s="256">
        <v>4610</v>
      </c>
      <c r="AB2618" s="256">
        <v>4561</v>
      </c>
      <c r="AC2618" s="256">
        <v>4148</v>
      </c>
      <c r="AD2618" s="256">
        <v>3284</v>
      </c>
      <c r="AE2618" s="256">
        <v>2232</v>
      </c>
      <c r="AF2618" s="256">
        <v>1673</v>
      </c>
      <c r="AG2618" s="256">
        <v>1546</v>
      </c>
      <c r="AH2618" s="256">
        <v>1502</v>
      </c>
      <c r="AI2618" s="256">
        <v>1452</v>
      </c>
      <c r="AJ2618" s="256">
        <v>1322</v>
      </c>
      <c r="AK2618" s="256">
        <v>665</v>
      </c>
      <c r="AL2618" s="256">
        <v>0</v>
      </c>
      <c r="AM2618" s="256">
        <v>0</v>
      </c>
      <c r="AN2618" s="256">
        <v>0</v>
      </c>
      <c r="AO2618" s="256">
        <v>0</v>
      </c>
      <c r="AP2618" s="256">
        <v>0</v>
      </c>
      <c r="AQ2618" s="256">
        <v>0</v>
      </c>
      <c r="AR2618" s="256">
        <v>0</v>
      </c>
      <c r="AS2618" s="256">
        <v>0</v>
      </c>
      <c r="AT2618" s="256">
        <v>0</v>
      </c>
      <c r="AU2618" s="256">
        <v>0</v>
      </c>
      <c r="AV2618" s="256">
        <v>0</v>
      </c>
      <c r="AW2618" s="256">
        <v>0</v>
      </c>
      <c r="AX2618" s="256">
        <v>0</v>
      </c>
      <c r="AY2618" s="256">
        <v>0</v>
      </c>
      <c r="AZ2618" s="256">
        <v>0</v>
      </c>
      <c r="BA2618" s="256">
        <v>0</v>
      </c>
      <c r="BB2618" s="256">
        <v>0</v>
      </c>
      <c r="BC2618" s="256">
        <v>0</v>
      </c>
      <c r="BD2618" s="256">
        <v>0</v>
      </c>
      <c r="BE2618" s="256">
        <v>0</v>
      </c>
      <c r="BF2618" s="256">
        <v>0</v>
      </c>
      <c r="BG2618" s="256">
        <v>0</v>
      </c>
      <c r="BH2618" s="256">
        <v>0</v>
      </c>
      <c r="BI2618" s="256">
        <v>0</v>
      </c>
      <c r="BJ2618" s="256">
        <v>0</v>
      </c>
      <c r="BK2618" s="256">
        <v>0</v>
      </c>
      <c r="BL2618" s="256">
        <v>0</v>
      </c>
      <c r="BM2618" s="256">
        <v>0</v>
      </c>
      <c r="BN2618" s="256">
        <v>0</v>
      </c>
      <c r="BO2618" s="256">
        <v>0</v>
      </c>
      <c r="BP2618" s="256">
        <v>0</v>
      </c>
      <c r="BQ2618" s="256">
        <v>0</v>
      </c>
      <c r="BR2618" s="256">
        <v>0</v>
      </c>
      <c r="BS2618" s="256">
        <v>0</v>
      </c>
      <c r="BT2618" s="256">
        <v>0</v>
      </c>
      <c r="BU2618" s="256">
        <v>0</v>
      </c>
      <c r="BV2618" s="256">
        <v>0</v>
      </c>
    </row>
    <row r="2619" spans="1:74">
      <c r="A2619" s="256">
        <v>57.5</v>
      </c>
      <c r="B2619" s="256">
        <v>2656</v>
      </c>
      <c r="C2619" s="256">
        <v>2621</v>
      </c>
      <c r="D2619" s="256">
        <v>2602</v>
      </c>
      <c r="E2619" s="256">
        <v>2604</v>
      </c>
      <c r="F2619" s="256">
        <v>2642</v>
      </c>
      <c r="G2619" s="256">
        <v>2719</v>
      </c>
      <c r="H2619" s="256">
        <v>2816</v>
      </c>
      <c r="I2619" s="256">
        <v>2915</v>
      </c>
      <c r="J2619" s="256">
        <v>2992</v>
      </c>
      <c r="K2619" s="256">
        <v>3036</v>
      </c>
      <c r="L2619" s="256">
        <v>3028</v>
      </c>
      <c r="M2619" s="256">
        <v>2978</v>
      </c>
      <c r="N2619" s="256">
        <v>2952</v>
      </c>
      <c r="O2619" s="256">
        <v>2976</v>
      </c>
      <c r="P2619" s="256">
        <v>3032</v>
      </c>
      <c r="Q2619" s="256">
        <v>3124</v>
      </c>
      <c r="R2619" s="256">
        <v>3230</v>
      </c>
      <c r="S2619" s="256">
        <v>3348</v>
      </c>
      <c r="T2619" s="256">
        <v>3482</v>
      </c>
      <c r="U2619" s="256">
        <v>3642</v>
      </c>
      <c r="V2619" s="256">
        <v>3845</v>
      </c>
      <c r="W2619" s="256">
        <v>4084</v>
      </c>
      <c r="X2619" s="256">
        <v>4364</v>
      </c>
      <c r="Y2619" s="256">
        <v>4684</v>
      </c>
      <c r="Z2619" s="256">
        <v>5016</v>
      </c>
      <c r="AA2619" s="256">
        <v>5286</v>
      </c>
      <c r="AB2619" s="256">
        <v>5376</v>
      </c>
      <c r="AC2619" s="256">
        <v>5070</v>
      </c>
      <c r="AD2619" s="256">
        <v>4196</v>
      </c>
      <c r="AE2619" s="256">
        <v>2928</v>
      </c>
      <c r="AF2619" s="256">
        <v>2011</v>
      </c>
      <c r="AG2619" s="256">
        <v>1700</v>
      </c>
      <c r="AH2619" s="256">
        <v>1567</v>
      </c>
      <c r="AI2619" s="256">
        <v>1470</v>
      </c>
      <c r="AJ2619" s="256">
        <v>1290</v>
      </c>
      <c r="AK2619" s="256">
        <v>666</v>
      </c>
      <c r="AL2619" s="256">
        <v>0</v>
      </c>
      <c r="AM2619" s="256">
        <v>0</v>
      </c>
      <c r="AN2619" s="256">
        <v>0</v>
      </c>
      <c r="AO2619" s="256">
        <v>0</v>
      </c>
      <c r="AP2619" s="256">
        <v>0</v>
      </c>
      <c r="AQ2619" s="256">
        <v>0</v>
      </c>
      <c r="AR2619" s="256">
        <v>0</v>
      </c>
      <c r="AS2619" s="256">
        <v>0</v>
      </c>
      <c r="AT2619" s="256">
        <v>0</v>
      </c>
      <c r="AU2619" s="256">
        <v>0</v>
      </c>
      <c r="AV2619" s="256">
        <v>0</v>
      </c>
      <c r="AW2619" s="256">
        <v>0</v>
      </c>
      <c r="AX2619" s="256">
        <v>0</v>
      </c>
      <c r="AY2619" s="256">
        <v>0</v>
      </c>
      <c r="AZ2619" s="256">
        <v>0</v>
      </c>
      <c r="BA2619" s="256">
        <v>0</v>
      </c>
      <c r="BB2619" s="256">
        <v>0</v>
      </c>
      <c r="BC2619" s="256">
        <v>0</v>
      </c>
      <c r="BD2619" s="256">
        <v>0</v>
      </c>
      <c r="BE2619" s="256">
        <v>0</v>
      </c>
      <c r="BF2619" s="256">
        <v>0</v>
      </c>
      <c r="BG2619" s="256">
        <v>0</v>
      </c>
      <c r="BH2619" s="256">
        <v>0</v>
      </c>
      <c r="BI2619" s="256">
        <v>0</v>
      </c>
      <c r="BJ2619" s="256">
        <v>0</v>
      </c>
      <c r="BK2619" s="256">
        <v>0</v>
      </c>
      <c r="BL2619" s="256">
        <v>0</v>
      </c>
      <c r="BM2619" s="256">
        <v>0</v>
      </c>
      <c r="BN2619" s="256">
        <v>0</v>
      </c>
      <c r="BO2619" s="256">
        <v>0</v>
      </c>
      <c r="BP2619" s="256">
        <v>0</v>
      </c>
      <c r="BQ2619" s="256">
        <v>0</v>
      </c>
      <c r="BR2619" s="256">
        <v>0</v>
      </c>
      <c r="BS2619" s="256">
        <v>0</v>
      </c>
      <c r="BT2619" s="256">
        <v>0</v>
      </c>
      <c r="BU2619" s="256">
        <v>0</v>
      </c>
      <c r="BV2619" s="256">
        <v>0</v>
      </c>
    </row>
    <row r="2620" spans="1:74">
      <c r="A2620" s="256">
        <v>60</v>
      </c>
      <c r="B2620" s="256">
        <v>2656</v>
      </c>
      <c r="C2620" s="256">
        <v>2626</v>
      </c>
      <c r="D2620" s="256">
        <v>2608</v>
      </c>
      <c r="E2620" s="256">
        <v>2610</v>
      </c>
      <c r="F2620" s="256">
        <v>2645</v>
      </c>
      <c r="G2620" s="256">
        <v>2712</v>
      </c>
      <c r="H2620" s="256">
        <v>2810</v>
      </c>
      <c r="I2620" s="256">
        <v>2914</v>
      </c>
      <c r="J2620" s="256">
        <v>3008</v>
      </c>
      <c r="K2620" s="256">
        <v>3072</v>
      </c>
      <c r="L2620" s="256">
        <v>3092</v>
      </c>
      <c r="M2620" s="256">
        <v>3054</v>
      </c>
      <c r="N2620" s="256">
        <v>3014</v>
      </c>
      <c r="O2620" s="256">
        <v>3023</v>
      </c>
      <c r="P2620" s="256">
        <v>3076</v>
      </c>
      <c r="Q2620" s="256">
        <v>3159</v>
      </c>
      <c r="R2620" s="256">
        <v>3268</v>
      </c>
      <c r="S2620" s="256">
        <v>3400</v>
      </c>
      <c r="T2620" s="256">
        <v>3558</v>
      </c>
      <c r="U2620" s="256">
        <v>3748</v>
      </c>
      <c r="V2620" s="256">
        <v>3986</v>
      </c>
      <c r="W2620" s="256">
        <v>4285</v>
      </c>
      <c r="X2620" s="256">
        <v>4657</v>
      </c>
      <c r="Y2620" s="256">
        <v>5092</v>
      </c>
      <c r="Z2620" s="256">
        <v>5564</v>
      </c>
      <c r="AA2620" s="256">
        <v>6014</v>
      </c>
      <c r="AB2620" s="256">
        <v>6336</v>
      </c>
      <c r="AC2620" s="256">
        <v>6278</v>
      </c>
      <c r="AD2620" s="256">
        <v>5535</v>
      </c>
      <c r="AE2620" s="256">
        <v>4066</v>
      </c>
      <c r="AF2620" s="256">
        <v>2673</v>
      </c>
      <c r="AG2620" s="256">
        <v>1959</v>
      </c>
      <c r="AH2620" s="256">
        <v>1665</v>
      </c>
      <c r="AI2620" s="256">
        <v>1505</v>
      </c>
      <c r="AJ2620" s="256">
        <v>1280</v>
      </c>
      <c r="AK2620" s="256">
        <v>639</v>
      </c>
      <c r="AL2620" s="256">
        <v>0</v>
      </c>
      <c r="AM2620" s="256">
        <v>0</v>
      </c>
      <c r="AN2620" s="256">
        <v>0</v>
      </c>
      <c r="AO2620" s="256">
        <v>0</v>
      </c>
      <c r="AP2620" s="256">
        <v>0</v>
      </c>
      <c r="AQ2620" s="256">
        <v>0</v>
      </c>
      <c r="AR2620" s="256">
        <v>0</v>
      </c>
      <c r="AS2620" s="256">
        <v>0</v>
      </c>
      <c r="AT2620" s="256">
        <v>0</v>
      </c>
      <c r="AU2620" s="256">
        <v>0</v>
      </c>
      <c r="AV2620" s="256">
        <v>0</v>
      </c>
      <c r="AW2620" s="256">
        <v>0</v>
      </c>
      <c r="AX2620" s="256">
        <v>0</v>
      </c>
      <c r="AY2620" s="256">
        <v>0</v>
      </c>
      <c r="AZ2620" s="256">
        <v>0</v>
      </c>
      <c r="BA2620" s="256">
        <v>0</v>
      </c>
      <c r="BB2620" s="256">
        <v>0</v>
      </c>
      <c r="BC2620" s="256">
        <v>0</v>
      </c>
      <c r="BD2620" s="256">
        <v>0</v>
      </c>
      <c r="BE2620" s="256">
        <v>0</v>
      </c>
      <c r="BF2620" s="256">
        <v>0</v>
      </c>
      <c r="BG2620" s="256">
        <v>0</v>
      </c>
      <c r="BH2620" s="256">
        <v>0</v>
      </c>
      <c r="BI2620" s="256">
        <v>0</v>
      </c>
      <c r="BJ2620" s="256">
        <v>0</v>
      </c>
      <c r="BK2620" s="256">
        <v>0</v>
      </c>
      <c r="BL2620" s="256">
        <v>0</v>
      </c>
      <c r="BM2620" s="256">
        <v>0</v>
      </c>
      <c r="BN2620" s="256">
        <v>0</v>
      </c>
      <c r="BO2620" s="256">
        <v>0</v>
      </c>
      <c r="BP2620" s="256">
        <v>0</v>
      </c>
      <c r="BQ2620" s="256">
        <v>0</v>
      </c>
      <c r="BR2620" s="256">
        <v>0</v>
      </c>
      <c r="BS2620" s="256">
        <v>0</v>
      </c>
      <c r="BT2620" s="256">
        <v>0</v>
      </c>
      <c r="BU2620" s="256">
        <v>0</v>
      </c>
      <c r="BV2620" s="256">
        <v>0</v>
      </c>
    </row>
    <row r="2621" spans="1:74">
      <c r="A2621" s="256">
        <v>62.5</v>
      </c>
      <c r="B2621" s="256">
        <v>2656</v>
      </c>
      <c r="C2621" s="256">
        <v>2624</v>
      </c>
      <c r="D2621" s="256">
        <v>2606</v>
      </c>
      <c r="E2621" s="256">
        <v>2608</v>
      </c>
      <c r="F2621" s="256">
        <v>2640</v>
      </c>
      <c r="G2621" s="256">
        <v>2700</v>
      </c>
      <c r="H2621" s="256">
        <v>2794</v>
      </c>
      <c r="I2621" s="256">
        <v>2902</v>
      </c>
      <c r="J2621" s="256">
        <v>3006</v>
      </c>
      <c r="K2621" s="256">
        <v>3094</v>
      </c>
      <c r="L2621" s="256">
        <v>3140</v>
      </c>
      <c r="M2621" s="256">
        <v>3128</v>
      </c>
      <c r="N2621" s="256">
        <v>3088</v>
      </c>
      <c r="O2621" s="256">
        <v>3078</v>
      </c>
      <c r="P2621" s="256">
        <v>3120</v>
      </c>
      <c r="Q2621" s="256">
        <v>3202</v>
      </c>
      <c r="R2621" s="256">
        <v>3303</v>
      </c>
      <c r="S2621" s="256">
        <v>3444</v>
      </c>
      <c r="T2621" s="256">
        <v>3631</v>
      </c>
      <c r="U2621" s="256">
        <v>3858</v>
      </c>
      <c r="V2621" s="256">
        <v>4140</v>
      </c>
      <c r="W2621" s="256">
        <v>4496</v>
      </c>
      <c r="X2621" s="256">
        <v>4940</v>
      </c>
      <c r="Y2621" s="256">
        <v>5450</v>
      </c>
      <c r="Z2621" s="256">
        <v>6024</v>
      </c>
      <c r="AA2621" s="256">
        <v>6635</v>
      </c>
      <c r="AB2621" s="256">
        <v>7193</v>
      </c>
      <c r="AC2621" s="256">
        <v>7440</v>
      </c>
      <c r="AD2621" s="256">
        <v>7054</v>
      </c>
      <c r="AE2621" s="256">
        <v>5838</v>
      </c>
      <c r="AF2621" s="256">
        <v>3974</v>
      </c>
      <c r="AG2621" s="256">
        <v>2492</v>
      </c>
      <c r="AH2621" s="256">
        <v>1851</v>
      </c>
      <c r="AI2621" s="256">
        <v>1570</v>
      </c>
      <c r="AJ2621" s="256">
        <v>1273</v>
      </c>
      <c r="AK2621" s="256">
        <v>630</v>
      </c>
      <c r="AL2621" s="256">
        <v>0</v>
      </c>
      <c r="AM2621" s="256">
        <v>0</v>
      </c>
      <c r="AN2621" s="256">
        <v>0</v>
      </c>
      <c r="AO2621" s="256">
        <v>0</v>
      </c>
      <c r="AP2621" s="256">
        <v>0</v>
      </c>
      <c r="AQ2621" s="256">
        <v>0</v>
      </c>
      <c r="AR2621" s="256">
        <v>0</v>
      </c>
      <c r="AS2621" s="256">
        <v>0</v>
      </c>
      <c r="AT2621" s="256">
        <v>0</v>
      </c>
      <c r="AU2621" s="256">
        <v>0</v>
      </c>
      <c r="AV2621" s="256">
        <v>0</v>
      </c>
      <c r="AW2621" s="256">
        <v>0</v>
      </c>
      <c r="AX2621" s="256">
        <v>0</v>
      </c>
      <c r="AY2621" s="256">
        <v>0</v>
      </c>
      <c r="AZ2621" s="256">
        <v>0</v>
      </c>
      <c r="BA2621" s="256">
        <v>0</v>
      </c>
      <c r="BB2621" s="256">
        <v>0</v>
      </c>
      <c r="BC2621" s="256">
        <v>0</v>
      </c>
      <c r="BD2621" s="256">
        <v>0</v>
      </c>
      <c r="BE2621" s="256">
        <v>0</v>
      </c>
      <c r="BF2621" s="256">
        <v>0</v>
      </c>
      <c r="BG2621" s="256">
        <v>0</v>
      </c>
      <c r="BH2621" s="256">
        <v>0</v>
      </c>
      <c r="BI2621" s="256">
        <v>0</v>
      </c>
      <c r="BJ2621" s="256">
        <v>0</v>
      </c>
      <c r="BK2621" s="256">
        <v>0</v>
      </c>
      <c r="BL2621" s="256">
        <v>0</v>
      </c>
      <c r="BM2621" s="256">
        <v>0</v>
      </c>
      <c r="BN2621" s="256">
        <v>0</v>
      </c>
      <c r="BO2621" s="256">
        <v>0</v>
      </c>
      <c r="BP2621" s="256">
        <v>0</v>
      </c>
      <c r="BQ2621" s="256">
        <v>0</v>
      </c>
      <c r="BR2621" s="256">
        <v>0</v>
      </c>
      <c r="BS2621" s="256">
        <v>0</v>
      </c>
      <c r="BT2621" s="256">
        <v>0</v>
      </c>
      <c r="BU2621" s="256">
        <v>0</v>
      </c>
      <c r="BV2621" s="256">
        <v>0</v>
      </c>
    </row>
    <row r="2622" spans="1:74">
      <c r="A2622" s="256">
        <v>65</v>
      </c>
      <c r="B2622" s="256">
        <v>2656</v>
      </c>
      <c r="C2622" s="256">
        <v>2624</v>
      </c>
      <c r="D2622" s="256">
        <v>2605</v>
      </c>
      <c r="E2622" s="256">
        <v>2608</v>
      </c>
      <c r="F2622" s="256">
        <v>2634</v>
      </c>
      <c r="G2622" s="256">
        <v>2689</v>
      </c>
      <c r="H2622" s="256">
        <v>2776</v>
      </c>
      <c r="I2622" s="256">
        <v>2886</v>
      </c>
      <c r="J2622" s="256">
        <v>2996</v>
      </c>
      <c r="K2622" s="256">
        <v>3103</v>
      </c>
      <c r="L2622" s="256">
        <v>3174</v>
      </c>
      <c r="M2622" s="256">
        <v>3196</v>
      </c>
      <c r="N2622" s="256">
        <v>3174</v>
      </c>
      <c r="O2622" s="256">
        <v>3157</v>
      </c>
      <c r="P2622" s="256">
        <v>3184</v>
      </c>
      <c r="Q2622" s="256">
        <v>3263</v>
      </c>
      <c r="R2622" s="256">
        <v>3364</v>
      </c>
      <c r="S2622" s="256">
        <v>3506</v>
      </c>
      <c r="T2622" s="256">
        <v>3709</v>
      </c>
      <c r="U2622" s="256">
        <v>3968</v>
      </c>
      <c r="V2622" s="256">
        <v>4294</v>
      </c>
      <c r="W2622" s="256">
        <v>4702</v>
      </c>
      <c r="X2622" s="256">
        <v>5201</v>
      </c>
      <c r="Y2622" s="256">
        <v>5768</v>
      </c>
      <c r="Z2622" s="256">
        <v>6404</v>
      </c>
      <c r="AA2622" s="256">
        <v>7118</v>
      </c>
      <c r="AB2622" s="256">
        <v>7846</v>
      </c>
      <c r="AC2622" s="256">
        <v>8328</v>
      </c>
      <c r="AD2622" s="256">
        <v>8306</v>
      </c>
      <c r="AE2622" s="256">
        <v>7616</v>
      </c>
      <c r="AF2622" s="256">
        <v>5873</v>
      </c>
      <c r="AG2622" s="256">
        <v>3516</v>
      </c>
      <c r="AH2622" s="256">
        <v>2143</v>
      </c>
      <c r="AI2622" s="256">
        <v>1646</v>
      </c>
      <c r="AJ2622" s="256">
        <v>1242</v>
      </c>
      <c r="AK2622" s="256">
        <v>590</v>
      </c>
      <c r="AL2622" s="256">
        <v>0</v>
      </c>
      <c r="AM2622" s="256">
        <v>0</v>
      </c>
      <c r="AN2622" s="256">
        <v>0</v>
      </c>
      <c r="AO2622" s="256">
        <v>0</v>
      </c>
      <c r="AP2622" s="256">
        <v>0</v>
      </c>
      <c r="AQ2622" s="256">
        <v>0</v>
      </c>
      <c r="AR2622" s="256">
        <v>0</v>
      </c>
      <c r="AS2622" s="256">
        <v>0</v>
      </c>
      <c r="AT2622" s="256">
        <v>0</v>
      </c>
      <c r="AU2622" s="256">
        <v>0</v>
      </c>
      <c r="AV2622" s="256">
        <v>0</v>
      </c>
      <c r="AW2622" s="256">
        <v>0</v>
      </c>
      <c r="AX2622" s="256">
        <v>0</v>
      </c>
      <c r="AY2622" s="256">
        <v>0</v>
      </c>
      <c r="AZ2622" s="256">
        <v>0</v>
      </c>
      <c r="BA2622" s="256">
        <v>0</v>
      </c>
      <c r="BB2622" s="256">
        <v>0</v>
      </c>
      <c r="BC2622" s="256">
        <v>0</v>
      </c>
      <c r="BD2622" s="256">
        <v>0</v>
      </c>
      <c r="BE2622" s="256">
        <v>0</v>
      </c>
      <c r="BF2622" s="256">
        <v>0</v>
      </c>
      <c r="BG2622" s="256">
        <v>0</v>
      </c>
      <c r="BH2622" s="256">
        <v>0</v>
      </c>
      <c r="BI2622" s="256">
        <v>0</v>
      </c>
      <c r="BJ2622" s="256">
        <v>0</v>
      </c>
      <c r="BK2622" s="256">
        <v>0</v>
      </c>
      <c r="BL2622" s="256">
        <v>0</v>
      </c>
      <c r="BM2622" s="256">
        <v>0</v>
      </c>
      <c r="BN2622" s="256">
        <v>0</v>
      </c>
      <c r="BO2622" s="256">
        <v>0</v>
      </c>
      <c r="BP2622" s="256">
        <v>0</v>
      </c>
      <c r="BQ2622" s="256">
        <v>0</v>
      </c>
      <c r="BR2622" s="256">
        <v>0</v>
      </c>
      <c r="BS2622" s="256">
        <v>0</v>
      </c>
      <c r="BT2622" s="256">
        <v>0</v>
      </c>
      <c r="BU2622" s="256">
        <v>0</v>
      </c>
      <c r="BV2622" s="256">
        <v>0</v>
      </c>
    </row>
    <row r="2623" spans="1:74">
      <c r="A2623" s="256">
        <v>67.5</v>
      </c>
      <c r="B2623" s="256">
        <v>2656</v>
      </c>
      <c r="C2623" s="256">
        <v>2625</v>
      </c>
      <c r="D2623" s="256">
        <v>2606</v>
      </c>
      <c r="E2623" s="256">
        <v>2608</v>
      </c>
      <c r="F2623" s="256">
        <v>2633</v>
      </c>
      <c r="G2623" s="256">
        <v>2684</v>
      </c>
      <c r="H2623" s="256">
        <v>2762</v>
      </c>
      <c r="I2623" s="256">
        <v>2866</v>
      </c>
      <c r="J2623" s="256">
        <v>2982</v>
      </c>
      <c r="K2623" s="256">
        <v>3096</v>
      </c>
      <c r="L2623" s="256">
        <v>3193</v>
      </c>
      <c r="M2623" s="256">
        <v>3245</v>
      </c>
      <c r="N2623" s="256">
        <v>3255</v>
      </c>
      <c r="O2623" s="256">
        <v>3247</v>
      </c>
      <c r="P2623" s="256">
        <v>3265</v>
      </c>
      <c r="Q2623" s="256">
        <v>3326</v>
      </c>
      <c r="R2623" s="256">
        <v>3429</v>
      </c>
      <c r="S2623" s="256">
        <v>3580</v>
      </c>
      <c r="T2623" s="256">
        <v>3788</v>
      </c>
      <c r="U2623" s="256">
        <v>4058</v>
      </c>
      <c r="V2623" s="256">
        <v>4421</v>
      </c>
      <c r="W2623" s="256">
        <v>4886</v>
      </c>
      <c r="X2623" s="256">
        <v>5426</v>
      </c>
      <c r="Y2623" s="256">
        <v>6028</v>
      </c>
      <c r="Z2623" s="256">
        <v>6702</v>
      </c>
      <c r="AA2623" s="256">
        <v>7467</v>
      </c>
      <c r="AB2623" s="256">
        <v>8287</v>
      </c>
      <c r="AC2623" s="256">
        <v>8920</v>
      </c>
      <c r="AD2623" s="256">
        <v>9120</v>
      </c>
      <c r="AE2623" s="256">
        <v>8752</v>
      </c>
      <c r="AF2623" s="256">
        <v>7399</v>
      </c>
      <c r="AG2623" s="256">
        <v>4755</v>
      </c>
      <c r="AH2623" s="256">
        <v>2670</v>
      </c>
      <c r="AI2623" s="256">
        <v>1744</v>
      </c>
      <c r="AJ2623" s="256">
        <v>1236</v>
      </c>
      <c r="AK2623" s="256">
        <v>575</v>
      </c>
      <c r="AL2623" s="256">
        <v>0</v>
      </c>
      <c r="AM2623" s="256">
        <v>0</v>
      </c>
      <c r="AN2623" s="256">
        <v>0</v>
      </c>
      <c r="AO2623" s="256">
        <v>0</v>
      </c>
      <c r="AP2623" s="256">
        <v>0</v>
      </c>
      <c r="AQ2623" s="256">
        <v>0</v>
      </c>
      <c r="AR2623" s="256">
        <v>0</v>
      </c>
      <c r="AS2623" s="256">
        <v>0</v>
      </c>
      <c r="AT2623" s="256">
        <v>0</v>
      </c>
      <c r="AU2623" s="256">
        <v>0</v>
      </c>
      <c r="AV2623" s="256">
        <v>0</v>
      </c>
      <c r="AW2623" s="256">
        <v>0</v>
      </c>
      <c r="AX2623" s="256">
        <v>0</v>
      </c>
      <c r="AY2623" s="256">
        <v>0</v>
      </c>
      <c r="AZ2623" s="256">
        <v>0</v>
      </c>
      <c r="BA2623" s="256">
        <v>0</v>
      </c>
      <c r="BB2623" s="256">
        <v>0</v>
      </c>
      <c r="BC2623" s="256">
        <v>0</v>
      </c>
      <c r="BD2623" s="256">
        <v>0</v>
      </c>
      <c r="BE2623" s="256">
        <v>0</v>
      </c>
      <c r="BF2623" s="256">
        <v>0</v>
      </c>
      <c r="BG2623" s="256">
        <v>0</v>
      </c>
      <c r="BH2623" s="256">
        <v>0</v>
      </c>
      <c r="BI2623" s="256">
        <v>0</v>
      </c>
      <c r="BJ2623" s="256">
        <v>0</v>
      </c>
      <c r="BK2623" s="256">
        <v>0</v>
      </c>
      <c r="BL2623" s="256">
        <v>0</v>
      </c>
      <c r="BM2623" s="256">
        <v>0</v>
      </c>
      <c r="BN2623" s="256">
        <v>0</v>
      </c>
      <c r="BO2623" s="256">
        <v>0</v>
      </c>
      <c r="BP2623" s="256">
        <v>0</v>
      </c>
      <c r="BQ2623" s="256">
        <v>0</v>
      </c>
      <c r="BR2623" s="256">
        <v>0</v>
      </c>
      <c r="BS2623" s="256">
        <v>0</v>
      </c>
      <c r="BT2623" s="256">
        <v>0</v>
      </c>
      <c r="BU2623" s="256">
        <v>0</v>
      </c>
      <c r="BV2623" s="256">
        <v>0</v>
      </c>
    </row>
    <row r="2624" spans="1:74">
      <c r="A2624" s="256">
        <v>70</v>
      </c>
      <c r="B2624" s="256">
        <v>2656</v>
      </c>
      <c r="C2624" s="256">
        <v>2627</v>
      </c>
      <c r="D2624" s="256">
        <v>2609</v>
      </c>
      <c r="E2624" s="256">
        <v>2612</v>
      </c>
      <c r="F2624" s="256">
        <v>2636</v>
      </c>
      <c r="G2624" s="256">
        <v>2681</v>
      </c>
      <c r="H2624" s="256">
        <v>2752</v>
      </c>
      <c r="I2624" s="256">
        <v>2846</v>
      </c>
      <c r="J2624" s="256">
        <v>2958</v>
      </c>
      <c r="K2624" s="256">
        <v>3078</v>
      </c>
      <c r="L2624" s="256">
        <v>3190</v>
      </c>
      <c r="M2624" s="256">
        <v>3271</v>
      </c>
      <c r="N2624" s="256">
        <v>3314</v>
      </c>
      <c r="O2624" s="256">
        <v>3334</v>
      </c>
      <c r="P2624" s="256">
        <v>3357</v>
      </c>
      <c r="Q2624" s="256">
        <v>3409</v>
      </c>
      <c r="R2624" s="256">
        <v>3504</v>
      </c>
      <c r="S2624" s="256">
        <v>3659</v>
      </c>
      <c r="T2624" s="256">
        <v>3878</v>
      </c>
      <c r="U2624" s="256">
        <v>4165</v>
      </c>
      <c r="V2624" s="256">
        <v>4544</v>
      </c>
      <c r="W2624" s="256">
        <v>5028</v>
      </c>
      <c r="X2624" s="256">
        <v>5587</v>
      </c>
      <c r="Y2624" s="256">
        <v>6230</v>
      </c>
      <c r="Z2624" s="256">
        <v>6940</v>
      </c>
      <c r="AA2624" s="256">
        <v>7744</v>
      </c>
      <c r="AB2624" s="256">
        <v>8606</v>
      </c>
      <c r="AC2624" s="256">
        <v>9357</v>
      </c>
      <c r="AD2624" s="256">
        <v>9701</v>
      </c>
      <c r="AE2624" s="256">
        <v>9442</v>
      </c>
      <c r="AF2624" s="256">
        <v>8152</v>
      </c>
      <c r="AG2624" s="256">
        <v>5516</v>
      </c>
      <c r="AH2624" s="256">
        <v>3129</v>
      </c>
      <c r="AI2624" s="256">
        <v>1788</v>
      </c>
      <c r="AJ2624" s="256">
        <v>1220</v>
      </c>
      <c r="AK2624" s="256">
        <v>556</v>
      </c>
      <c r="AL2624" s="256">
        <v>0</v>
      </c>
      <c r="AM2624" s="256">
        <v>0</v>
      </c>
      <c r="AN2624" s="256">
        <v>0</v>
      </c>
      <c r="AO2624" s="256">
        <v>0</v>
      </c>
      <c r="AP2624" s="256">
        <v>0</v>
      </c>
      <c r="AQ2624" s="256">
        <v>0</v>
      </c>
      <c r="AR2624" s="256">
        <v>0</v>
      </c>
      <c r="AS2624" s="256">
        <v>0</v>
      </c>
      <c r="AT2624" s="256">
        <v>0</v>
      </c>
      <c r="AU2624" s="256">
        <v>0</v>
      </c>
      <c r="AV2624" s="256">
        <v>0</v>
      </c>
      <c r="AW2624" s="256">
        <v>0</v>
      </c>
      <c r="AX2624" s="256">
        <v>0</v>
      </c>
      <c r="AY2624" s="256">
        <v>0</v>
      </c>
      <c r="AZ2624" s="256">
        <v>0</v>
      </c>
      <c r="BA2624" s="256">
        <v>0</v>
      </c>
      <c r="BB2624" s="256">
        <v>0</v>
      </c>
      <c r="BC2624" s="256">
        <v>0</v>
      </c>
      <c r="BD2624" s="256">
        <v>0</v>
      </c>
      <c r="BE2624" s="256">
        <v>0</v>
      </c>
      <c r="BF2624" s="256">
        <v>0</v>
      </c>
      <c r="BG2624" s="256">
        <v>0</v>
      </c>
      <c r="BH2624" s="256">
        <v>0</v>
      </c>
      <c r="BI2624" s="256">
        <v>0</v>
      </c>
      <c r="BJ2624" s="256">
        <v>0</v>
      </c>
      <c r="BK2624" s="256">
        <v>0</v>
      </c>
      <c r="BL2624" s="256">
        <v>0</v>
      </c>
      <c r="BM2624" s="256">
        <v>0</v>
      </c>
      <c r="BN2624" s="256">
        <v>0</v>
      </c>
      <c r="BO2624" s="256">
        <v>0</v>
      </c>
      <c r="BP2624" s="256">
        <v>0</v>
      </c>
      <c r="BQ2624" s="256">
        <v>0</v>
      </c>
      <c r="BR2624" s="256">
        <v>0</v>
      </c>
      <c r="BS2624" s="256">
        <v>0</v>
      </c>
      <c r="BT2624" s="256">
        <v>0</v>
      </c>
      <c r="BU2624" s="256">
        <v>0</v>
      </c>
      <c r="BV2624" s="256">
        <v>0</v>
      </c>
    </row>
    <row r="2625" spans="1:74">
      <c r="A2625" s="256">
        <v>72.5</v>
      </c>
      <c r="B2625" s="256">
        <v>2656</v>
      </c>
      <c r="C2625" s="256">
        <v>2630</v>
      </c>
      <c r="D2625" s="256">
        <v>2612</v>
      </c>
      <c r="E2625" s="256">
        <v>2616</v>
      </c>
      <c r="F2625" s="256">
        <v>2642</v>
      </c>
      <c r="G2625" s="256">
        <v>2680</v>
      </c>
      <c r="H2625" s="256">
        <v>2746</v>
      </c>
      <c r="I2625" s="256">
        <v>2833</v>
      </c>
      <c r="J2625" s="256">
        <v>2936</v>
      </c>
      <c r="K2625" s="256">
        <v>3055</v>
      </c>
      <c r="L2625" s="256">
        <v>3171</v>
      </c>
      <c r="M2625" s="256">
        <v>3272</v>
      </c>
      <c r="N2625" s="256">
        <v>3350</v>
      </c>
      <c r="O2625" s="256">
        <v>3400</v>
      </c>
      <c r="P2625" s="256">
        <v>3440</v>
      </c>
      <c r="Q2625" s="256">
        <v>3497</v>
      </c>
      <c r="R2625" s="256">
        <v>3583</v>
      </c>
      <c r="S2625" s="256">
        <v>3729</v>
      </c>
      <c r="T2625" s="256">
        <v>3940</v>
      </c>
      <c r="U2625" s="256">
        <v>4227</v>
      </c>
      <c r="V2625" s="256">
        <v>4612</v>
      </c>
      <c r="W2625" s="256">
        <v>5091</v>
      </c>
      <c r="X2625" s="256">
        <v>5636</v>
      </c>
      <c r="Y2625" s="256">
        <v>6276</v>
      </c>
      <c r="Z2625" s="256">
        <v>7006</v>
      </c>
      <c r="AA2625" s="256">
        <v>7840</v>
      </c>
      <c r="AB2625" s="256">
        <v>8776</v>
      </c>
      <c r="AC2625" s="256">
        <v>9602</v>
      </c>
      <c r="AD2625" s="256">
        <v>10076</v>
      </c>
      <c r="AE2625" s="256">
        <v>9872</v>
      </c>
      <c r="AF2625" s="256">
        <v>8456</v>
      </c>
      <c r="AG2625" s="256">
        <v>5715</v>
      </c>
      <c r="AH2625" s="256">
        <v>3137</v>
      </c>
      <c r="AI2625" s="256">
        <v>1711</v>
      </c>
      <c r="AJ2625" s="256">
        <v>1176</v>
      </c>
      <c r="AK2625" s="256">
        <v>545</v>
      </c>
      <c r="AL2625" s="256">
        <v>0</v>
      </c>
      <c r="AM2625" s="256">
        <v>0</v>
      </c>
      <c r="AN2625" s="256">
        <v>0</v>
      </c>
      <c r="AO2625" s="256">
        <v>0</v>
      </c>
      <c r="AP2625" s="256">
        <v>0</v>
      </c>
      <c r="AQ2625" s="256">
        <v>0</v>
      </c>
      <c r="AR2625" s="256">
        <v>0</v>
      </c>
      <c r="AS2625" s="256">
        <v>0</v>
      </c>
      <c r="AT2625" s="256">
        <v>0</v>
      </c>
      <c r="AU2625" s="256">
        <v>0</v>
      </c>
      <c r="AV2625" s="256">
        <v>0</v>
      </c>
      <c r="AW2625" s="256">
        <v>0</v>
      </c>
      <c r="AX2625" s="256">
        <v>0</v>
      </c>
      <c r="AY2625" s="256">
        <v>0</v>
      </c>
      <c r="AZ2625" s="256">
        <v>0</v>
      </c>
      <c r="BA2625" s="256">
        <v>0</v>
      </c>
      <c r="BB2625" s="256">
        <v>0</v>
      </c>
      <c r="BC2625" s="256">
        <v>0</v>
      </c>
      <c r="BD2625" s="256">
        <v>0</v>
      </c>
      <c r="BE2625" s="256">
        <v>0</v>
      </c>
      <c r="BF2625" s="256">
        <v>0</v>
      </c>
      <c r="BG2625" s="256">
        <v>0</v>
      </c>
      <c r="BH2625" s="256">
        <v>0</v>
      </c>
      <c r="BI2625" s="256">
        <v>0</v>
      </c>
      <c r="BJ2625" s="256">
        <v>0</v>
      </c>
      <c r="BK2625" s="256">
        <v>0</v>
      </c>
      <c r="BL2625" s="256">
        <v>0</v>
      </c>
      <c r="BM2625" s="256">
        <v>0</v>
      </c>
      <c r="BN2625" s="256">
        <v>0</v>
      </c>
      <c r="BO2625" s="256">
        <v>0</v>
      </c>
      <c r="BP2625" s="256">
        <v>0</v>
      </c>
      <c r="BQ2625" s="256">
        <v>0</v>
      </c>
      <c r="BR2625" s="256">
        <v>0</v>
      </c>
      <c r="BS2625" s="256">
        <v>0</v>
      </c>
      <c r="BT2625" s="256">
        <v>0</v>
      </c>
      <c r="BU2625" s="256">
        <v>0</v>
      </c>
      <c r="BV2625" s="256">
        <v>0</v>
      </c>
    </row>
    <row r="2626" spans="1:74">
      <c r="A2626" s="256">
        <v>75</v>
      </c>
      <c r="B2626" s="256">
        <v>2656</v>
      </c>
      <c r="C2626" s="256">
        <v>2630</v>
      </c>
      <c r="D2626" s="256">
        <v>2615</v>
      </c>
      <c r="E2626" s="256">
        <v>2616</v>
      </c>
      <c r="F2626" s="256">
        <v>2642</v>
      </c>
      <c r="G2626" s="256">
        <v>2679</v>
      </c>
      <c r="H2626" s="256">
        <v>2739</v>
      </c>
      <c r="I2626" s="256">
        <v>2818</v>
      </c>
      <c r="J2626" s="256">
        <v>2912</v>
      </c>
      <c r="K2626" s="256">
        <v>3022</v>
      </c>
      <c r="L2626" s="256">
        <v>3136</v>
      </c>
      <c r="M2626" s="256">
        <v>3246</v>
      </c>
      <c r="N2626" s="256">
        <v>3347</v>
      </c>
      <c r="O2626" s="256">
        <v>3432</v>
      </c>
      <c r="P2626" s="256">
        <v>3498</v>
      </c>
      <c r="Q2626" s="256">
        <v>3566</v>
      </c>
      <c r="R2626" s="256">
        <v>3651</v>
      </c>
      <c r="S2626" s="256">
        <v>3787</v>
      </c>
      <c r="T2626" s="256">
        <v>3983</v>
      </c>
      <c r="U2626" s="256">
        <v>4252</v>
      </c>
      <c r="V2626" s="256">
        <v>4618</v>
      </c>
      <c r="W2626" s="256">
        <v>5074</v>
      </c>
      <c r="X2626" s="256">
        <v>5588</v>
      </c>
      <c r="Y2626" s="256">
        <v>6194</v>
      </c>
      <c r="Z2626" s="256">
        <v>6896</v>
      </c>
      <c r="AA2626" s="256">
        <v>7736</v>
      </c>
      <c r="AB2626" s="256">
        <v>8728</v>
      </c>
      <c r="AC2626" s="256">
        <v>9692</v>
      </c>
      <c r="AD2626" s="256">
        <v>10289</v>
      </c>
      <c r="AE2626" s="256">
        <v>10135</v>
      </c>
      <c r="AF2626" s="256">
        <v>8584</v>
      </c>
      <c r="AG2626" s="256">
        <v>5726</v>
      </c>
      <c r="AH2626" s="256">
        <v>2936</v>
      </c>
      <c r="AI2626" s="256">
        <v>1575</v>
      </c>
      <c r="AJ2626" s="256">
        <v>1088</v>
      </c>
      <c r="AK2626" s="256">
        <v>520</v>
      </c>
      <c r="AL2626" s="256">
        <v>0</v>
      </c>
      <c r="AM2626" s="256">
        <v>0</v>
      </c>
      <c r="AN2626" s="256">
        <v>0</v>
      </c>
      <c r="AO2626" s="256">
        <v>0</v>
      </c>
      <c r="AP2626" s="256">
        <v>0</v>
      </c>
      <c r="AQ2626" s="256">
        <v>0</v>
      </c>
      <c r="AR2626" s="256">
        <v>0</v>
      </c>
      <c r="AS2626" s="256">
        <v>0</v>
      </c>
      <c r="AT2626" s="256">
        <v>0</v>
      </c>
      <c r="AU2626" s="256">
        <v>0</v>
      </c>
      <c r="AV2626" s="256">
        <v>0</v>
      </c>
      <c r="AW2626" s="256">
        <v>0</v>
      </c>
      <c r="AX2626" s="256">
        <v>0</v>
      </c>
      <c r="AY2626" s="256">
        <v>0</v>
      </c>
      <c r="AZ2626" s="256">
        <v>0</v>
      </c>
      <c r="BA2626" s="256">
        <v>0</v>
      </c>
      <c r="BB2626" s="256">
        <v>0</v>
      </c>
      <c r="BC2626" s="256">
        <v>0</v>
      </c>
      <c r="BD2626" s="256">
        <v>0</v>
      </c>
      <c r="BE2626" s="256">
        <v>0</v>
      </c>
      <c r="BF2626" s="256">
        <v>0</v>
      </c>
      <c r="BG2626" s="256">
        <v>0</v>
      </c>
      <c r="BH2626" s="256">
        <v>0</v>
      </c>
      <c r="BI2626" s="256">
        <v>0</v>
      </c>
      <c r="BJ2626" s="256">
        <v>0</v>
      </c>
      <c r="BK2626" s="256">
        <v>0</v>
      </c>
      <c r="BL2626" s="256">
        <v>0</v>
      </c>
      <c r="BM2626" s="256">
        <v>0</v>
      </c>
      <c r="BN2626" s="256">
        <v>0</v>
      </c>
      <c r="BO2626" s="256">
        <v>0</v>
      </c>
      <c r="BP2626" s="256">
        <v>0</v>
      </c>
      <c r="BQ2626" s="256">
        <v>0</v>
      </c>
      <c r="BR2626" s="256">
        <v>0</v>
      </c>
      <c r="BS2626" s="256">
        <v>0</v>
      </c>
      <c r="BT2626" s="256">
        <v>0</v>
      </c>
      <c r="BU2626" s="256">
        <v>0</v>
      </c>
      <c r="BV2626" s="256">
        <v>0</v>
      </c>
    </row>
    <row r="2627" spans="1:74">
      <c r="A2627" s="256">
        <v>77.5</v>
      </c>
      <c r="B2627" s="256">
        <v>2656</v>
      </c>
      <c r="C2627" s="256">
        <v>2636</v>
      </c>
      <c r="D2627" s="256">
        <v>2622</v>
      </c>
      <c r="E2627" s="256">
        <v>2626</v>
      </c>
      <c r="F2627" s="256">
        <v>2650</v>
      </c>
      <c r="G2627" s="256">
        <v>2686</v>
      </c>
      <c r="H2627" s="256">
        <v>2742</v>
      </c>
      <c r="I2627" s="256">
        <v>2814</v>
      </c>
      <c r="J2627" s="256">
        <v>2900</v>
      </c>
      <c r="K2627" s="256">
        <v>2998</v>
      </c>
      <c r="L2627" s="256">
        <v>3101</v>
      </c>
      <c r="M2627" s="256">
        <v>3210</v>
      </c>
      <c r="N2627" s="256">
        <v>3322</v>
      </c>
      <c r="O2627" s="256">
        <v>3432</v>
      </c>
      <c r="P2627" s="256">
        <v>3523</v>
      </c>
      <c r="Q2627" s="256">
        <v>3609</v>
      </c>
      <c r="R2627" s="256">
        <v>3700</v>
      </c>
      <c r="S2627" s="256">
        <v>3826</v>
      </c>
      <c r="T2627" s="256">
        <v>4004</v>
      </c>
      <c r="U2627" s="256">
        <v>4250</v>
      </c>
      <c r="V2627" s="256">
        <v>4588</v>
      </c>
      <c r="W2627" s="256">
        <v>4994</v>
      </c>
      <c r="X2627" s="256">
        <v>5457</v>
      </c>
      <c r="Y2627" s="256">
        <v>6007</v>
      </c>
      <c r="Z2627" s="256">
        <v>6634</v>
      </c>
      <c r="AA2627" s="256">
        <v>7406</v>
      </c>
      <c r="AB2627" s="256">
        <v>8386</v>
      </c>
      <c r="AC2627" s="256">
        <v>9460</v>
      </c>
      <c r="AD2627" s="256">
        <v>10222</v>
      </c>
      <c r="AE2627" s="256">
        <v>10138</v>
      </c>
      <c r="AF2627" s="256">
        <v>8458</v>
      </c>
      <c r="AG2627" s="256">
        <v>5492</v>
      </c>
      <c r="AH2627" s="256">
        <v>2545</v>
      </c>
      <c r="AI2627" s="256">
        <v>1356</v>
      </c>
      <c r="AJ2627" s="256">
        <v>954</v>
      </c>
      <c r="AK2627" s="256">
        <v>488</v>
      </c>
      <c r="AL2627" s="256">
        <v>0</v>
      </c>
      <c r="AM2627" s="256">
        <v>0</v>
      </c>
      <c r="AN2627" s="256">
        <v>0</v>
      </c>
      <c r="AO2627" s="256">
        <v>0</v>
      </c>
      <c r="AP2627" s="256">
        <v>0</v>
      </c>
      <c r="AQ2627" s="256">
        <v>0</v>
      </c>
      <c r="AR2627" s="256">
        <v>0</v>
      </c>
      <c r="AS2627" s="256">
        <v>0</v>
      </c>
      <c r="AT2627" s="256">
        <v>0</v>
      </c>
      <c r="AU2627" s="256">
        <v>0</v>
      </c>
      <c r="AV2627" s="256">
        <v>0</v>
      </c>
      <c r="AW2627" s="256">
        <v>0</v>
      </c>
      <c r="AX2627" s="256">
        <v>0</v>
      </c>
      <c r="AY2627" s="256">
        <v>0</v>
      </c>
      <c r="AZ2627" s="256">
        <v>0</v>
      </c>
      <c r="BA2627" s="256">
        <v>0</v>
      </c>
      <c r="BB2627" s="256">
        <v>0</v>
      </c>
      <c r="BC2627" s="256">
        <v>0</v>
      </c>
      <c r="BD2627" s="256">
        <v>0</v>
      </c>
      <c r="BE2627" s="256">
        <v>0</v>
      </c>
      <c r="BF2627" s="256">
        <v>0</v>
      </c>
      <c r="BG2627" s="256">
        <v>0</v>
      </c>
      <c r="BH2627" s="256">
        <v>0</v>
      </c>
      <c r="BI2627" s="256">
        <v>0</v>
      </c>
      <c r="BJ2627" s="256">
        <v>0</v>
      </c>
      <c r="BK2627" s="256">
        <v>0</v>
      </c>
      <c r="BL2627" s="256">
        <v>0</v>
      </c>
      <c r="BM2627" s="256">
        <v>0</v>
      </c>
      <c r="BN2627" s="256">
        <v>0</v>
      </c>
      <c r="BO2627" s="256">
        <v>0</v>
      </c>
      <c r="BP2627" s="256">
        <v>0</v>
      </c>
      <c r="BQ2627" s="256">
        <v>0</v>
      </c>
      <c r="BR2627" s="256">
        <v>0</v>
      </c>
      <c r="BS2627" s="256">
        <v>0</v>
      </c>
      <c r="BT2627" s="256">
        <v>0</v>
      </c>
      <c r="BU2627" s="256">
        <v>0</v>
      </c>
      <c r="BV2627" s="256">
        <v>0</v>
      </c>
    </row>
    <row r="2628" spans="1:74">
      <c r="A2628" s="256">
        <v>80</v>
      </c>
      <c r="B2628" s="256">
        <v>2656</v>
      </c>
      <c r="C2628" s="256">
        <v>2643</v>
      </c>
      <c r="D2628" s="256">
        <v>2633</v>
      </c>
      <c r="E2628" s="256">
        <v>2638</v>
      </c>
      <c r="F2628" s="256">
        <v>2660</v>
      </c>
      <c r="G2628" s="256">
        <v>2695</v>
      </c>
      <c r="H2628" s="256">
        <v>2748</v>
      </c>
      <c r="I2628" s="256">
        <v>2816</v>
      </c>
      <c r="J2628" s="256">
        <v>2898</v>
      </c>
      <c r="K2628" s="256">
        <v>2988</v>
      </c>
      <c r="L2628" s="256">
        <v>3078</v>
      </c>
      <c r="M2628" s="256">
        <v>3173</v>
      </c>
      <c r="N2628" s="256">
        <v>3280</v>
      </c>
      <c r="O2628" s="256">
        <v>3396</v>
      </c>
      <c r="P2628" s="256">
        <v>3504</v>
      </c>
      <c r="Q2628" s="256">
        <v>3600</v>
      </c>
      <c r="R2628" s="256">
        <v>3700</v>
      </c>
      <c r="S2628" s="256">
        <v>3820</v>
      </c>
      <c r="T2628" s="256">
        <v>3976</v>
      </c>
      <c r="U2628" s="256">
        <v>4194</v>
      </c>
      <c r="V2628" s="256">
        <v>4502</v>
      </c>
      <c r="W2628" s="256">
        <v>4873</v>
      </c>
      <c r="X2628" s="256">
        <v>5300</v>
      </c>
      <c r="Y2628" s="256">
        <v>5795</v>
      </c>
      <c r="Z2628" s="256">
        <v>6356</v>
      </c>
      <c r="AA2628" s="256">
        <v>7020</v>
      </c>
      <c r="AB2628" s="256">
        <v>7834</v>
      </c>
      <c r="AC2628" s="256">
        <v>8790</v>
      </c>
      <c r="AD2628" s="256">
        <v>9638</v>
      </c>
      <c r="AE2628" s="256">
        <v>9772</v>
      </c>
      <c r="AF2628" s="256">
        <v>8112</v>
      </c>
      <c r="AG2628" s="256">
        <v>5134</v>
      </c>
      <c r="AH2628" s="256">
        <v>2176</v>
      </c>
      <c r="AI2628" s="256">
        <v>1136</v>
      </c>
      <c r="AJ2628" s="256">
        <v>790</v>
      </c>
      <c r="AK2628" s="256">
        <v>420</v>
      </c>
      <c r="AL2628" s="256">
        <v>0</v>
      </c>
      <c r="AM2628" s="256">
        <v>0</v>
      </c>
      <c r="AN2628" s="256">
        <v>0</v>
      </c>
      <c r="AO2628" s="256">
        <v>0</v>
      </c>
      <c r="AP2628" s="256">
        <v>0</v>
      </c>
      <c r="AQ2628" s="256">
        <v>0</v>
      </c>
      <c r="AR2628" s="256">
        <v>0</v>
      </c>
      <c r="AS2628" s="256">
        <v>0</v>
      </c>
      <c r="AT2628" s="256">
        <v>0</v>
      </c>
      <c r="AU2628" s="256">
        <v>0</v>
      </c>
      <c r="AV2628" s="256">
        <v>0</v>
      </c>
      <c r="AW2628" s="256">
        <v>0</v>
      </c>
      <c r="AX2628" s="256">
        <v>0</v>
      </c>
      <c r="AY2628" s="256">
        <v>0</v>
      </c>
      <c r="AZ2628" s="256">
        <v>0</v>
      </c>
      <c r="BA2628" s="256">
        <v>0</v>
      </c>
      <c r="BB2628" s="256">
        <v>0</v>
      </c>
      <c r="BC2628" s="256">
        <v>0</v>
      </c>
      <c r="BD2628" s="256">
        <v>0</v>
      </c>
      <c r="BE2628" s="256">
        <v>0</v>
      </c>
      <c r="BF2628" s="256">
        <v>0</v>
      </c>
      <c r="BG2628" s="256">
        <v>0</v>
      </c>
      <c r="BH2628" s="256">
        <v>0</v>
      </c>
      <c r="BI2628" s="256">
        <v>0</v>
      </c>
      <c r="BJ2628" s="256">
        <v>0</v>
      </c>
      <c r="BK2628" s="256">
        <v>0</v>
      </c>
      <c r="BL2628" s="256">
        <v>0</v>
      </c>
      <c r="BM2628" s="256">
        <v>0</v>
      </c>
      <c r="BN2628" s="256">
        <v>0</v>
      </c>
      <c r="BO2628" s="256">
        <v>0</v>
      </c>
      <c r="BP2628" s="256">
        <v>0</v>
      </c>
      <c r="BQ2628" s="256">
        <v>0</v>
      </c>
      <c r="BR2628" s="256">
        <v>0</v>
      </c>
      <c r="BS2628" s="256">
        <v>0</v>
      </c>
      <c r="BT2628" s="256">
        <v>0</v>
      </c>
      <c r="BU2628" s="256">
        <v>0</v>
      </c>
      <c r="BV2628" s="256">
        <v>0</v>
      </c>
    </row>
    <row r="2629" spans="1:74">
      <c r="A2629" s="256">
        <v>82.5</v>
      </c>
      <c r="B2629" s="256">
        <v>2656</v>
      </c>
      <c r="C2629" s="256">
        <v>2648</v>
      </c>
      <c r="D2629" s="256">
        <v>2640</v>
      </c>
      <c r="E2629" s="256">
        <v>2646</v>
      </c>
      <c r="F2629" s="256">
        <v>2666</v>
      </c>
      <c r="G2629" s="256">
        <v>2699</v>
      </c>
      <c r="H2629" s="256">
        <v>2751</v>
      </c>
      <c r="I2629" s="256">
        <v>2820</v>
      </c>
      <c r="J2629" s="256">
        <v>2894</v>
      </c>
      <c r="K2629" s="256">
        <v>2976</v>
      </c>
      <c r="L2629" s="256">
        <v>3060</v>
      </c>
      <c r="M2629" s="256">
        <v>3147</v>
      </c>
      <c r="N2629" s="256">
        <v>3243</v>
      </c>
      <c r="O2629" s="256">
        <v>3348</v>
      </c>
      <c r="P2629" s="256">
        <v>3452</v>
      </c>
      <c r="Q2629" s="256">
        <v>3554</v>
      </c>
      <c r="R2629" s="256">
        <v>3657</v>
      </c>
      <c r="S2629" s="256">
        <v>3776</v>
      </c>
      <c r="T2629" s="256">
        <v>3930</v>
      </c>
      <c r="U2629" s="256">
        <v>4132</v>
      </c>
      <c r="V2629" s="256">
        <v>4412</v>
      </c>
      <c r="W2629" s="256">
        <v>4744</v>
      </c>
      <c r="X2629" s="256">
        <v>5138</v>
      </c>
      <c r="Y2629" s="256">
        <v>5608</v>
      </c>
      <c r="Z2629" s="256">
        <v>6124</v>
      </c>
      <c r="AA2629" s="256">
        <v>6694</v>
      </c>
      <c r="AB2629" s="256">
        <v>7348</v>
      </c>
      <c r="AC2629" s="256">
        <v>8022</v>
      </c>
      <c r="AD2629" s="256">
        <v>8726</v>
      </c>
      <c r="AE2629" s="256">
        <v>9010</v>
      </c>
      <c r="AF2629" s="256">
        <v>7442</v>
      </c>
      <c r="AG2629" s="256">
        <v>4600</v>
      </c>
      <c r="AH2629" s="256">
        <v>1793</v>
      </c>
      <c r="AI2629" s="256">
        <v>920</v>
      </c>
      <c r="AJ2629" s="256">
        <v>638</v>
      </c>
      <c r="AK2629" s="256">
        <v>346</v>
      </c>
      <c r="AL2629" s="256">
        <v>0</v>
      </c>
      <c r="AM2629" s="256">
        <v>0</v>
      </c>
      <c r="AN2629" s="256">
        <v>0</v>
      </c>
      <c r="AO2629" s="256">
        <v>0</v>
      </c>
      <c r="AP2629" s="256">
        <v>0</v>
      </c>
      <c r="AQ2629" s="256">
        <v>0</v>
      </c>
      <c r="AR2629" s="256">
        <v>0</v>
      </c>
      <c r="AS2629" s="256">
        <v>0</v>
      </c>
      <c r="AT2629" s="256">
        <v>0</v>
      </c>
      <c r="AU2629" s="256">
        <v>0</v>
      </c>
      <c r="AV2629" s="256">
        <v>0</v>
      </c>
      <c r="AW2629" s="256">
        <v>0</v>
      </c>
      <c r="AX2629" s="256">
        <v>0</v>
      </c>
      <c r="AY2629" s="256">
        <v>0</v>
      </c>
      <c r="AZ2629" s="256">
        <v>0</v>
      </c>
      <c r="BA2629" s="256">
        <v>0</v>
      </c>
      <c r="BB2629" s="256">
        <v>0</v>
      </c>
      <c r="BC2629" s="256">
        <v>0</v>
      </c>
      <c r="BD2629" s="256">
        <v>0</v>
      </c>
      <c r="BE2629" s="256">
        <v>0</v>
      </c>
      <c r="BF2629" s="256">
        <v>0</v>
      </c>
      <c r="BG2629" s="256">
        <v>0</v>
      </c>
      <c r="BH2629" s="256">
        <v>0</v>
      </c>
      <c r="BI2629" s="256">
        <v>0</v>
      </c>
      <c r="BJ2629" s="256">
        <v>0</v>
      </c>
      <c r="BK2629" s="256">
        <v>0</v>
      </c>
      <c r="BL2629" s="256">
        <v>0</v>
      </c>
      <c r="BM2629" s="256">
        <v>0</v>
      </c>
      <c r="BN2629" s="256">
        <v>0</v>
      </c>
      <c r="BO2629" s="256">
        <v>0</v>
      </c>
      <c r="BP2629" s="256">
        <v>0</v>
      </c>
      <c r="BQ2629" s="256">
        <v>0</v>
      </c>
      <c r="BR2629" s="256">
        <v>0</v>
      </c>
      <c r="BS2629" s="256">
        <v>0</v>
      </c>
      <c r="BT2629" s="256">
        <v>0</v>
      </c>
      <c r="BU2629" s="256">
        <v>0</v>
      </c>
      <c r="BV2629" s="256">
        <v>0</v>
      </c>
    </row>
    <row r="2630" spans="1:74">
      <c r="A2630" s="256">
        <v>85</v>
      </c>
      <c r="B2630" s="256">
        <v>2656</v>
      </c>
      <c r="C2630" s="256">
        <v>2654</v>
      </c>
      <c r="D2630" s="256">
        <v>2649</v>
      </c>
      <c r="E2630" s="256">
        <v>2657</v>
      </c>
      <c r="F2630" s="256">
        <v>2679</v>
      </c>
      <c r="G2630" s="256">
        <v>2712</v>
      </c>
      <c r="H2630" s="256">
        <v>2758</v>
      </c>
      <c r="I2630" s="256">
        <v>2819</v>
      </c>
      <c r="J2630" s="256">
        <v>2891</v>
      </c>
      <c r="K2630" s="256">
        <v>2968</v>
      </c>
      <c r="L2630" s="256">
        <v>3043</v>
      </c>
      <c r="M2630" s="256">
        <v>3120</v>
      </c>
      <c r="N2630" s="256">
        <v>3207</v>
      </c>
      <c r="O2630" s="256">
        <v>3300</v>
      </c>
      <c r="P2630" s="256">
        <v>3397</v>
      </c>
      <c r="Q2630" s="256">
        <v>3494</v>
      </c>
      <c r="R2630" s="256">
        <v>3598</v>
      </c>
      <c r="S2630" s="256">
        <v>3722</v>
      </c>
      <c r="T2630" s="256">
        <v>3875</v>
      </c>
      <c r="U2630" s="256">
        <v>4077</v>
      </c>
      <c r="V2630" s="256">
        <v>4351</v>
      </c>
      <c r="W2630" s="256">
        <v>4666</v>
      </c>
      <c r="X2630" s="256">
        <v>5012</v>
      </c>
      <c r="Y2630" s="256">
        <v>5432</v>
      </c>
      <c r="Z2630" s="256">
        <v>5884</v>
      </c>
      <c r="AA2630" s="256">
        <v>6380</v>
      </c>
      <c r="AB2630" s="256">
        <v>6922</v>
      </c>
      <c r="AC2630" s="256">
        <v>7426</v>
      </c>
      <c r="AD2630" s="256">
        <v>7882</v>
      </c>
      <c r="AE2630" s="256">
        <v>8054</v>
      </c>
      <c r="AF2630" s="256">
        <v>6508</v>
      </c>
      <c r="AG2630" s="256">
        <v>3825</v>
      </c>
      <c r="AH2630" s="256">
        <v>1358</v>
      </c>
      <c r="AI2630" s="256">
        <v>703</v>
      </c>
      <c r="AJ2630" s="256">
        <v>486</v>
      </c>
      <c r="AK2630" s="256">
        <v>255</v>
      </c>
      <c r="AL2630" s="256">
        <v>0</v>
      </c>
      <c r="AM2630" s="256">
        <v>0</v>
      </c>
      <c r="AN2630" s="256">
        <v>0</v>
      </c>
      <c r="AO2630" s="256">
        <v>0</v>
      </c>
      <c r="AP2630" s="256">
        <v>0</v>
      </c>
      <c r="AQ2630" s="256">
        <v>0</v>
      </c>
      <c r="AR2630" s="256">
        <v>0</v>
      </c>
      <c r="AS2630" s="256">
        <v>0</v>
      </c>
      <c r="AT2630" s="256">
        <v>0</v>
      </c>
      <c r="AU2630" s="256">
        <v>0</v>
      </c>
      <c r="AV2630" s="256">
        <v>0</v>
      </c>
      <c r="AW2630" s="256">
        <v>0</v>
      </c>
      <c r="AX2630" s="256">
        <v>0</v>
      </c>
      <c r="AY2630" s="256">
        <v>0</v>
      </c>
      <c r="AZ2630" s="256">
        <v>0</v>
      </c>
      <c r="BA2630" s="256">
        <v>0</v>
      </c>
      <c r="BB2630" s="256">
        <v>0</v>
      </c>
      <c r="BC2630" s="256">
        <v>0</v>
      </c>
      <c r="BD2630" s="256">
        <v>0</v>
      </c>
      <c r="BE2630" s="256">
        <v>0</v>
      </c>
      <c r="BF2630" s="256">
        <v>0</v>
      </c>
      <c r="BG2630" s="256">
        <v>0</v>
      </c>
      <c r="BH2630" s="256">
        <v>0</v>
      </c>
      <c r="BI2630" s="256">
        <v>0</v>
      </c>
      <c r="BJ2630" s="256">
        <v>0</v>
      </c>
      <c r="BK2630" s="256">
        <v>0</v>
      </c>
      <c r="BL2630" s="256">
        <v>0</v>
      </c>
      <c r="BM2630" s="256">
        <v>0</v>
      </c>
      <c r="BN2630" s="256">
        <v>0</v>
      </c>
      <c r="BO2630" s="256">
        <v>0</v>
      </c>
      <c r="BP2630" s="256">
        <v>0</v>
      </c>
      <c r="BQ2630" s="256">
        <v>0</v>
      </c>
      <c r="BR2630" s="256">
        <v>0</v>
      </c>
      <c r="BS2630" s="256">
        <v>0</v>
      </c>
      <c r="BT2630" s="256">
        <v>0</v>
      </c>
      <c r="BU2630" s="256">
        <v>0</v>
      </c>
      <c r="BV2630" s="256">
        <v>0</v>
      </c>
    </row>
    <row r="2631" spans="1:74">
      <c r="A2631" s="256">
        <v>87.5</v>
      </c>
      <c r="B2631" s="256">
        <v>2656</v>
      </c>
      <c r="C2631" s="256">
        <v>2669</v>
      </c>
      <c r="D2631" s="256">
        <v>2666</v>
      </c>
      <c r="E2631" s="256">
        <v>2677</v>
      </c>
      <c r="F2631" s="256">
        <v>2700</v>
      </c>
      <c r="G2631" s="256">
        <v>2732</v>
      </c>
      <c r="H2631" s="256">
        <v>2778</v>
      </c>
      <c r="I2631" s="256">
        <v>2835</v>
      </c>
      <c r="J2631" s="256">
        <v>2898</v>
      </c>
      <c r="K2631" s="256">
        <v>2966</v>
      </c>
      <c r="L2631" s="256">
        <v>3030</v>
      </c>
      <c r="M2631" s="256">
        <v>3098</v>
      </c>
      <c r="N2631" s="256">
        <v>3174</v>
      </c>
      <c r="O2631" s="256">
        <v>3256</v>
      </c>
      <c r="P2631" s="256">
        <v>3340</v>
      </c>
      <c r="Q2631" s="256">
        <v>3431</v>
      </c>
      <c r="R2631" s="256">
        <v>3528</v>
      </c>
      <c r="S2631" s="256">
        <v>3649</v>
      </c>
      <c r="T2631" s="256">
        <v>3797</v>
      </c>
      <c r="U2631" s="256">
        <v>3996</v>
      </c>
      <c r="V2631" s="256">
        <v>4258</v>
      </c>
      <c r="W2631" s="256">
        <v>4552</v>
      </c>
      <c r="X2631" s="256">
        <v>4868</v>
      </c>
      <c r="Y2631" s="256">
        <v>5220</v>
      </c>
      <c r="Z2631" s="256">
        <v>5588</v>
      </c>
      <c r="AA2631" s="256">
        <v>6006</v>
      </c>
      <c r="AB2631" s="256">
        <v>6462</v>
      </c>
      <c r="AC2631" s="256">
        <v>6874</v>
      </c>
      <c r="AD2631" s="256">
        <v>7181</v>
      </c>
      <c r="AE2631" s="256">
        <v>7148</v>
      </c>
      <c r="AF2631" s="256">
        <v>5523</v>
      </c>
      <c r="AG2631" s="256">
        <v>3082</v>
      </c>
      <c r="AH2631" s="256">
        <v>1020</v>
      </c>
      <c r="AI2631" s="256">
        <v>520</v>
      </c>
      <c r="AJ2631" s="256">
        <v>331</v>
      </c>
      <c r="AK2631" s="256">
        <v>164</v>
      </c>
      <c r="AL2631" s="256">
        <v>0</v>
      </c>
      <c r="AM2631" s="256">
        <v>0</v>
      </c>
      <c r="AN2631" s="256">
        <v>0</v>
      </c>
      <c r="AO2631" s="256">
        <v>0</v>
      </c>
      <c r="AP2631" s="256">
        <v>0</v>
      </c>
      <c r="AQ2631" s="256">
        <v>0</v>
      </c>
      <c r="AR2631" s="256">
        <v>0</v>
      </c>
      <c r="AS2631" s="256">
        <v>0</v>
      </c>
      <c r="AT2631" s="256">
        <v>0</v>
      </c>
      <c r="AU2631" s="256">
        <v>0</v>
      </c>
      <c r="AV2631" s="256">
        <v>0</v>
      </c>
      <c r="AW2631" s="256">
        <v>0</v>
      </c>
      <c r="AX2631" s="256">
        <v>0</v>
      </c>
      <c r="AY2631" s="256">
        <v>0</v>
      </c>
      <c r="AZ2631" s="256">
        <v>0</v>
      </c>
      <c r="BA2631" s="256">
        <v>0</v>
      </c>
      <c r="BB2631" s="256">
        <v>0</v>
      </c>
      <c r="BC2631" s="256">
        <v>0</v>
      </c>
      <c r="BD2631" s="256">
        <v>0</v>
      </c>
      <c r="BE2631" s="256">
        <v>0</v>
      </c>
      <c r="BF2631" s="256">
        <v>0</v>
      </c>
      <c r="BG2631" s="256">
        <v>0</v>
      </c>
      <c r="BH2631" s="256">
        <v>0</v>
      </c>
      <c r="BI2631" s="256">
        <v>0</v>
      </c>
      <c r="BJ2631" s="256">
        <v>0</v>
      </c>
      <c r="BK2631" s="256">
        <v>0</v>
      </c>
      <c r="BL2631" s="256">
        <v>0</v>
      </c>
      <c r="BM2631" s="256">
        <v>0</v>
      </c>
      <c r="BN2631" s="256">
        <v>0</v>
      </c>
      <c r="BO2631" s="256">
        <v>0</v>
      </c>
      <c r="BP2631" s="256">
        <v>0</v>
      </c>
      <c r="BQ2631" s="256">
        <v>0</v>
      </c>
      <c r="BR2631" s="256">
        <v>0</v>
      </c>
      <c r="BS2631" s="256">
        <v>0</v>
      </c>
      <c r="BT2631" s="256">
        <v>0</v>
      </c>
      <c r="BU2631" s="256">
        <v>0</v>
      </c>
      <c r="BV2631" s="256">
        <v>0</v>
      </c>
    </row>
    <row r="2632" spans="1:74">
      <c r="A2632" s="256">
        <v>90</v>
      </c>
      <c r="B2632" s="256">
        <v>2656</v>
      </c>
      <c r="C2632" s="256">
        <v>2693</v>
      </c>
      <c r="D2632" s="256">
        <v>2694</v>
      </c>
      <c r="E2632" s="256">
        <v>2706</v>
      </c>
      <c r="F2632" s="256">
        <v>2730</v>
      </c>
      <c r="G2632" s="256">
        <v>2765</v>
      </c>
      <c r="H2632" s="256">
        <v>2810</v>
      </c>
      <c r="I2632" s="256">
        <v>2868</v>
      </c>
      <c r="J2632" s="256">
        <v>2926</v>
      </c>
      <c r="K2632" s="256">
        <v>2986</v>
      </c>
      <c r="L2632" s="256">
        <v>3042</v>
      </c>
      <c r="M2632" s="256">
        <v>3094</v>
      </c>
      <c r="N2632" s="256">
        <v>3152</v>
      </c>
      <c r="O2632" s="256">
        <v>3214</v>
      </c>
      <c r="P2632" s="256">
        <v>3281</v>
      </c>
      <c r="Q2632" s="256">
        <v>3354</v>
      </c>
      <c r="R2632" s="256">
        <v>3440</v>
      </c>
      <c r="S2632" s="256">
        <v>3548</v>
      </c>
      <c r="T2632" s="256">
        <v>3692</v>
      </c>
      <c r="U2632" s="256">
        <v>3885</v>
      </c>
      <c r="V2632" s="256">
        <v>4132</v>
      </c>
      <c r="W2632" s="256">
        <v>4400</v>
      </c>
      <c r="X2632" s="256">
        <v>4668</v>
      </c>
      <c r="Y2632" s="256">
        <v>4953</v>
      </c>
      <c r="Z2632" s="256">
        <v>5254</v>
      </c>
      <c r="AA2632" s="256">
        <v>5596</v>
      </c>
      <c r="AB2632" s="256">
        <v>5974</v>
      </c>
      <c r="AC2632" s="256">
        <v>6288</v>
      </c>
      <c r="AD2632" s="256">
        <v>6472</v>
      </c>
      <c r="AE2632" s="256">
        <v>6288</v>
      </c>
      <c r="AF2632" s="256">
        <v>4706</v>
      </c>
      <c r="AG2632" s="256">
        <v>2573</v>
      </c>
      <c r="AH2632" s="256">
        <v>841</v>
      </c>
      <c r="AI2632" s="256">
        <v>398</v>
      </c>
      <c r="AJ2632" s="256">
        <v>230</v>
      </c>
      <c r="AK2632" s="256">
        <v>103</v>
      </c>
      <c r="AL2632" s="256">
        <v>0</v>
      </c>
      <c r="AM2632" s="256">
        <v>0</v>
      </c>
      <c r="AN2632" s="256">
        <v>0</v>
      </c>
      <c r="AO2632" s="256">
        <v>0</v>
      </c>
      <c r="AP2632" s="256">
        <v>0</v>
      </c>
      <c r="AQ2632" s="256">
        <v>0</v>
      </c>
      <c r="AR2632" s="256">
        <v>0</v>
      </c>
      <c r="AS2632" s="256">
        <v>0</v>
      </c>
      <c r="AT2632" s="256">
        <v>0</v>
      </c>
      <c r="AU2632" s="256">
        <v>0</v>
      </c>
      <c r="AV2632" s="256">
        <v>0</v>
      </c>
      <c r="AW2632" s="256">
        <v>0</v>
      </c>
      <c r="AX2632" s="256">
        <v>0</v>
      </c>
      <c r="AY2632" s="256">
        <v>0</v>
      </c>
      <c r="AZ2632" s="256">
        <v>0</v>
      </c>
      <c r="BA2632" s="256">
        <v>0</v>
      </c>
      <c r="BB2632" s="256">
        <v>0</v>
      </c>
      <c r="BC2632" s="256">
        <v>0</v>
      </c>
      <c r="BD2632" s="256">
        <v>0</v>
      </c>
      <c r="BE2632" s="256">
        <v>0</v>
      </c>
      <c r="BF2632" s="256">
        <v>0</v>
      </c>
      <c r="BG2632" s="256">
        <v>0</v>
      </c>
      <c r="BH2632" s="256">
        <v>0</v>
      </c>
      <c r="BI2632" s="256">
        <v>0</v>
      </c>
      <c r="BJ2632" s="256">
        <v>0</v>
      </c>
      <c r="BK2632" s="256">
        <v>0</v>
      </c>
      <c r="BL2632" s="256">
        <v>0</v>
      </c>
      <c r="BM2632" s="256">
        <v>0</v>
      </c>
      <c r="BN2632" s="256">
        <v>0</v>
      </c>
      <c r="BO2632" s="256">
        <v>0</v>
      </c>
      <c r="BP2632" s="256">
        <v>0</v>
      </c>
      <c r="BQ2632" s="256">
        <v>0</v>
      </c>
      <c r="BR2632" s="256">
        <v>0</v>
      </c>
      <c r="BS2632" s="256">
        <v>0</v>
      </c>
      <c r="BT2632" s="256">
        <v>0</v>
      </c>
      <c r="BU2632" s="256">
        <v>0</v>
      </c>
      <c r="BV2632" s="256">
        <v>0</v>
      </c>
    </row>
    <row r="2633" spans="1:74">
      <c r="A2633" s="256">
        <v>92.5</v>
      </c>
      <c r="B2633" s="256">
        <v>2656</v>
      </c>
      <c r="C2633" s="256">
        <v>2673</v>
      </c>
      <c r="D2633" s="256">
        <v>2676</v>
      </c>
      <c r="E2633" s="256">
        <v>2693</v>
      </c>
      <c r="F2633" s="256">
        <v>2722</v>
      </c>
      <c r="G2633" s="256">
        <v>2755</v>
      </c>
      <c r="H2633" s="256">
        <v>2798</v>
      </c>
      <c r="I2633" s="256">
        <v>2853</v>
      </c>
      <c r="J2633" s="256">
        <v>2908</v>
      </c>
      <c r="K2633" s="256">
        <v>2960</v>
      </c>
      <c r="L2633" s="256">
        <v>3006</v>
      </c>
      <c r="M2633" s="256">
        <v>3050</v>
      </c>
      <c r="N2633" s="256">
        <v>3095</v>
      </c>
      <c r="O2633" s="256">
        <v>3142</v>
      </c>
      <c r="P2633" s="256">
        <v>3194</v>
      </c>
      <c r="Q2633" s="256">
        <v>3254</v>
      </c>
      <c r="R2633" s="256">
        <v>3327</v>
      </c>
      <c r="S2633" s="256">
        <v>3420</v>
      </c>
      <c r="T2633" s="256">
        <v>3548</v>
      </c>
      <c r="U2633" s="256">
        <v>3726</v>
      </c>
      <c r="V2633" s="256">
        <v>3953</v>
      </c>
      <c r="W2633" s="256">
        <v>4185</v>
      </c>
      <c r="X2633" s="256">
        <v>4412</v>
      </c>
      <c r="Y2633" s="256">
        <v>4640</v>
      </c>
      <c r="Z2633" s="256">
        <v>4871</v>
      </c>
      <c r="AA2633" s="256">
        <v>5118</v>
      </c>
      <c r="AB2633" s="256">
        <v>5374</v>
      </c>
      <c r="AC2633" s="256">
        <v>5530</v>
      </c>
      <c r="AD2633" s="256">
        <v>5502</v>
      </c>
      <c r="AE2633" s="256">
        <v>5116</v>
      </c>
      <c r="AF2633" s="256">
        <v>3728</v>
      </c>
      <c r="AG2633" s="256">
        <v>1976</v>
      </c>
      <c r="AH2633" s="256">
        <v>681</v>
      </c>
      <c r="AI2633" s="256">
        <v>318</v>
      </c>
      <c r="AJ2633" s="256">
        <v>177</v>
      </c>
      <c r="AK2633" s="256">
        <v>78</v>
      </c>
      <c r="AL2633" s="256">
        <v>0</v>
      </c>
      <c r="AM2633" s="256">
        <v>0</v>
      </c>
      <c r="AN2633" s="256">
        <v>0</v>
      </c>
      <c r="AO2633" s="256">
        <v>0</v>
      </c>
      <c r="AP2633" s="256">
        <v>0</v>
      </c>
      <c r="AQ2633" s="256">
        <v>0</v>
      </c>
      <c r="AR2633" s="256">
        <v>0</v>
      </c>
      <c r="AS2633" s="256">
        <v>0</v>
      </c>
      <c r="AT2633" s="256">
        <v>0</v>
      </c>
      <c r="AU2633" s="256">
        <v>0</v>
      </c>
      <c r="AV2633" s="256">
        <v>0</v>
      </c>
      <c r="AW2633" s="256">
        <v>0</v>
      </c>
      <c r="AX2633" s="256">
        <v>0</v>
      </c>
      <c r="AY2633" s="256">
        <v>0</v>
      </c>
      <c r="AZ2633" s="256">
        <v>0</v>
      </c>
      <c r="BA2633" s="256">
        <v>0</v>
      </c>
      <c r="BB2633" s="256">
        <v>0</v>
      </c>
      <c r="BC2633" s="256">
        <v>0</v>
      </c>
      <c r="BD2633" s="256">
        <v>0</v>
      </c>
      <c r="BE2633" s="256">
        <v>0</v>
      </c>
      <c r="BF2633" s="256">
        <v>0</v>
      </c>
      <c r="BG2633" s="256">
        <v>0</v>
      </c>
      <c r="BH2633" s="256">
        <v>0</v>
      </c>
      <c r="BI2633" s="256">
        <v>0</v>
      </c>
      <c r="BJ2633" s="256">
        <v>0</v>
      </c>
      <c r="BK2633" s="256">
        <v>0</v>
      </c>
      <c r="BL2633" s="256">
        <v>0</v>
      </c>
      <c r="BM2633" s="256">
        <v>0</v>
      </c>
      <c r="BN2633" s="256">
        <v>0</v>
      </c>
      <c r="BO2633" s="256">
        <v>0</v>
      </c>
      <c r="BP2633" s="256">
        <v>0</v>
      </c>
      <c r="BQ2633" s="256">
        <v>0</v>
      </c>
      <c r="BR2633" s="256">
        <v>0</v>
      </c>
      <c r="BS2633" s="256">
        <v>0</v>
      </c>
      <c r="BT2633" s="256">
        <v>0</v>
      </c>
      <c r="BU2633" s="256">
        <v>0</v>
      </c>
      <c r="BV2633" s="256">
        <v>0</v>
      </c>
    </row>
    <row r="2634" spans="1:74">
      <c r="A2634" s="256">
        <v>95</v>
      </c>
      <c r="B2634" s="256">
        <v>2656</v>
      </c>
      <c r="C2634" s="256">
        <v>2666</v>
      </c>
      <c r="D2634" s="256">
        <v>2670</v>
      </c>
      <c r="E2634" s="256">
        <v>2688</v>
      </c>
      <c r="F2634" s="256">
        <v>2717</v>
      </c>
      <c r="G2634" s="256">
        <v>2750</v>
      </c>
      <c r="H2634" s="256">
        <v>2794</v>
      </c>
      <c r="I2634" s="256">
        <v>2844</v>
      </c>
      <c r="J2634" s="256">
        <v>2892</v>
      </c>
      <c r="K2634" s="256">
        <v>2939</v>
      </c>
      <c r="L2634" s="256">
        <v>2975</v>
      </c>
      <c r="M2634" s="256">
        <v>3009</v>
      </c>
      <c r="N2634" s="256">
        <v>3042</v>
      </c>
      <c r="O2634" s="256">
        <v>3074</v>
      </c>
      <c r="P2634" s="256">
        <v>3112</v>
      </c>
      <c r="Q2634" s="256">
        <v>3156</v>
      </c>
      <c r="R2634" s="256">
        <v>3212</v>
      </c>
      <c r="S2634" s="256">
        <v>3292</v>
      </c>
      <c r="T2634" s="256">
        <v>3405</v>
      </c>
      <c r="U2634" s="256">
        <v>3559</v>
      </c>
      <c r="V2634" s="256">
        <v>3749</v>
      </c>
      <c r="W2634" s="256">
        <v>3925</v>
      </c>
      <c r="X2634" s="256">
        <v>4078</v>
      </c>
      <c r="Y2634" s="256">
        <v>4216</v>
      </c>
      <c r="Z2634" s="256">
        <v>4328</v>
      </c>
      <c r="AA2634" s="256">
        <v>4424</v>
      </c>
      <c r="AB2634" s="256">
        <v>4460</v>
      </c>
      <c r="AC2634" s="256">
        <v>4368</v>
      </c>
      <c r="AD2634" s="256">
        <v>4068</v>
      </c>
      <c r="AE2634" s="256">
        <v>3498</v>
      </c>
      <c r="AF2634" s="256">
        <v>2422</v>
      </c>
      <c r="AG2634" s="256">
        <v>1294</v>
      </c>
      <c r="AH2634" s="256">
        <v>501</v>
      </c>
      <c r="AI2634" s="256">
        <v>250</v>
      </c>
      <c r="AJ2634" s="256">
        <v>139</v>
      </c>
      <c r="AK2634" s="256">
        <v>65</v>
      </c>
      <c r="AL2634" s="256">
        <v>0</v>
      </c>
      <c r="AM2634" s="256">
        <v>0</v>
      </c>
      <c r="AN2634" s="256">
        <v>0</v>
      </c>
      <c r="AO2634" s="256">
        <v>0</v>
      </c>
      <c r="AP2634" s="256">
        <v>0</v>
      </c>
      <c r="AQ2634" s="256">
        <v>0</v>
      </c>
      <c r="AR2634" s="256">
        <v>0</v>
      </c>
      <c r="AS2634" s="256">
        <v>0</v>
      </c>
      <c r="AT2634" s="256">
        <v>0</v>
      </c>
      <c r="AU2634" s="256">
        <v>0</v>
      </c>
      <c r="AV2634" s="256">
        <v>0</v>
      </c>
      <c r="AW2634" s="256">
        <v>0</v>
      </c>
      <c r="AX2634" s="256">
        <v>0</v>
      </c>
      <c r="AY2634" s="256">
        <v>0</v>
      </c>
      <c r="AZ2634" s="256">
        <v>0</v>
      </c>
      <c r="BA2634" s="256">
        <v>0</v>
      </c>
      <c r="BB2634" s="256">
        <v>0</v>
      </c>
      <c r="BC2634" s="256">
        <v>0</v>
      </c>
      <c r="BD2634" s="256">
        <v>0</v>
      </c>
      <c r="BE2634" s="256">
        <v>0</v>
      </c>
      <c r="BF2634" s="256">
        <v>0</v>
      </c>
      <c r="BG2634" s="256">
        <v>0</v>
      </c>
      <c r="BH2634" s="256">
        <v>0</v>
      </c>
      <c r="BI2634" s="256">
        <v>0</v>
      </c>
      <c r="BJ2634" s="256">
        <v>0</v>
      </c>
      <c r="BK2634" s="256">
        <v>0</v>
      </c>
      <c r="BL2634" s="256">
        <v>0</v>
      </c>
      <c r="BM2634" s="256">
        <v>0</v>
      </c>
      <c r="BN2634" s="256">
        <v>0</v>
      </c>
      <c r="BO2634" s="256">
        <v>0</v>
      </c>
      <c r="BP2634" s="256">
        <v>0</v>
      </c>
      <c r="BQ2634" s="256">
        <v>0</v>
      </c>
      <c r="BR2634" s="256">
        <v>0</v>
      </c>
      <c r="BS2634" s="256">
        <v>0</v>
      </c>
      <c r="BT2634" s="256">
        <v>0</v>
      </c>
      <c r="BU2634" s="256">
        <v>0</v>
      </c>
      <c r="BV2634" s="256">
        <v>0</v>
      </c>
    </row>
    <row r="2635" spans="1:74">
      <c r="A2635" s="256">
        <v>97.5</v>
      </c>
      <c r="B2635" s="256">
        <v>2656</v>
      </c>
      <c r="C2635" s="256">
        <v>2666</v>
      </c>
      <c r="D2635" s="256">
        <v>2676</v>
      </c>
      <c r="E2635" s="256">
        <v>2695</v>
      </c>
      <c r="F2635" s="256">
        <v>2726</v>
      </c>
      <c r="G2635" s="256">
        <v>2761</v>
      </c>
      <c r="H2635" s="256">
        <v>2799</v>
      </c>
      <c r="I2635" s="256">
        <v>2848</v>
      </c>
      <c r="J2635" s="256">
        <v>2892</v>
      </c>
      <c r="K2635" s="256">
        <v>2924</v>
      </c>
      <c r="L2635" s="256">
        <v>2951</v>
      </c>
      <c r="M2635" s="256">
        <v>2974</v>
      </c>
      <c r="N2635" s="256">
        <v>2995</v>
      </c>
      <c r="O2635" s="256">
        <v>3014</v>
      </c>
      <c r="P2635" s="256">
        <v>3032</v>
      </c>
      <c r="Q2635" s="256">
        <v>3058</v>
      </c>
      <c r="R2635" s="256">
        <v>3097</v>
      </c>
      <c r="S2635" s="256">
        <v>3158</v>
      </c>
      <c r="T2635" s="256">
        <v>3250</v>
      </c>
      <c r="U2635" s="256">
        <v>3366</v>
      </c>
      <c r="V2635" s="256">
        <v>3497</v>
      </c>
      <c r="W2635" s="256">
        <v>3593</v>
      </c>
      <c r="X2635" s="256">
        <v>3644</v>
      </c>
      <c r="Y2635" s="256">
        <v>3656</v>
      </c>
      <c r="Z2635" s="256">
        <v>3637</v>
      </c>
      <c r="AA2635" s="256">
        <v>3588</v>
      </c>
      <c r="AB2635" s="256">
        <v>3450</v>
      </c>
      <c r="AC2635" s="256">
        <v>3168</v>
      </c>
      <c r="AD2635" s="256">
        <v>2726</v>
      </c>
      <c r="AE2635" s="256">
        <v>2092</v>
      </c>
      <c r="AF2635" s="256">
        <v>1370</v>
      </c>
      <c r="AG2635" s="256">
        <v>757</v>
      </c>
      <c r="AH2635" s="256">
        <v>396</v>
      </c>
      <c r="AI2635" s="256">
        <v>230</v>
      </c>
      <c r="AJ2635" s="256">
        <v>142</v>
      </c>
      <c r="AK2635" s="256">
        <v>75</v>
      </c>
      <c r="AL2635" s="256">
        <v>0</v>
      </c>
      <c r="AM2635" s="256">
        <v>0</v>
      </c>
      <c r="AN2635" s="256">
        <v>0</v>
      </c>
      <c r="AO2635" s="256">
        <v>0</v>
      </c>
      <c r="AP2635" s="256">
        <v>0</v>
      </c>
      <c r="AQ2635" s="256">
        <v>0</v>
      </c>
      <c r="AR2635" s="256">
        <v>0</v>
      </c>
      <c r="AS2635" s="256">
        <v>0</v>
      </c>
      <c r="AT2635" s="256">
        <v>0</v>
      </c>
      <c r="AU2635" s="256">
        <v>0</v>
      </c>
      <c r="AV2635" s="256">
        <v>0</v>
      </c>
      <c r="AW2635" s="256">
        <v>0</v>
      </c>
      <c r="AX2635" s="256">
        <v>0</v>
      </c>
      <c r="AY2635" s="256">
        <v>0</v>
      </c>
      <c r="AZ2635" s="256">
        <v>0</v>
      </c>
      <c r="BA2635" s="256">
        <v>0</v>
      </c>
      <c r="BB2635" s="256">
        <v>0</v>
      </c>
      <c r="BC2635" s="256">
        <v>0</v>
      </c>
      <c r="BD2635" s="256">
        <v>0</v>
      </c>
      <c r="BE2635" s="256">
        <v>0</v>
      </c>
      <c r="BF2635" s="256">
        <v>0</v>
      </c>
      <c r="BG2635" s="256">
        <v>0</v>
      </c>
      <c r="BH2635" s="256">
        <v>0</v>
      </c>
      <c r="BI2635" s="256">
        <v>0</v>
      </c>
      <c r="BJ2635" s="256">
        <v>0</v>
      </c>
      <c r="BK2635" s="256">
        <v>0</v>
      </c>
      <c r="BL2635" s="256">
        <v>0</v>
      </c>
      <c r="BM2635" s="256">
        <v>0</v>
      </c>
      <c r="BN2635" s="256">
        <v>0</v>
      </c>
      <c r="BO2635" s="256">
        <v>0</v>
      </c>
      <c r="BP2635" s="256">
        <v>0</v>
      </c>
      <c r="BQ2635" s="256">
        <v>0</v>
      </c>
      <c r="BR2635" s="256">
        <v>0</v>
      </c>
      <c r="BS2635" s="256">
        <v>0</v>
      </c>
      <c r="BT2635" s="256">
        <v>0</v>
      </c>
      <c r="BU2635" s="256">
        <v>0</v>
      </c>
      <c r="BV2635" s="256">
        <v>0</v>
      </c>
    </row>
    <row r="2636" spans="1:74">
      <c r="A2636" s="256">
        <v>100</v>
      </c>
      <c r="B2636" s="256">
        <v>2656</v>
      </c>
      <c r="C2636" s="256">
        <v>2666</v>
      </c>
      <c r="D2636" s="256">
        <v>2678</v>
      </c>
      <c r="E2636" s="256">
        <v>2700</v>
      </c>
      <c r="F2636" s="256">
        <v>2732</v>
      </c>
      <c r="G2636" s="256">
        <v>2765</v>
      </c>
      <c r="H2636" s="256">
        <v>2801</v>
      </c>
      <c r="I2636" s="256">
        <v>2844</v>
      </c>
      <c r="J2636" s="256">
        <v>2882</v>
      </c>
      <c r="K2636" s="256">
        <v>2908</v>
      </c>
      <c r="L2636" s="256">
        <v>2922</v>
      </c>
      <c r="M2636" s="256">
        <v>2934</v>
      </c>
      <c r="N2636" s="256">
        <v>2940</v>
      </c>
      <c r="O2636" s="256">
        <v>2940</v>
      </c>
      <c r="P2636" s="256">
        <v>2936</v>
      </c>
      <c r="Q2636" s="256">
        <v>2939</v>
      </c>
      <c r="R2636" s="256">
        <v>2956</v>
      </c>
      <c r="S2636" s="256">
        <v>2997</v>
      </c>
      <c r="T2636" s="256">
        <v>3046</v>
      </c>
      <c r="U2636" s="256">
        <v>3083</v>
      </c>
      <c r="V2636" s="256">
        <v>3126</v>
      </c>
      <c r="W2636" s="256">
        <v>3160</v>
      </c>
      <c r="X2636" s="256">
        <v>3170</v>
      </c>
      <c r="Y2636" s="256">
        <v>3124</v>
      </c>
      <c r="Z2636" s="256">
        <v>3008</v>
      </c>
      <c r="AA2636" s="256">
        <v>2836</v>
      </c>
      <c r="AB2636" s="256">
        <v>2566</v>
      </c>
      <c r="AC2636" s="256">
        <v>2213</v>
      </c>
      <c r="AD2636" s="256">
        <v>1828</v>
      </c>
      <c r="AE2636" s="256">
        <v>1366</v>
      </c>
      <c r="AF2636" s="256">
        <v>943</v>
      </c>
      <c r="AG2636" s="256">
        <v>598</v>
      </c>
      <c r="AH2636" s="256">
        <v>374</v>
      </c>
      <c r="AI2636" s="256">
        <v>237</v>
      </c>
      <c r="AJ2636" s="256">
        <v>159</v>
      </c>
      <c r="AK2636" s="256">
        <v>89</v>
      </c>
      <c r="AL2636" s="256">
        <v>0</v>
      </c>
      <c r="AM2636" s="256">
        <v>0</v>
      </c>
      <c r="AN2636" s="256">
        <v>0</v>
      </c>
      <c r="AO2636" s="256">
        <v>0</v>
      </c>
      <c r="AP2636" s="256">
        <v>0</v>
      </c>
      <c r="AQ2636" s="256">
        <v>0</v>
      </c>
      <c r="AR2636" s="256">
        <v>0</v>
      </c>
      <c r="AS2636" s="256">
        <v>0</v>
      </c>
      <c r="AT2636" s="256">
        <v>0</v>
      </c>
      <c r="AU2636" s="256">
        <v>0</v>
      </c>
      <c r="AV2636" s="256">
        <v>0</v>
      </c>
      <c r="AW2636" s="256">
        <v>0</v>
      </c>
      <c r="AX2636" s="256">
        <v>0</v>
      </c>
      <c r="AY2636" s="256">
        <v>0</v>
      </c>
      <c r="AZ2636" s="256">
        <v>0</v>
      </c>
      <c r="BA2636" s="256">
        <v>0</v>
      </c>
      <c r="BB2636" s="256">
        <v>0</v>
      </c>
      <c r="BC2636" s="256">
        <v>0</v>
      </c>
      <c r="BD2636" s="256">
        <v>0</v>
      </c>
      <c r="BE2636" s="256">
        <v>0</v>
      </c>
      <c r="BF2636" s="256">
        <v>0</v>
      </c>
      <c r="BG2636" s="256">
        <v>0</v>
      </c>
      <c r="BH2636" s="256">
        <v>0</v>
      </c>
      <c r="BI2636" s="256">
        <v>0</v>
      </c>
      <c r="BJ2636" s="256">
        <v>0</v>
      </c>
      <c r="BK2636" s="256">
        <v>0</v>
      </c>
      <c r="BL2636" s="256">
        <v>0</v>
      </c>
      <c r="BM2636" s="256">
        <v>0</v>
      </c>
      <c r="BN2636" s="256">
        <v>0</v>
      </c>
      <c r="BO2636" s="256">
        <v>0</v>
      </c>
      <c r="BP2636" s="256">
        <v>0</v>
      </c>
      <c r="BQ2636" s="256">
        <v>0</v>
      </c>
      <c r="BR2636" s="256">
        <v>0</v>
      </c>
      <c r="BS2636" s="256">
        <v>0</v>
      </c>
      <c r="BT2636" s="256">
        <v>0</v>
      </c>
      <c r="BU2636" s="256">
        <v>0</v>
      </c>
      <c r="BV2636" s="256">
        <v>0</v>
      </c>
    </row>
    <row r="2637" spans="1:74">
      <c r="A2637" s="256">
        <v>102.5</v>
      </c>
      <c r="B2637" s="256">
        <v>2656</v>
      </c>
      <c r="C2637" s="256">
        <v>2666</v>
      </c>
      <c r="D2637" s="256">
        <v>2680</v>
      </c>
      <c r="E2637" s="256">
        <v>2704</v>
      </c>
      <c r="F2637" s="256">
        <v>2736</v>
      </c>
      <c r="G2637" s="256">
        <v>2770</v>
      </c>
      <c r="H2637" s="256">
        <v>2804</v>
      </c>
      <c r="I2637" s="256">
        <v>2841</v>
      </c>
      <c r="J2637" s="256">
        <v>2870</v>
      </c>
      <c r="K2637" s="256">
        <v>2886</v>
      </c>
      <c r="L2637" s="256">
        <v>2888</v>
      </c>
      <c r="M2637" s="256">
        <v>2886</v>
      </c>
      <c r="N2637" s="256">
        <v>2875</v>
      </c>
      <c r="O2637" s="256">
        <v>2854</v>
      </c>
      <c r="P2637" s="256">
        <v>2823</v>
      </c>
      <c r="Q2637" s="256">
        <v>2800</v>
      </c>
      <c r="R2637" s="256">
        <v>2773</v>
      </c>
      <c r="S2637" s="256">
        <v>2744</v>
      </c>
      <c r="T2637" s="256">
        <v>2712</v>
      </c>
      <c r="U2637" s="256">
        <v>2695</v>
      </c>
      <c r="V2637" s="256">
        <v>2729</v>
      </c>
      <c r="W2637" s="256">
        <v>2774</v>
      </c>
      <c r="X2637" s="256">
        <v>2752</v>
      </c>
      <c r="Y2637" s="256">
        <v>2600</v>
      </c>
      <c r="Z2637" s="256">
        <v>2316</v>
      </c>
      <c r="AA2637" s="256">
        <v>1970</v>
      </c>
      <c r="AB2637" s="256">
        <v>1655</v>
      </c>
      <c r="AC2637" s="256">
        <v>1373</v>
      </c>
      <c r="AD2637" s="256">
        <v>1128</v>
      </c>
      <c r="AE2637" s="256">
        <v>858</v>
      </c>
      <c r="AF2637" s="256">
        <v>620</v>
      </c>
      <c r="AG2637" s="256">
        <v>459</v>
      </c>
      <c r="AH2637" s="256">
        <v>335</v>
      </c>
      <c r="AI2637" s="256">
        <v>246</v>
      </c>
      <c r="AJ2637" s="256">
        <v>179</v>
      </c>
      <c r="AK2637" s="256">
        <v>96</v>
      </c>
      <c r="AL2637" s="256">
        <v>0</v>
      </c>
      <c r="AM2637" s="256">
        <v>0</v>
      </c>
      <c r="AN2637" s="256">
        <v>0</v>
      </c>
      <c r="AO2637" s="256">
        <v>0</v>
      </c>
      <c r="AP2637" s="256">
        <v>0</v>
      </c>
      <c r="AQ2637" s="256">
        <v>0</v>
      </c>
      <c r="AR2637" s="256">
        <v>0</v>
      </c>
      <c r="AS2637" s="256">
        <v>0</v>
      </c>
      <c r="AT2637" s="256">
        <v>0</v>
      </c>
      <c r="AU2637" s="256">
        <v>0</v>
      </c>
      <c r="AV2637" s="256">
        <v>0</v>
      </c>
      <c r="AW2637" s="256">
        <v>0</v>
      </c>
      <c r="AX2637" s="256">
        <v>0</v>
      </c>
      <c r="AY2637" s="256">
        <v>0</v>
      </c>
      <c r="AZ2637" s="256">
        <v>0</v>
      </c>
      <c r="BA2637" s="256">
        <v>0</v>
      </c>
      <c r="BB2637" s="256">
        <v>0</v>
      </c>
      <c r="BC2637" s="256">
        <v>0</v>
      </c>
      <c r="BD2637" s="256">
        <v>0</v>
      </c>
      <c r="BE2637" s="256">
        <v>0</v>
      </c>
      <c r="BF2637" s="256">
        <v>0</v>
      </c>
      <c r="BG2637" s="256">
        <v>0</v>
      </c>
      <c r="BH2637" s="256">
        <v>0</v>
      </c>
      <c r="BI2637" s="256">
        <v>0</v>
      </c>
      <c r="BJ2637" s="256">
        <v>0</v>
      </c>
      <c r="BK2637" s="256">
        <v>0</v>
      </c>
      <c r="BL2637" s="256">
        <v>0</v>
      </c>
      <c r="BM2637" s="256">
        <v>0</v>
      </c>
      <c r="BN2637" s="256">
        <v>0</v>
      </c>
      <c r="BO2637" s="256">
        <v>0</v>
      </c>
      <c r="BP2637" s="256">
        <v>0</v>
      </c>
      <c r="BQ2637" s="256">
        <v>0</v>
      </c>
      <c r="BR2637" s="256">
        <v>0</v>
      </c>
      <c r="BS2637" s="256">
        <v>0</v>
      </c>
      <c r="BT2637" s="256">
        <v>0</v>
      </c>
      <c r="BU2637" s="256">
        <v>0</v>
      </c>
      <c r="BV2637" s="256">
        <v>0</v>
      </c>
    </row>
    <row r="2638" spans="1:74">
      <c r="A2638" s="256">
        <v>105</v>
      </c>
      <c r="B2638" s="256">
        <v>2656</v>
      </c>
      <c r="C2638" s="256">
        <v>2666</v>
      </c>
      <c r="D2638" s="256">
        <v>2682</v>
      </c>
      <c r="E2638" s="256">
        <v>2707</v>
      </c>
      <c r="F2638" s="256">
        <v>2740</v>
      </c>
      <c r="G2638" s="256">
        <v>2772</v>
      </c>
      <c r="H2638" s="256">
        <v>2802</v>
      </c>
      <c r="I2638" s="256">
        <v>2830</v>
      </c>
      <c r="J2638" s="256">
        <v>2849</v>
      </c>
      <c r="K2638" s="256">
        <v>2852</v>
      </c>
      <c r="L2638" s="256">
        <v>2841</v>
      </c>
      <c r="M2638" s="256">
        <v>2820</v>
      </c>
      <c r="N2638" s="256">
        <v>2790</v>
      </c>
      <c r="O2638" s="256">
        <v>2744</v>
      </c>
      <c r="P2638" s="256">
        <v>2674</v>
      </c>
      <c r="Q2638" s="256">
        <v>2586</v>
      </c>
      <c r="R2638" s="256">
        <v>2483</v>
      </c>
      <c r="S2638" s="256">
        <v>2391</v>
      </c>
      <c r="T2638" s="256">
        <v>2328</v>
      </c>
      <c r="U2638" s="256">
        <v>2318</v>
      </c>
      <c r="V2638" s="256">
        <v>2365</v>
      </c>
      <c r="W2638" s="256">
        <v>2391</v>
      </c>
      <c r="X2638" s="256">
        <v>2286</v>
      </c>
      <c r="Y2638" s="256">
        <v>2000</v>
      </c>
      <c r="Z2638" s="256">
        <v>1596</v>
      </c>
      <c r="AA2638" s="256">
        <v>1242</v>
      </c>
      <c r="AB2638" s="256">
        <v>1010</v>
      </c>
      <c r="AC2638" s="256">
        <v>832</v>
      </c>
      <c r="AD2638" s="256">
        <v>684</v>
      </c>
      <c r="AE2638" s="256">
        <v>551</v>
      </c>
      <c r="AF2638" s="256">
        <v>461</v>
      </c>
      <c r="AG2638" s="256">
        <v>380</v>
      </c>
      <c r="AH2638" s="256">
        <v>307</v>
      </c>
      <c r="AI2638" s="256">
        <v>258</v>
      </c>
      <c r="AJ2638" s="256">
        <v>192</v>
      </c>
      <c r="AK2638" s="256">
        <v>104</v>
      </c>
      <c r="AL2638" s="256">
        <v>0</v>
      </c>
      <c r="AM2638" s="256">
        <v>0</v>
      </c>
      <c r="AN2638" s="256">
        <v>0</v>
      </c>
      <c r="AO2638" s="256">
        <v>0</v>
      </c>
      <c r="AP2638" s="256">
        <v>0</v>
      </c>
      <c r="AQ2638" s="256">
        <v>0</v>
      </c>
      <c r="AR2638" s="256">
        <v>0</v>
      </c>
      <c r="AS2638" s="256">
        <v>0</v>
      </c>
      <c r="AT2638" s="256">
        <v>0</v>
      </c>
      <c r="AU2638" s="256">
        <v>0</v>
      </c>
      <c r="AV2638" s="256">
        <v>0</v>
      </c>
      <c r="AW2638" s="256">
        <v>0</v>
      </c>
      <c r="AX2638" s="256">
        <v>0</v>
      </c>
      <c r="AY2638" s="256">
        <v>0</v>
      </c>
      <c r="AZ2638" s="256">
        <v>0</v>
      </c>
      <c r="BA2638" s="256">
        <v>0</v>
      </c>
      <c r="BB2638" s="256">
        <v>0</v>
      </c>
      <c r="BC2638" s="256">
        <v>0</v>
      </c>
      <c r="BD2638" s="256">
        <v>0</v>
      </c>
      <c r="BE2638" s="256">
        <v>0</v>
      </c>
      <c r="BF2638" s="256">
        <v>0</v>
      </c>
      <c r="BG2638" s="256">
        <v>0</v>
      </c>
      <c r="BH2638" s="256">
        <v>0</v>
      </c>
      <c r="BI2638" s="256">
        <v>0</v>
      </c>
      <c r="BJ2638" s="256">
        <v>0</v>
      </c>
      <c r="BK2638" s="256">
        <v>0</v>
      </c>
      <c r="BL2638" s="256">
        <v>0</v>
      </c>
      <c r="BM2638" s="256">
        <v>0</v>
      </c>
      <c r="BN2638" s="256">
        <v>0</v>
      </c>
      <c r="BO2638" s="256">
        <v>0</v>
      </c>
      <c r="BP2638" s="256">
        <v>0</v>
      </c>
      <c r="BQ2638" s="256">
        <v>0</v>
      </c>
      <c r="BR2638" s="256">
        <v>0</v>
      </c>
      <c r="BS2638" s="256">
        <v>0</v>
      </c>
      <c r="BT2638" s="256">
        <v>0</v>
      </c>
      <c r="BU2638" s="256">
        <v>0</v>
      </c>
      <c r="BV2638" s="256">
        <v>0</v>
      </c>
    </row>
    <row r="2639" spans="1:74">
      <c r="A2639" s="256">
        <v>107.5</v>
      </c>
      <c r="B2639" s="256">
        <v>2656</v>
      </c>
      <c r="C2639" s="256">
        <v>2670</v>
      </c>
      <c r="D2639" s="256">
        <v>2692</v>
      </c>
      <c r="E2639" s="256">
        <v>2718</v>
      </c>
      <c r="F2639" s="256">
        <v>2751</v>
      </c>
      <c r="G2639" s="256">
        <v>2780</v>
      </c>
      <c r="H2639" s="256">
        <v>2803</v>
      </c>
      <c r="I2639" s="256">
        <v>2824</v>
      </c>
      <c r="J2639" s="256">
        <v>2832</v>
      </c>
      <c r="K2639" s="256">
        <v>2822</v>
      </c>
      <c r="L2639" s="256">
        <v>2794</v>
      </c>
      <c r="M2639" s="256">
        <v>2755</v>
      </c>
      <c r="N2639" s="256">
        <v>2698</v>
      </c>
      <c r="O2639" s="256">
        <v>2606</v>
      </c>
      <c r="P2639" s="256">
        <v>2462</v>
      </c>
      <c r="Q2639" s="256">
        <v>2302</v>
      </c>
      <c r="R2639" s="256">
        <v>2147</v>
      </c>
      <c r="S2639" s="256">
        <v>2028</v>
      </c>
      <c r="T2639" s="256">
        <v>1964</v>
      </c>
      <c r="U2639" s="256">
        <v>1962</v>
      </c>
      <c r="V2639" s="256">
        <v>1993</v>
      </c>
      <c r="W2639" s="256">
        <v>1963</v>
      </c>
      <c r="X2639" s="256">
        <v>1766</v>
      </c>
      <c r="Y2639" s="256">
        <v>1426</v>
      </c>
      <c r="Z2639" s="256">
        <v>1094</v>
      </c>
      <c r="AA2639" s="256">
        <v>894</v>
      </c>
      <c r="AB2639" s="256">
        <v>797</v>
      </c>
      <c r="AC2639" s="256">
        <v>708</v>
      </c>
      <c r="AD2639" s="256">
        <v>614</v>
      </c>
      <c r="AE2639" s="256">
        <v>506</v>
      </c>
      <c r="AF2639" s="256">
        <v>418</v>
      </c>
      <c r="AG2639" s="256">
        <v>358</v>
      </c>
      <c r="AH2639" s="256">
        <v>310</v>
      </c>
      <c r="AI2639" s="256">
        <v>270</v>
      </c>
      <c r="AJ2639" s="256">
        <v>192</v>
      </c>
      <c r="AK2639" s="256">
        <v>106</v>
      </c>
      <c r="AL2639" s="256">
        <v>0</v>
      </c>
      <c r="AM2639" s="256">
        <v>0</v>
      </c>
      <c r="AN2639" s="256">
        <v>0</v>
      </c>
      <c r="AO2639" s="256">
        <v>0</v>
      </c>
      <c r="AP2639" s="256">
        <v>0</v>
      </c>
      <c r="AQ2639" s="256">
        <v>0</v>
      </c>
      <c r="AR2639" s="256">
        <v>0</v>
      </c>
      <c r="AS2639" s="256">
        <v>0</v>
      </c>
      <c r="AT2639" s="256">
        <v>0</v>
      </c>
      <c r="AU2639" s="256">
        <v>0</v>
      </c>
      <c r="AV2639" s="256">
        <v>0</v>
      </c>
      <c r="AW2639" s="256">
        <v>0</v>
      </c>
      <c r="AX2639" s="256">
        <v>0</v>
      </c>
      <c r="AY2639" s="256">
        <v>0</v>
      </c>
      <c r="AZ2639" s="256">
        <v>0</v>
      </c>
      <c r="BA2639" s="256">
        <v>0</v>
      </c>
      <c r="BB2639" s="256">
        <v>0</v>
      </c>
      <c r="BC2639" s="256">
        <v>0</v>
      </c>
      <c r="BD2639" s="256">
        <v>0</v>
      </c>
      <c r="BE2639" s="256">
        <v>0</v>
      </c>
      <c r="BF2639" s="256">
        <v>0</v>
      </c>
      <c r="BG2639" s="256">
        <v>0</v>
      </c>
      <c r="BH2639" s="256">
        <v>0</v>
      </c>
      <c r="BI2639" s="256">
        <v>0</v>
      </c>
      <c r="BJ2639" s="256">
        <v>0</v>
      </c>
      <c r="BK2639" s="256">
        <v>0</v>
      </c>
      <c r="BL2639" s="256">
        <v>0</v>
      </c>
      <c r="BM2639" s="256">
        <v>0</v>
      </c>
      <c r="BN2639" s="256">
        <v>0</v>
      </c>
      <c r="BO2639" s="256">
        <v>0</v>
      </c>
      <c r="BP2639" s="256">
        <v>0</v>
      </c>
      <c r="BQ2639" s="256">
        <v>0</v>
      </c>
      <c r="BR2639" s="256">
        <v>0</v>
      </c>
      <c r="BS2639" s="256">
        <v>0</v>
      </c>
      <c r="BT2639" s="256">
        <v>0</v>
      </c>
      <c r="BU2639" s="256">
        <v>0</v>
      </c>
      <c r="BV2639" s="256">
        <v>0</v>
      </c>
    </row>
    <row r="2640" spans="1:74">
      <c r="A2640" s="256">
        <v>110</v>
      </c>
      <c r="B2640" s="256">
        <v>2656</v>
      </c>
      <c r="C2640" s="256">
        <v>2674</v>
      </c>
      <c r="D2640" s="256">
        <v>2696</v>
      </c>
      <c r="E2640" s="256">
        <v>2726</v>
      </c>
      <c r="F2640" s="256">
        <v>2758</v>
      </c>
      <c r="G2640" s="256">
        <v>2782</v>
      </c>
      <c r="H2640" s="256">
        <v>2798</v>
      </c>
      <c r="I2640" s="256">
        <v>2808</v>
      </c>
      <c r="J2640" s="256">
        <v>2803</v>
      </c>
      <c r="K2640" s="256">
        <v>2782</v>
      </c>
      <c r="L2640" s="256">
        <v>2739</v>
      </c>
      <c r="M2640" s="256">
        <v>2673</v>
      </c>
      <c r="N2640" s="256">
        <v>2570</v>
      </c>
      <c r="O2640" s="256">
        <v>2408</v>
      </c>
      <c r="P2640" s="256">
        <v>2209</v>
      </c>
      <c r="Q2640" s="256">
        <v>2005</v>
      </c>
      <c r="R2640" s="256">
        <v>1824</v>
      </c>
      <c r="S2640" s="256">
        <v>1702</v>
      </c>
      <c r="T2640" s="256">
        <v>1647</v>
      </c>
      <c r="U2640" s="256">
        <v>1634</v>
      </c>
      <c r="V2640" s="256">
        <v>1632</v>
      </c>
      <c r="W2640" s="256">
        <v>1538</v>
      </c>
      <c r="X2640" s="256">
        <v>1306</v>
      </c>
      <c r="Y2640" s="256">
        <v>1036</v>
      </c>
      <c r="Z2640" s="256">
        <v>857</v>
      </c>
      <c r="AA2640" s="256">
        <v>784</v>
      </c>
      <c r="AB2640" s="256">
        <v>749</v>
      </c>
      <c r="AC2640" s="256">
        <v>684</v>
      </c>
      <c r="AD2640" s="256">
        <v>602</v>
      </c>
      <c r="AE2640" s="256">
        <v>500</v>
      </c>
      <c r="AF2640" s="256">
        <v>406</v>
      </c>
      <c r="AG2640" s="256">
        <v>352</v>
      </c>
      <c r="AH2640" s="256">
        <v>314</v>
      </c>
      <c r="AI2640" s="256">
        <v>279</v>
      </c>
      <c r="AJ2640" s="256">
        <v>208</v>
      </c>
      <c r="AK2640" s="256">
        <v>117</v>
      </c>
      <c r="AL2640" s="256">
        <v>0</v>
      </c>
      <c r="AM2640" s="256">
        <v>0</v>
      </c>
      <c r="AN2640" s="256">
        <v>0</v>
      </c>
      <c r="AO2640" s="256">
        <v>0</v>
      </c>
      <c r="AP2640" s="256">
        <v>0</v>
      </c>
      <c r="AQ2640" s="256">
        <v>0</v>
      </c>
      <c r="AR2640" s="256">
        <v>0</v>
      </c>
      <c r="AS2640" s="256">
        <v>0</v>
      </c>
      <c r="AT2640" s="256">
        <v>0</v>
      </c>
      <c r="AU2640" s="256">
        <v>0</v>
      </c>
      <c r="AV2640" s="256">
        <v>0</v>
      </c>
      <c r="AW2640" s="256">
        <v>0</v>
      </c>
      <c r="AX2640" s="256">
        <v>0</v>
      </c>
      <c r="AY2640" s="256">
        <v>0</v>
      </c>
      <c r="AZ2640" s="256">
        <v>0</v>
      </c>
      <c r="BA2640" s="256">
        <v>0</v>
      </c>
      <c r="BB2640" s="256">
        <v>0</v>
      </c>
      <c r="BC2640" s="256">
        <v>0</v>
      </c>
      <c r="BD2640" s="256">
        <v>0</v>
      </c>
      <c r="BE2640" s="256">
        <v>0</v>
      </c>
      <c r="BF2640" s="256">
        <v>0</v>
      </c>
      <c r="BG2640" s="256">
        <v>0</v>
      </c>
      <c r="BH2640" s="256">
        <v>0</v>
      </c>
      <c r="BI2640" s="256">
        <v>0</v>
      </c>
      <c r="BJ2640" s="256">
        <v>0</v>
      </c>
      <c r="BK2640" s="256">
        <v>0</v>
      </c>
      <c r="BL2640" s="256">
        <v>0</v>
      </c>
      <c r="BM2640" s="256">
        <v>0</v>
      </c>
      <c r="BN2640" s="256">
        <v>0</v>
      </c>
      <c r="BO2640" s="256">
        <v>0</v>
      </c>
      <c r="BP2640" s="256">
        <v>0</v>
      </c>
      <c r="BQ2640" s="256">
        <v>0</v>
      </c>
      <c r="BR2640" s="256">
        <v>0</v>
      </c>
      <c r="BS2640" s="256">
        <v>0</v>
      </c>
      <c r="BT2640" s="256">
        <v>0</v>
      </c>
      <c r="BU2640" s="256">
        <v>0</v>
      </c>
      <c r="BV2640" s="256">
        <v>0</v>
      </c>
    </row>
    <row r="2641" spans="1:74">
      <c r="A2641" s="256">
        <v>112.5</v>
      </c>
      <c r="B2641" s="256">
        <v>2656</v>
      </c>
      <c r="C2641" s="256">
        <v>2680</v>
      </c>
      <c r="D2641" s="256">
        <v>2704</v>
      </c>
      <c r="E2641" s="256">
        <v>2734</v>
      </c>
      <c r="F2641" s="256">
        <v>2764</v>
      </c>
      <c r="G2641" s="256">
        <v>2784</v>
      </c>
      <c r="H2641" s="256">
        <v>2792</v>
      </c>
      <c r="I2641" s="256">
        <v>2788</v>
      </c>
      <c r="J2641" s="256">
        <v>2773</v>
      </c>
      <c r="K2641" s="256">
        <v>2738</v>
      </c>
      <c r="L2641" s="256">
        <v>2674</v>
      </c>
      <c r="M2641" s="256">
        <v>2565</v>
      </c>
      <c r="N2641" s="256">
        <v>2394</v>
      </c>
      <c r="O2641" s="256">
        <v>2175</v>
      </c>
      <c r="P2641" s="256">
        <v>1934</v>
      </c>
      <c r="Q2641" s="256">
        <v>1708</v>
      </c>
      <c r="R2641" s="256">
        <v>1526</v>
      </c>
      <c r="S2641" s="256">
        <v>1412</v>
      </c>
      <c r="T2641" s="256">
        <v>1351</v>
      </c>
      <c r="U2641" s="256">
        <v>1322</v>
      </c>
      <c r="V2641" s="256">
        <v>1296</v>
      </c>
      <c r="W2641" s="256">
        <v>1182</v>
      </c>
      <c r="X2641" s="256">
        <v>990</v>
      </c>
      <c r="Y2641" s="256">
        <v>828</v>
      </c>
      <c r="Z2641" s="256">
        <v>752</v>
      </c>
      <c r="AA2641" s="256">
        <v>726</v>
      </c>
      <c r="AB2641" s="256">
        <v>706</v>
      </c>
      <c r="AC2641" s="256">
        <v>664</v>
      </c>
      <c r="AD2641" s="256">
        <v>598</v>
      </c>
      <c r="AE2641" s="256">
        <v>506</v>
      </c>
      <c r="AF2641" s="256">
        <v>416</v>
      </c>
      <c r="AG2641" s="256">
        <v>378</v>
      </c>
      <c r="AH2641" s="256">
        <v>352</v>
      </c>
      <c r="AI2641" s="256">
        <v>306</v>
      </c>
      <c r="AJ2641" s="256">
        <v>236</v>
      </c>
      <c r="AK2641" s="256">
        <v>127</v>
      </c>
      <c r="AL2641" s="256">
        <v>0</v>
      </c>
      <c r="AM2641" s="256">
        <v>0</v>
      </c>
      <c r="AN2641" s="256">
        <v>0</v>
      </c>
      <c r="AO2641" s="256">
        <v>0</v>
      </c>
      <c r="AP2641" s="256">
        <v>0</v>
      </c>
      <c r="AQ2641" s="256">
        <v>0</v>
      </c>
      <c r="AR2641" s="256">
        <v>0</v>
      </c>
      <c r="AS2641" s="256">
        <v>0</v>
      </c>
      <c r="AT2641" s="256">
        <v>0</v>
      </c>
      <c r="AU2641" s="256">
        <v>0</v>
      </c>
      <c r="AV2641" s="256">
        <v>0</v>
      </c>
      <c r="AW2641" s="256">
        <v>0</v>
      </c>
      <c r="AX2641" s="256">
        <v>0</v>
      </c>
      <c r="AY2641" s="256">
        <v>0</v>
      </c>
      <c r="AZ2641" s="256">
        <v>0</v>
      </c>
      <c r="BA2641" s="256">
        <v>0</v>
      </c>
      <c r="BB2641" s="256">
        <v>0</v>
      </c>
      <c r="BC2641" s="256">
        <v>0</v>
      </c>
      <c r="BD2641" s="256">
        <v>0</v>
      </c>
      <c r="BE2641" s="256">
        <v>0</v>
      </c>
      <c r="BF2641" s="256">
        <v>0</v>
      </c>
      <c r="BG2641" s="256">
        <v>0</v>
      </c>
      <c r="BH2641" s="256">
        <v>0</v>
      </c>
      <c r="BI2641" s="256">
        <v>0</v>
      </c>
      <c r="BJ2641" s="256">
        <v>0</v>
      </c>
      <c r="BK2641" s="256">
        <v>0</v>
      </c>
      <c r="BL2641" s="256">
        <v>0</v>
      </c>
      <c r="BM2641" s="256">
        <v>0</v>
      </c>
      <c r="BN2641" s="256">
        <v>0</v>
      </c>
      <c r="BO2641" s="256">
        <v>0</v>
      </c>
      <c r="BP2641" s="256">
        <v>0</v>
      </c>
      <c r="BQ2641" s="256">
        <v>0</v>
      </c>
      <c r="BR2641" s="256">
        <v>0</v>
      </c>
      <c r="BS2641" s="256">
        <v>0</v>
      </c>
      <c r="BT2641" s="256">
        <v>0</v>
      </c>
      <c r="BU2641" s="256">
        <v>0</v>
      </c>
      <c r="BV2641" s="256">
        <v>0</v>
      </c>
    </row>
    <row r="2642" spans="1:74">
      <c r="A2642" s="256">
        <v>115</v>
      </c>
      <c r="B2642" s="256">
        <v>2656</v>
      </c>
      <c r="C2642" s="256">
        <v>2682</v>
      </c>
      <c r="D2642" s="256">
        <v>2712</v>
      </c>
      <c r="E2642" s="256">
        <v>2740</v>
      </c>
      <c r="F2642" s="256">
        <v>2768</v>
      </c>
      <c r="G2642" s="256">
        <v>2784</v>
      </c>
      <c r="H2642" s="256">
        <v>2784</v>
      </c>
      <c r="I2642" s="256">
        <v>2770</v>
      </c>
      <c r="J2642" s="256">
        <v>2743</v>
      </c>
      <c r="K2642" s="256">
        <v>2691</v>
      </c>
      <c r="L2642" s="256">
        <v>2593</v>
      </c>
      <c r="M2642" s="256">
        <v>2423</v>
      </c>
      <c r="N2642" s="256">
        <v>2195</v>
      </c>
      <c r="O2642" s="256">
        <v>1940</v>
      </c>
      <c r="P2642" s="256">
        <v>1680</v>
      </c>
      <c r="Q2642" s="256">
        <v>1448</v>
      </c>
      <c r="R2642" s="256">
        <v>1280</v>
      </c>
      <c r="S2642" s="256">
        <v>1174</v>
      </c>
      <c r="T2642" s="256">
        <v>1106</v>
      </c>
      <c r="U2642" s="256">
        <v>1072</v>
      </c>
      <c r="V2642" s="256">
        <v>1054</v>
      </c>
      <c r="W2642" s="256">
        <v>968</v>
      </c>
      <c r="X2642" s="256">
        <v>828</v>
      </c>
      <c r="Y2642" s="256">
        <v>726</v>
      </c>
      <c r="Z2642" s="256">
        <v>691</v>
      </c>
      <c r="AA2642" s="256">
        <v>682</v>
      </c>
      <c r="AB2642" s="256">
        <v>678</v>
      </c>
      <c r="AC2642" s="256">
        <v>658</v>
      </c>
      <c r="AD2642" s="256">
        <v>606</v>
      </c>
      <c r="AE2642" s="256">
        <v>522</v>
      </c>
      <c r="AF2642" s="256">
        <v>436</v>
      </c>
      <c r="AG2642" s="256">
        <v>411</v>
      </c>
      <c r="AH2642" s="256">
        <v>393</v>
      </c>
      <c r="AI2642" s="256">
        <v>352</v>
      </c>
      <c r="AJ2642" s="256">
        <v>283</v>
      </c>
      <c r="AK2642" s="256">
        <v>151</v>
      </c>
      <c r="AL2642" s="256">
        <v>0</v>
      </c>
      <c r="AM2642" s="256">
        <v>0</v>
      </c>
      <c r="AN2642" s="256">
        <v>0</v>
      </c>
      <c r="AO2642" s="256">
        <v>0</v>
      </c>
      <c r="AP2642" s="256">
        <v>0</v>
      </c>
      <c r="AQ2642" s="256">
        <v>0</v>
      </c>
      <c r="AR2642" s="256">
        <v>0</v>
      </c>
      <c r="AS2642" s="256">
        <v>0</v>
      </c>
      <c r="AT2642" s="256">
        <v>0</v>
      </c>
      <c r="AU2642" s="256">
        <v>0</v>
      </c>
      <c r="AV2642" s="256">
        <v>0</v>
      </c>
      <c r="AW2642" s="256">
        <v>0</v>
      </c>
      <c r="AX2642" s="256">
        <v>0</v>
      </c>
      <c r="AY2642" s="256">
        <v>0</v>
      </c>
      <c r="AZ2642" s="256">
        <v>0</v>
      </c>
      <c r="BA2642" s="256">
        <v>0</v>
      </c>
      <c r="BB2642" s="256">
        <v>0</v>
      </c>
      <c r="BC2642" s="256">
        <v>0</v>
      </c>
      <c r="BD2642" s="256">
        <v>0</v>
      </c>
      <c r="BE2642" s="256">
        <v>0</v>
      </c>
      <c r="BF2642" s="256">
        <v>0</v>
      </c>
      <c r="BG2642" s="256">
        <v>0</v>
      </c>
      <c r="BH2642" s="256">
        <v>0</v>
      </c>
      <c r="BI2642" s="256">
        <v>0</v>
      </c>
      <c r="BJ2642" s="256">
        <v>0</v>
      </c>
      <c r="BK2642" s="256">
        <v>0</v>
      </c>
      <c r="BL2642" s="256">
        <v>0</v>
      </c>
      <c r="BM2642" s="256">
        <v>0</v>
      </c>
      <c r="BN2642" s="256">
        <v>0</v>
      </c>
      <c r="BO2642" s="256">
        <v>0</v>
      </c>
      <c r="BP2642" s="256">
        <v>0</v>
      </c>
      <c r="BQ2642" s="256">
        <v>0</v>
      </c>
      <c r="BR2642" s="256">
        <v>0</v>
      </c>
      <c r="BS2642" s="256">
        <v>0</v>
      </c>
      <c r="BT2642" s="256">
        <v>0</v>
      </c>
      <c r="BU2642" s="256">
        <v>0</v>
      </c>
      <c r="BV2642" s="256">
        <v>0</v>
      </c>
    </row>
    <row r="2643" spans="1:74">
      <c r="A2643" s="256">
        <v>117.5</v>
      </c>
      <c r="B2643" s="256">
        <v>2656</v>
      </c>
      <c r="C2643" s="256">
        <v>2690</v>
      </c>
      <c r="D2643" s="256">
        <v>2720</v>
      </c>
      <c r="E2643" s="256">
        <v>2750</v>
      </c>
      <c r="F2643" s="256">
        <v>2776</v>
      </c>
      <c r="G2643" s="256">
        <v>2783</v>
      </c>
      <c r="H2643" s="256">
        <v>2774</v>
      </c>
      <c r="I2643" s="256">
        <v>2748</v>
      </c>
      <c r="J2643" s="256">
        <v>2708</v>
      </c>
      <c r="K2643" s="256">
        <v>2633</v>
      </c>
      <c r="L2643" s="256">
        <v>2482</v>
      </c>
      <c r="M2643" s="256">
        <v>2254</v>
      </c>
      <c r="N2643" s="256">
        <v>1985</v>
      </c>
      <c r="O2643" s="256">
        <v>1708</v>
      </c>
      <c r="P2643" s="256">
        <v>1439</v>
      </c>
      <c r="Q2643" s="256">
        <v>1226</v>
      </c>
      <c r="R2643" s="256">
        <v>1077</v>
      </c>
      <c r="S2643" s="256">
        <v>977</v>
      </c>
      <c r="T2643" s="256">
        <v>917</v>
      </c>
      <c r="U2643" s="256">
        <v>896</v>
      </c>
      <c r="V2643" s="256">
        <v>902</v>
      </c>
      <c r="W2643" s="256">
        <v>840</v>
      </c>
      <c r="X2643" s="256">
        <v>736</v>
      </c>
      <c r="Y2643" s="256">
        <v>668</v>
      </c>
      <c r="Z2643" s="256">
        <v>658</v>
      </c>
      <c r="AA2643" s="256">
        <v>658</v>
      </c>
      <c r="AB2643" s="256">
        <v>664</v>
      </c>
      <c r="AC2643" s="256">
        <v>653</v>
      </c>
      <c r="AD2643" s="256">
        <v>606</v>
      </c>
      <c r="AE2643" s="256">
        <v>540</v>
      </c>
      <c r="AF2643" s="256">
        <v>462</v>
      </c>
      <c r="AG2643" s="256">
        <v>424</v>
      </c>
      <c r="AH2643" s="256">
        <v>410</v>
      </c>
      <c r="AI2643" s="256">
        <v>393</v>
      </c>
      <c r="AJ2643" s="256">
        <v>326</v>
      </c>
      <c r="AK2643" s="256">
        <v>171</v>
      </c>
      <c r="AL2643" s="256">
        <v>0</v>
      </c>
      <c r="AM2643" s="256">
        <v>0</v>
      </c>
      <c r="AN2643" s="256">
        <v>0</v>
      </c>
      <c r="AO2643" s="256">
        <v>0</v>
      </c>
      <c r="AP2643" s="256">
        <v>0</v>
      </c>
      <c r="AQ2643" s="256">
        <v>0</v>
      </c>
      <c r="AR2643" s="256">
        <v>0</v>
      </c>
      <c r="AS2643" s="256">
        <v>0</v>
      </c>
      <c r="AT2643" s="256">
        <v>0</v>
      </c>
      <c r="AU2643" s="256">
        <v>0</v>
      </c>
      <c r="AV2643" s="256">
        <v>0</v>
      </c>
      <c r="AW2643" s="256">
        <v>0</v>
      </c>
      <c r="AX2643" s="256">
        <v>0</v>
      </c>
      <c r="AY2643" s="256">
        <v>0</v>
      </c>
      <c r="AZ2643" s="256">
        <v>0</v>
      </c>
      <c r="BA2643" s="256">
        <v>0</v>
      </c>
      <c r="BB2643" s="256">
        <v>0</v>
      </c>
      <c r="BC2643" s="256">
        <v>0</v>
      </c>
      <c r="BD2643" s="256">
        <v>0</v>
      </c>
      <c r="BE2643" s="256">
        <v>0</v>
      </c>
      <c r="BF2643" s="256">
        <v>0</v>
      </c>
      <c r="BG2643" s="256">
        <v>0</v>
      </c>
      <c r="BH2643" s="256">
        <v>0</v>
      </c>
      <c r="BI2643" s="256">
        <v>0</v>
      </c>
      <c r="BJ2643" s="256">
        <v>0</v>
      </c>
      <c r="BK2643" s="256">
        <v>0</v>
      </c>
      <c r="BL2643" s="256">
        <v>0</v>
      </c>
      <c r="BM2643" s="256">
        <v>0</v>
      </c>
      <c r="BN2643" s="256">
        <v>0</v>
      </c>
      <c r="BO2643" s="256">
        <v>0</v>
      </c>
      <c r="BP2643" s="256">
        <v>0</v>
      </c>
      <c r="BQ2643" s="256">
        <v>0</v>
      </c>
      <c r="BR2643" s="256">
        <v>0</v>
      </c>
      <c r="BS2643" s="256">
        <v>0</v>
      </c>
      <c r="BT2643" s="256">
        <v>0</v>
      </c>
      <c r="BU2643" s="256">
        <v>0</v>
      </c>
      <c r="BV2643" s="256">
        <v>0</v>
      </c>
    </row>
    <row r="2644" spans="1:74">
      <c r="A2644" s="256">
        <v>120</v>
      </c>
      <c r="B2644" s="256">
        <v>2656</v>
      </c>
      <c r="C2644" s="256">
        <v>2698</v>
      </c>
      <c r="D2644" s="256">
        <v>2732</v>
      </c>
      <c r="E2644" s="256">
        <v>2760</v>
      </c>
      <c r="F2644" s="256">
        <v>2784</v>
      </c>
      <c r="G2644" s="256">
        <v>2786</v>
      </c>
      <c r="H2644" s="256">
        <v>2767</v>
      </c>
      <c r="I2644" s="256">
        <v>2732</v>
      </c>
      <c r="J2644" s="256">
        <v>2676</v>
      </c>
      <c r="K2644" s="256">
        <v>2564</v>
      </c>
      <c r="L2644" s="256">
        <v>2352</v>
      </c>
      <c r="M2644" s="256">
        <v>2076</v>
      </c>
      <c r="N2644" s="256">
        <v>1784</v>
      </c>
      <c r="O2644" s="256">
        <v>1492</v>
      </c>
      <c r="P2644" s="256">
        <v>1234</v>
      </c>
      <c r="Q2644" s="256">
        <v>1047</v>
      </c>
      <c r="R2644" s="256">
        <v>918</v>
      </c>
      <c r="S2644" s="256">
        <v>834</v>
      </c>
      <c r="T2644" s="256">
        <v>796</v>
      </c>
      <c r="U2644" s="256">
        <v>799</v>
      </c>
      <c r="V2644" s="256">
        <v>814</v>
      </c>
      <c r="W2644" s="256">
        <v>770</v>
      </c>
      <c r="X2644" s="256">
        <v>695</v>
      </c>
      <c r="Y2644" s="256">
        <v>641</v>
      </c>
      <c r="Z2644" s="256">
        <v>641</v>
      </c>
      <c r="AA2644" s="256">
        <v>650</v>
      </c>
      <c r="AB2644" s="256">
        <v>658</v>
      </c>
      <c r="AC2644" s="256">
        <v>640</v>
      </c>
      <c r="AD2644" s="256">
        <v>606</v>
      </c>
      <c r="AE2644" s="256">
        <v>562</v>
      </c>
      <c r="AF2644" s="256">
        <v>490</v>
      </c>
      <c r="AG2644" s="256">
        <v>448</v>
      </c>
      <c r="AH2644" s="256">
        <v>430</v>
      </c>
      <c r="AI2644" s="256">
        <v>426</v>
      </c>
      <c r="AJ2644" s="256">
        <v>372</v>
      </c>
      <c r="AK2644" s="256">
        <v>196</v>
      </c>
      <c r="AL2644" s="256">
        <v>0</v>
      </c>
      <c r="AM2644" s="256">
        <v>0</v>
      </c>
      <c r="AN2644" s="256">
        <v>0</v>
      </c>
      <c r="AO2644" s="256">
        <v>0</v>
      </c>
      <c r="AP2644" s="256">
        <v>0</v>
      </c>
      <c r="AQ2644" s="256">
        <v>0</v>
      </c>
      <c r="AR2644" s="256">
        <v>0</v>
      </c>
      <c r="AS2644" s="256">
        <v>0</v>
      </c>
      <c r="AT2644" s="256">
        <v>0</v>
      </c>
      <c r="AU2644" s="256">
        <v>0</v>
      </c>
      <c r="AV2644" s="256">
        <v>0</v>
      </c>
      <c r="AW2644" s="256">
        <v>0</v>
      </c>
      <c r="AX2644" s="256">
        <v>0</v>
      </c>
      <c r="AY2644" s="256">
        <v>0</v>
      </c>
      <c r="AZ2644" s="256">
        <v>0</v>
      </c>
      <c r="BA2644" s="256">
        <v>0</v>
      </c>
      <c r="BB2644" s="256">
        <v>0</v>
      </c>
      <c r="BC2644" s="256">
        <v>0</v>
      </c>
      <c r="BD2644" s="256">
        <v>0</v>
      </c>
      <c r="BE2644" s="256">
        <v>0</v>
      </c>
      <c r="BF2644" s="256">
        <v>0</v>
      </c>
      <c r="BG2644" s="256">
        <v>0</v>
      </c>
      <c r="BH2644" s="256">
        <v>0</v>
      </c>
      <c r="BI2644" s="256">
        <v>0</v>
      </c>
      <c r="BJ2644" s="256">
        <v>0</v>
      </c>
      <c r="BK2644" s="256">
        <v>0</v>
      </c>
      <c r="BL2644" s="256">
        <v>0</v>
      </c>
      <c r="BM2644" s="256">
        <v>0</v>
      </c>
      <c r="BN2644" s="256">
        <v>0</v>
      </c>
      <c r="BO2644" s="256">
        <v>0</v>
      </c>
      <c r="BP2644" s="256">
        <v>0</v>
      </c>
      <c r="BQ2644" s="256">
        <v>0</v>
      </c>
      <c r="BR2644" s="256">
        <v>0</v>
      </c>
      <c r="BS2644" s="256">
        <v>0</v>
      </c>
      <c r="BT2644" s="256">
        <v>0</v>
      </c>
      <c r="BU2644" s="256">
        <v>0</v>
      </c>
      <c r="BV2644" s="256">
        <v>0</v>
      </c>
    </row>
    <row r="2645" spans="1:74">
      <c r="A2645" s="256">
        <v>122.5</v>
      </c>
      <c r="B2645" s="256">
        <v>2656</v>
      </c>
      <c r="C2645" s="256">
        <v>2696</v>
      </c>
      <c r="D2645" s="256">
        <v>2730</v>
      </c>
      <c r="E2645" s="256">
        <v>2758</v>
      </c>
      <c r="F2645" s="256">
        <v>2778</v>
      </c>
      <c r="G2645" s="256">
        <v>2773</v>
      </c>
      <c r="H2645" s="256">
        <v>2748</v>
      </c>
      <c r="I2645" s="256">
        <v>2704</v>
      </c>
      <c r="J2645" s="256">
        <v>2623</v>
      </c>
      <c r="K2645" s="256">
        <v>2462</v>
      </c>
      <c r="L2645" s="256">
        <v>2200</v>
      </c>
      <c r="M2645" s="256">
        <v>1894</v>
      </c>
      <c r="N2645" s="256">
        <v>1584</v>
      </c>
      <c r="O2645" s="256">
        <v>1294</v>
      </c>
      <c r="P2645" s="256">
        <v>1060</v>
      </c>
      <c r="Q2645" s="256">
        <v>904</v>
      </c>
      <c r="R2645" s="256">
        <v>798</v>
      </c>
      <c r="S2645" s="256">
        <v>740</v>
      </c>
      <c r="T2645" s="256">
        <v>732</v>
      </c>
      <c r="U2645" s="256">
        <v>754</v>
      </c>
      <c r="V2645" s="256">
        <v>778</v>
      </c>
      <c r="W2645" s="256">
        <v>759</v>
      </c>
      <c r="X2645" s="256">
        <v>700</v>
      </c>
      <c r="Y2645" s="256">
        <v>640</v>
      </c>
      <c r="Z2645" s="256">
        <v>638</v>
      </c>
      <c r="AA2645" s="256">
        <v>647</v>
      </c>
      <c r="AB2645" s="256">
        <v>648</v>
      </c>
      <c r="AC2645" s="256">
        <v>626</v>
      </c>
      <c r="AD2645" s="256">
        <v>606</v>
      </c>
      <c r="AE2645" s="256">
        <v>571</v>
      </c>
      <c r="AF2645" s="256">
        <v>501</v>
      </c>
      <c r="AG2645" s="256">
        <v>456</v>
      </c>
      <c r="AH2645" s="256">
        <v>433</v>
      </c>
      <c r="AI2645" s="256">
        <v>410</v>
      </c>
      <c r="AJ2645" s="256">
        <v>356</v>
      </c>
      <c r="AK2645" s="256">
        <v>207</v>
      </c>
      <c r="AL2645" s="256">
        <v>0</v>
      </c>
      <c r="AM2645" s="256">
        <v>0</v>
      </c>
      <c r="AN2645" s="256">
        <v>0</v>
      </c>
      <c r="AO2645" s="256">
        <v>0</v>
      </c>
      <c r="AP2645" s="256">
        <v>0</v>
      </c>
      <c r="AQ2645" s="256">
        <v>0</v>
      </c>
      <c r="AR2645" s="256">
        <v>0</v>
      </c>
      <c r="AS2645" s="256">
        <v>0</v>
      </c>
      <c r="AT2645" s="256">
        <v>0</v>
      </c>
      <c r="AU2645" s="256">
        <v>0</v>
      </c>
      <c r="AV2645" s="256">
        <v>0</v>
      </c>
      <c r="AW2645" s="256">
        <v>0</v>
      </c>
      <c r="AX2645" s="256">
        <v>0</v>
      </c>
      <c r="AY2645" s="256">
        <v>0</v>
      </c>
      <c r="AZ2645" s="256">
        <v>0</v>
      </c>
      <c r="BA2645" s="256">
        <v>0</v>
      </c>
      <c r="BB2645" s="256">
        <v>0</v>
      </c>
      <c r="BC2645" s="256">
        <v>0</v>
      </c>
      <c r="BD2645" s="256">
        <v>0</v>
      </c>
      <c r="BE2645" s="256">
        <v>0</v>
      </c>
      <c r="BF2645" s="256">
        <v>0</v>
      </c>
      <c r="BG2645" s="256">
        <v>0</v>
      </c>
      <c r="BH2645" s="256">
        <v>0</v>
      </c>
      <c r="BI2645" s="256">
        <v>0</v>
      </c>
      <c r="BJ2645" s="256">
        <v>0</v>
      </c>
      <c r="BK2645" s="256">
        <v>0</v>
      </c>
      <c r="BL2645" s="256">
        <v>0</v>
      </c>
      <c r="BM2645" s="256">
        <v>0</v>
      </c>
      <c r="BN2645" s="256">
        <v>0</v>
      </c>
      <c r="BO2645" s="256">
        <v>0</v>
      </c>
      <c r="BP2645" s="256">
        <v>0</v>
      </c>
      <c r="BQ2645" s="256">
        <v>0</v>
      </c>
      <c r="BR2645" s="256">
        <v>0</v>
      </c>
      <c r="BS2645" s="256">
        <v>0</v>
      </c>
      <c r="BT2645" s="256">
        <v>0</v>
      </c>
      <c r="BU2645" s="256">
        <v>0</v>
      </c>
      <c r="BV2645" s="256">
        <v>0</v>
      </c>
    </row>
    <row r="2646" spans="1:74">
      <c r="A2646" s="256">
        <v>125</v>
      </c>
      <c r="B2646" s="256">
        <v>2656</v>
      </c>
      <c r="C2646" s="256">
        <v>2701</v>
      </c>
      <c r="D2646" s="256">
        <v>2740</v>
      </c>
      <c r="E2646" s="256">
        <v>2768</v>
      </c>
      <c r="F2646" s="256">
        <v>2781</v>
      </c>
      <c r="G2646" s="256">
        <v>2769</v>
      </c>
      <c r="H2646" s="256">
        <v>2737</v>
      </c>
      <c r="I2646" s="256">
        <v>2678</v>
      </c>
      <c r="J2646" s="256">
        <v>2560</v>
      </c>
      <c r="K2646" s="256">
        <v>2347</v>
      </c>
      <c r="L2646" s="256">
        <v>2051</v>
      </c>
      <c r="M2646" s="256">
        <v>1727</v>
      </c>
      <c r="N2646" s="256">
        <v>1401</v>
      </c>
      <c r="O2646" s="256">
        <v>1123</v>
      </c>
      <c r="P2646" s="256">
        <v>924</v>
      </c>
      <c r="Q2646" s="256">
        <v>798</v>
      </c>
      <c r="R2646" s="256">
        <v>720</v>
      </c>
      <c r="S2646" s="256">
        <v>694</v>
      </c>
      <c r="T2646" s="256">
        <v>709</v>
      </c>
      <c r="U2646" s="256">
        <v>745</v>
      </c>
      <c r="V2646" s="256">
        <v>780</v>
      </c>
      <c r="W2646" s="256">
        <v>797</v>
      </c>
      <c r="X2646" s="256">
        <v>759</v>
      </c>
      <c r="Y2646" s="256">
        <v>688</v>
      </c>
      <c r="Z2646" s="256">
        <v>663</v>
      </c>
      <c r="AA2646" s="256">
        <v>657</v>
      </c>
      <c r="AB2646" s="256">
        <v>644</v>
      </c>
      <c r="AC2646" s="256">
        <v>626</v>
      </c>
      <c r="AD2646" s="256">
        <v>614</v>
      </c>
      <c r="AE2646" s="256">
        <v>570</v>
      </c>
      <c r="AF2646" s="256">
        <v>498</v>
      </c>
      <c r="AG2646" s="256">
        <v>438</v>
      </c>
      <c r="AH2646" s="256">
        <v>388</v>
      </c>
      <c r="AI2646" s="256">
        <v>362</v>
      </c>
      <c r="AJ2646" s="256">
        <v>323</v>
      </c>
      <c r="AK2646" s="256">
        <v>192</v>
      </c>
      <c r="AL2646" s="256">
        <v>0</v>
      </c>
      <c r="AM2646" s="256">
        <v>0</v>
      </c>
      <c r="AN2646" s="256">
        <v>0</v>
      </c>
      <c r="AO2646" s="256">
        <v>0</v>
      </c>
      <c r="AP2646" s="256">
        <v>0</v>
      </c>
      <c r="AQ2646" s="256">
        <v>0</v>
      </c>
      <c r="AR2646" s="256">
        <v>0</v>
      </c>
      <c r="AS2646" s="256">
        <v>0</v>
      </c>
      <c r="AT2646" s="256">
        <v>0</v>
      </c>
      <c r="AU2646" s="256">
        <v>0</v>
      </c>
      <c r="AV2646" s="256">
        <v>0</v>
      </c>
      <c r="AW2646" s="256">
        <v>0</v>
      </c>
      <c r="AX2646" s="256">
        <v>0</v>
      </c>
      <c r="AY2646" s="256">
        <v>0</v>
      </c>
      <c r="AZ2646" s="256">
        <v>0</v>
      </c>
      <c r="BA2646" s="256">
        <v>0</v>
      </c>
      <c r="BB2646" s="256">
        <v>0</v>
      </c>
      <c r="BC2646" s="256">
        <v>0</v>
      </c>
      <c r="BD2646" s="256">
        <v>0</v>
      </c>
      <c r="BE2646" s="256">
        <v>0</v>
      </c>
      <c r="BF2646" s="256">
        <v>0</v>
      </c>
      <c r="BG2646" s="256">
        <v>0</v>
      </c>
      <c r="BH2646" s="256">
        <v>0</v>
      </c>
      <c r="BI2646" s="256">
        <v>0</v>
      </c>
      <c r="BJ2646" s="256">
        <v>0</v>
      </c>
      <c r="BK2646" s="256">
        <v>0</v>
      </c>
      <c r="BL2646" s="256">
        <v>0</v>
      </c>
      <c r="BM2646" s="256">
        <v>0</v>
      </c>
      <c r="BN2646" s="256">
        <v>0</v>
      </c>
      <c r="BO2646" s="256">
        <v>0</v>
      </c>
      <c r="BP2646" s="256">
        <v>0</v>
      </c>
      <c r="BQ2646" s="256">
        <v>0</v>
      </c>
      <c r="BR2646" s="256">
        <v>0</v>
      </c>
      <c r="BS2646" s="256">
        <v>0</v>
      </c>
      <c r="BT2646" s="256">
        <v>0</v>
      </c>
      <c r="BU2646" s="256">
        <v>0</v>
      </c>
      <c r="BV2646" s="256">
        <v>0</v>
      </c>
    </row>
    <row r="2647" spans="1:74">
      <c r="A2647" s="256">
        <v>127.5</v>
      </c>
      <c r="B2647" s="256">
        <v>2656</v>
      </c>
      <c r="C2647" s="256">
        <v>2708</v>
      </c>
      <c r="D2647" s="256">
        <v>2748</v>
      </c>
      <c r="E2647" s="256">
        <v>2776</v>
      </c>
      <c r="F2647" s="256">
        <v>2784</v>
      </c>
      <c r="G2647" s="256">
        <v>2766</v>
      </c>
      <c r="H2647" s="256">
        <v>2726</v>
      </c>
      <c r="I2647" s="256">
        <v>2649</v>
      </c>
      <c r="J2647" s="256">
        <v>2492</v>
      </c>
      <c r="K2647" s="256">
        <v>2231</v>
      </c>
      <c r="L2647" s="256">
        <v>1903</v>
      </c>
      <c r="M2647" s="256">
        <v>1562</v>
      </c>
      <c r="N2647" s="256">
        <v>1234</v>
      </c>
      <c r="O2647" s="256">
        <v>986</v>
      </c>
      <c r="P2647" s="256">
        <v>822</v>
      </c>
      <c r="Q2647" s="256">
        <v>726</v>
      </c>
      <c r="R2647" s="256">
        <v>678</v>
      </c>
      <c r="S2647" s="256">
        <v>678</v>
      </c>
      <c r="T2647" s="256">
        <v>712</v>
      </c>
      <c r="U2647" s="256">
        <v>761</v>
      </c>
      <c r="V2647" s="256">
        <v>814</v>
      </c>
      <c r="W2647" s="256">
        <v>874</v>
      </c>
      <c r="X2647" s="256">
        <v>888</v>
      </c>
      <c r="Y2647" s="256">
        <v>831</v>
      </c>
      <c r="Z2647" s="256">
        <v>777</v>
      </c>
      <c r="AA2647" s="256">
        <v>734</v>
      </c>
      <c r="AB2647" s="256">
        <v>688</v>
      </c>
      <c r="AC2647" s="256">
        <v>660</v>
      </c>
      <c r="AD2647" s="256">
        <v>612</v>
      </c>
      <c r="AE2647" s="256">
        <v>560</v>
      </c>
      <c r="AF2647" s="256">
        <v>485</v>
      </c>
      <c r="AG2647" s="256">
        <v>400</v>
      </c>
      <c r="AH2647" s="256">
        <v>348</v>
      </c>
      <c r="AI2647" s="256">
        <v>324</v>
      </c>
      <c r="AJ2647" s="256">
        <v>286</v>
      </c>
      <c r="AK2647" s="256">
        <v>176</v>
      </c>
      <c r="AL2647" s="256">
        <v>0</v>
      </c>
      <c r="AM2647" s="256">
        <v>0</v>
      </c>
      <c r="AN2647" s="256">
        <v>0</v>
      </c>
      <c r="AO2647" s="256">
        <v>0</v>
      </c>
      <c r="AP2647" s="256">
        <v>0</v>
      </c>
      <c r="AQ2647" s="256">
        <v>0</v>
      </c>
      <c r="AR2647" s="256">
        <v>0</v>
      </c>
      <c r="AS2647" s="256">
        <v>0</v>
      </c>
      <c r="AT2647" s="256">
        <v>0</v>
      </c>
      <c r="AU2647" s="256">
        <v>0</v>
      </c>
      <c r="AV2647" s="256">
        <v>0</v>
      </c>
      <c r="AW2647" s="256">
        <v>0</v>
      </c>
      <c r="AX2647" s="256">
        <v>0</v>
      </c>
      <c r="AY2647" s="256">
        <v>0</v>
      </c>
      <c r="AZ2647" s="256">
        <v>0</v>
      </c>
      <c r="BA2647" s="256">
        <v>0</v>
      </c>
      <c r="BB2647" s="256">
        <v>0</v>
      </c>
      <c r="BC2647" s="256">
        <v>0</v>
      </c>
      <c r="BD2647" s="256">
        <v>0</v>
      </c>
      <c r="BE2647" s="256">
        <v>0</v>
      </c>
      <c r="BF2647" s="256">
        <v>0</v>
      </c>
      <c r="BG2647" s="256">
        <v>0</v>
      </c>
      <c r="BH2647" s="256">
        <v>0</v>
      </c>
      <c r="BI2647" s="256">
        <v>0</v>
      </c>
      <c r="BJ2647" s="256">
        <v>0</v>
      </c>
      <c r="BK2647" s="256">
        <v>0</v>
      </c>
      <c r="BL2647" s="256">
        <v>0</v>
      </c>
      <c r="BM2647" s="256">
        <v>0</v>
      </c>
      <c r="BN2647" s="256">
        <v>0</v>
      </c>
      <c r="BO2647" s="256">
        <v>0</v>
      </c>
      <c r="BP2647" s="256">
        <v>0</v>
      </c>
      <c r="BQ2647" s="256">
        <v>0</v>
      </c>
      <c r="BR2647" s="256">
        <v>0</v>
      </c>
      <c r="BS2647" s="256">
        <v>0</v>
      </c>
      <c r="BT2647" s="256">
        <v>0</v>
      </c>
      <c r="BU2647" s="256">
        <v>0</v>
      </c>
      <c r="BV2647" s="256">
        <v>0</v>
      </c>
    </row>
    <row r="2648" spans="1:74">
      <c r="A2648" s="256">
        <v>130</v>
      </c>
      <c r="B2648" s="256">
        <v>2656</v>
      </c>
      <c r="C2648" s="256">
        <v>2710</v>
      </c>
      <c r="D2648" s="256">
        <v>2750</v>
      </c>
      <c r="E2648" s="256">
        <v>2776</v>
      </c>
      <c r="F2648" s="256">
        <v>2780</v>
      </c>
      <c r="G2648" s="256">
        <v>2755</v>
      </c>
      <c r="H2648" s="256">
        <v>2706</v>
      </c>
      <c r="I2648" s="256">
        <v>2609</v>
      </c>
      <c r="J2648" s="256">
        <v>2403</v>
      </c>
      <c r="K2648" s="256">
        <v>2106</v>
      </c>
      <c r="L2648" s="256">
        <v>1764</v>
      </c>
      <c r="M2648" s="256">
        <v>1406</v>
      </c>
      <c r="N2648" s="256">
        <v>1094</v>
      </c>
      <c r="O2648" s="256">
        <v>880</v>
      </c>
      <c r="P2648" s="256">
        <v>750</v>
      </c>
      <c r="Q2648" s="256">
        <v>682</v>
      </c>
      <c r="R2648" s="256">
        <v>658</v>
      </c>
      <c r="S2648" s="256">
        <v>681</v>
      </c>
      <c r="T2648" s="256">
        <v>730</v>
      </c>
      <c r="U2648" s="256">
        <v>796</v>
      </c>
      <c r="V2648" s="256">
        <v>873</v>
      </c>
      <c r="W2648" s="256">
        <v>968</v>
      </c>
      <c r="X2648" s="256">
        <v>1047</v>
      </c>
      <c r="Y2648" s="256">
        <v>1054</v>
      </c>
      <c r="Z2648" s="256">
        <v>1004</v>
      </c>
      <c r="AA2648" s="256">
        <v>926</v>
      </c>
      <c r="AB2648" s="256">
        <v>846</v>
      </c>
      <c r="AC2648" s="256">
        <v>751</v>
      </c>
      <c r="AD2648" s="256">
        <v>655</v>
      </c>
      <c r="AE2648" s="256">
        <v>573</v>
      </c>
      <c r="AF2648" s="256">
        <v>478</v>
      </c>
      <c r="AG2648" s="256">
        <v>385</v>
      </c>
      <c r="AH2648" s="256">
        <v>333</v>
      </c>
      <c r="AI2648" s="256">
        <v>310</v>
      </c>
      <c r="AJ2648" s="256">
        <v>272</v>
      </c>
      <c r="AK2648" s="256">
        <v>178</v>
      </c>
      <c r="AL2648" s="256">
        <v>0</v>
      </c>
      <c r="AM2648" s="256">
        <v>0</v>
      </c>
      <c r="AN2648" s="256">
        <v>0</v>
      </c>
      <c r="AO2648" s="256">
        <v>0</v>
      </c>
      <c r="AP2648" s="256">
        <v>0</v>
      </c>
      <c r="AQ2648" s="256">
        <v>0</v>
      </c>
      <c r="AR2648" s="256">
        <v>0</v>
      </c>
      <c r="AS2648" s="256">
        <v>0</v>
      </c>
      <c r="AT2648" s="256">
        <v>0</v>
      </c>
      <c r="AU2648" s="256">
        <v>0</v>
      </c>
      <c r="AV2648" s="256">
        <v>0</v>
      </c>
      <c r="AW2648" s="256">
        <v>0</v>
      </c>
      <c r="AX2648" s="256">
        <v>0</v>
      </c>
      <c r="AY2648" s="256">
        <v>0</v>
      </c>
      <c r="AZ2648" s="256">
        <v>0</v>
      </c>
      <c r="BA2648" s="256">
        <v>0</v>
      </c>
      <c r="BB2648" s="256">
        <v>0</v>
      </c>
      <c r="BC2648" s="256">
        <v>0</v>
      </c>
      <c r="BD2648" s="256">
        <v>0</v>
      </c>
      <c r="BE2648" s="256">
        <v>0</v>
      </c>
      <c r="BF2648" s="256">
        <v>0</v>
      </c>
      <c r="BG2648" s="256">
        <v>0</v>
      </c>
      <c r="BH2648" s="256">
        <v>0</v>
      </c>
      <c r="BI2648" s="256">
        <v>0</v>
      </c>
      <c r="BJ2648" s="256">
        <v>0</v>
      </c>
      <c r="BK2648" s="256">
        <v>0</v>
      </c>
      <c r="BL2648" s="256">
        <v>0</v>
      </c>
      <c r="BM2648" s="256">
        <v>0</v>
      </c>
      <c r="BN2648" s="256">
        <v>0</v>
      </c>
      <c r="BO2648" s="256">
        <v>0</v>
      </c>
      <c r="BP2648" s="256">
        <v>0</v>
      </c>
      <c r="BQ2648" s="256">
        <v>0</v>
      </c>
      <c r="BR2648" s="256">
        <v>0</v>
      </c>
      <c r="BS2648" s="256">
        <v>0</v>
      </c>
      <c r="BT2648" s="256">
        <v>0</v>
      </c>
      <c r="BU2648" s="256">
        <v>0</v>
      </c>
      <c r="BV2648" s="256">
        <v>0</v>
      </c>
    </row>
    <row r="2649" spans="1:74">
      <c r="A2649" s="256">
        <v>132.5</v>
      </c>
      <c r="B2649" s="256">
        <v>2656</v>
      </c>
      <c r="C2649" s="256">
        <v>2715</v>
      </c>
      <c r="D2649" s="256">
        <v>2759</v>
      </c>
      <c r="E2649" s="256">
        <v>2784</v>
      </c>
      <c r="F2649" s="256">
        <v>2783</v>
      </c>
      <c r="G2649" s="256">
        <v>2753</v>
      </c>
      <c r="H2649" s="256">
        <v>2695</v>
      </c>
      <c r="I2649" s="256">
        <v>2568</v>
      </c>
      <c r="J2649" s="256">
        <v>2318</v>
      </c>
      <c r="K2649" s="256">
        <v>1988</v>
      </c>
      <c r="L2649" s="256">
        <v>1627</v>
      </c>
      <c r="M2649" s="256">
        <v>1267</v>
      </c>
      <c r="N2649" s="256">
        <v>980</v>
      </c>
      <c r="O2649" s="256">
        <v>804</v>
      </c>
      <c r="P2649" s="256">
        <v>704</v>
      </c>
      <c r="Q2649" s="256">
        <v>658</v>
      </c>
      <c r="R2649" s="256">
        <v>658</v>
      </c>
      <c r="S2649" s="256">
        <v>693</v>
      </c>
      <c r="T2649" s="256">
        <v>758</v>
      </c>
      <c r="U2649" s="256">
        <v>840</v>
      </c>
      <c r="V2649" s="256">
        <v>938</v>
      </c>
      <c r="W2649" s="256">
        <v>1051</v>
      </c>
      <c r="X2649" s="256">
        <v>1169</v>
      </c>
      <c r="Y2649" s="256">
        <v>1246</v>
      </c>
      <c r="Z2649" s="256">
        <v>1243</v>
      </c>
      <c r="AA2649" s="256">
        <v>1157</v>
      </c>
      <c r="AB2649" s="256">
        <v>1034</v>
      </c>
      <c r="AC2649" s="256">
        <v>890</v>
      </c>
      <c r="AD2649" s="256">
        <v>763</v>
      </c>
      <c r="AE2649" s="256">
        <v>640</v>
      </c>
      <c r="AF2649" s="256">
        <v>511</v>
      </c>
      <c r="AG2649" s="256">
        <v>401</v>
      </c>
      <c r="AH2649" s="256">
        <v>339</v>
      </c>
      <c r="AI2649" s="256">
        <v>324</v>
      </c>
      <c r="AJ2649" s="256">
        <v>300</v>
      </c>
      <c r="AK2649" s="256">
        <v>196</v>
      </c>
      <c r="AL2649" s="256">
        <v>0</v>
      </c>
      <c r="AM2649" s="256">
        <v>0</v>
      </c>
      <c r="AN2649" s="256">
        <v>0</v>
      </c>
      <c r="AO2649" s="256">
        <v>0</v>
      </c>
      <c r="AP2649" s="256">
        <v>0</v>
      </c>
      <c r="AQ2649" s="256">
        <v>0</v>
      </c>
      <c r="AR2649" s="256">
        <v>0</v>
      </c>
      <c r="AS2649" s="256">
        <v>0</v>
      </c>
      <c r="AT2649" s="256">
        <v>0</v>
      </c>
      <c r="AU2649" s="256">
        <v>0</v>
      </c>
      <c r="AV2649" s="256">
        <v>0</v>
      </c>
      <c r="AW2649" s="256">
        <v>0</v>
      </c>
      <c r="AX2649" s="256">
        <v>0</v>
      </c>
      <c r="AY2649" s="256">
        <v>0</v>
      </c>
      <c r="AZ2649" s="256">
        <v>0</v>
      </c>
      <c r="BA2649" s="256">
        <v>0</v>
      </c>
      <c r="BB2649" s="256">
        <v>0</v>
      </c>
      <c r="BC2649" s="256">
        <v>0</v>
      </c>
      <c r="BD2649" s="256">
        <v>0</v>
      </c>
      <c r="BE2649" s="256">
        <v>0</v>
      </c>
      <c r="BF2649" s="256">
        <v>0</v>
      </c>
      <c r="BG2649" s="256">
        <v>0</v>
      </c>
      <c r="BH2649" s="256">
        <v>0</v>
      </c>
      <c r="BI2649" s="256">
        <v>0</v>
      </c>
      <c r="BJ2649" s="256">
        <v>0</v>
      </c>
      <c r="BK2649" s="256">
        <v>0</v>
      </c>
      <c r="BL2649" s="256">
        <v>0</v>
      </c>
      <c r="BM2649" s="256">
        <v>0</v>
      </c>
      <c r="BN2649" s="256">
        <v>0</v>
      </c>
      <c r="BO2649" s="256">
        <v>0</v>
      </c>
      <c r="BP2649" s="256">
        <v>0</v>
      </c>
      <c r="BQ2649" s="256">
        <v>0</v>
      </c>
      <c r="BR2649" s="256">
        <v>0</v>
      </c>
      <c r="BS2649" s="256">
        <v>0</v>
      </c>
      <c r="BT2649" s="256">
        <v>0</v>
      </c>
      <c r="BU2649" s="256">
        <v>0</v>
      </c>
      <c r="BV2649" s="256">
        <v>0</v>
      </c>
    </row>
    <row r="2650" spans="1:74">
      <c r="A2650" s="256">
        <v>135</v>
      </c>
      <c r="B2650" s="256">
        <v>2656</v>
      </c>
      <c r="C2650" s="256">
        <v>2716</v>
      </c>
      <c r="D2650" s="256">
        <v>2758</v>
      </c>
      <c r="E2650" s="256">
        <v>2781</v>
      </c>
      <c r="F2650" s="256">
        <v>2774</v>
      </c>
      <c r="G2650" s="256">
        <v>2737</v>
      </c>
      <c r="H2650" s="256">
        <v>2666</v>
      </c>
      <c r="I2650" s="256">
        <v>2506</v>
      </c>
      <c r="J2650" s="256">
        <v>2220</v>
      </c>
      <c r="K2650" s="256">
        <v>1865</v>
      </c>
      <c r="L2650" s="256">
        <v>1490</v>
      </c>
      <c r="M2650" s="256">
        <v>1143</v>
      </c>
      <c r="N2650" s="256">
        <v>893</v>
      </c>
      <c r="O2650" s="256">
        <v>751</v>
      </c>
      <c r="P2650" s="256">
        <v>676</v>
      </c>
      <c r="Q2650" s="256">
        <v>649</v>
      </c>
      <c r="R2650" s="256">
        <v>663</v>
      </c>
      <c r="S2650" s="256">
        <v>718</v>
      </c>
      <c r="T2650" s="256">
        <v>795</v>
      </c>
      <c r="U2650" s="256">
        <v>890</v>
      </c>
      <c r="V2650" s="256">
        <v>998</v>
      </c>
      <c r="W2650" s="256">
        <v>1118</v>
      </c>
      <c r="X2650" s="256">
        <v>1240</v>
      </c>
      <c r="Y2650" s="256">
        <v>1327</v>
      </c>
      <c r="Z2650" s="256">
        <v>1347</v>
      </c>
      <c r="AA2650" s="256">
        <v>1276</v>
      </c>
      <c r="AB2650" s="256">
        <v>1124</v>
      </c>
      <c r="AC2650" s="256">
        <v>972</v>
      </c>
      <c r="AD2650" s="256">
        <v>837</v>
      </c>
      <c r="AE2650" s="256">
        <v>692</v>
      </c>
      <c r="AF2650" s="256">
        <v>551</v>
      </c>
      <c r="AG2650" s="256">
        <v>424</v>
      </c>
      <c r="AH2650" s="256">
        <v>379</v>
      </c>
      <c r="AI2650" s="256">
        <v>384</v>
      </c>
      <c r="AJ2650" s="256">
        <v>348</v>
      </c>
      <c r="AK2650" s="256">
        <v>202</v>
      </c>
      <c r="AL2650" s="256">
        <v>0</v>
      </c>
      <c r="AM2650" s="256">
        <v>0</v>
      </c>
      <c r="AN2650" s="256">
        <v>0</v>
      </c>
      <c r="AO2650" s="256">
        <v>0</v>
      </c>
      <c r="AP2650" s="256">
        <v>0</v>
      </c>
      <c r="AQ2650" s="256">
        <v>0</v>
      </c>
      <c r="AR2650" s="256">
        <v>0</v>
      </c>
      <c r="AS2650" s="256">
        <v>0</v>
      </c>
      <c r="AT2650" s="256">
        <v>0</v>
      </c>
      <c r="AU2650" s="256">
        <v>0</v>
      </c>
      <c r="AV2650" s="256">
        <v>0</v>
      </c>
      <c r="AW2650" s="256">
        <v>0</v>
      </c>
      <c r="AX2650" s="256">
        <v>0</v>
      </c>
      <c r="AY2650" s="256">
        <v>0</v>
      </c>
      <c r="AZ2650" s="256">
        <v>0</v>
      </c>
      <c r="BA2650" s="256">
        <v>0</v>
      </c>
      <c r="BB2650" s="256">
        <v>0</v>
      </c>
      <c r="BC2650" s="256">
        <v>0</v>
      </c>
      <c r="BD2650" s="256">
        <v>0</v>
      </c>
      <c r="BE2650" s="256">
        <v>0</v>
      </c>
      <c r="BF2650" s="256">
        <v>0</v>
      </c>
      <c r="BG2650" s="256">
        <v>0</v>
      </c>
      <c r="BH2650" s="256">
        <v>0</v>
      </c>
      <c r="BI2650" s="256">
        <v>0</v>
      </c>
      <c r="BJ2650" s="256">
        <v>0</v>
      </c>
      <c r="BK2650" s="256">
        <v>0</v>
      </c>
      <c r="BL2650" s="256">
        <v>0</v>
      </c>
      <c r="BM2650" s="256">
        <v>0</v>
      </c>
      <c r="BN2650" s="256">
        <v>0</v>
      </c>
      <c r="BO2650" s="256">
        <v>0</v>
      </c>
      <c r="BP2650" s="256">
        <v>0</v>
      </c>
      <c r="BQ2650" s="256">
        <v>0</v>
      </c>
      <c r="BR2650" s="256">
        <v>0</v>
      </c>
      <c r="BS2650" s="256">
        <v>0</v>
      </c>
      <c r="BT2650" s="256">
        <v>0</v>
      </c>
      <c r="BU2650" s="256">
        <v>0</v>
      </c>
      <c r="BV2650" s="256">
        <v>0</v>
      </c>
    </row>
    <row r="2651" spans="1:74">
      <c r="A2651" s="256">
        <v>137.5</v>
      </c>
      <c r="B2651" s="256">
        <v>2656</v>
      </c>
      <c r="C2651" s="256">
        <v>2709</v>
      </c>
      <c r="D2651" s="256">
        <v>2755</v>
      </c>
      <c r="E2651" s="256">
        <v>2777</v>
      </c>
      <c r="F2651" s="256">
        <v>2764</v>
      </c>
      <c r="G2651" s="256">
        <v>2722</v>
      </c>
      <c r="H2651" s="256">
        <v>2638</v>
      </c>
      <c r="I2651" s="256">
        <v>2442</v>
      </c>
      <c r="J2651" s="256">
        <v>2124</v>
      </c>
      <c r="K2651" s="256">
        <v>1751</v>
      </c>
      <c r="L2651" s="256">
        <v>1367</v>
      </c>
      <c r="M2651" s="256">
        <v>1038</v>
      </c>
      <c r="N2651" s="256">
        <v>829</v>
      </c>
      <c r="O2651" s="256">
        <v>716</v>
      </c>
      <c r="P2651" s="256">
        <v>660</v>
      </c>
      <c r="Q2651" s="256">
        <v>649</v>
      </c>
      <c r="R2651" s="256">
        <v>680</v>
      </c>
      <c r="S2651" s="256">
        <v>748</v>
      </c>
      <c r="T2651" s="256">
        <v>840</v>
      </c>
      <c r="U2651" s="256">
        <v>936</v>
      </c>
      <c r="V2651" s="256">
        <v>1046</v>
      </c>
      <c r="W2651" s="256">
        <v>1166</v>
      </c>
      <c r="X2651" s="256">
        <v>1282</v>
      </c>
      <c r="Y2651" s="256">
        <v>1338</v>
      </c>
      <c r="Z2651" s="256">
        <v>1328</v>
      </c>
      <c r="AA2651" s="256">
        <v>1234</v>
      </c>
      <c r="AB2651" s="256">
        <v>1097</v>
      </c>
      <c r="AC2651" s="256">
        <v>968</v>
      </c>
      <c r="AD2651" s="256">
        <v>838</v>
      </c>
      <c r="AE2651" s="256">
        <v>698</v>
      </c>
      <c r="AF2651" s="256">
        <v>551</v>
      </c>
      <c r="AG2651" s="256">
        <v>439</v>
      </c>
      <c r="AH2651" s="256">
        <v>411</v>
      </c>
      <c r="AI2651" s="256">
        <v>416</v>
      </c>
      <c r="AJ2651" s="256">
        <v>331</v>
      </c>
      <c r="AK2651" s="256">
        <v>175</v>
      </c>
      <c r="AL2651" s="256">
        <v>0</v>
      </c>
      <c r="AM2651" s="256">
        <v>0</v>
      </c>
      <c r="AN2651" s="256">
        <v>0</v>
      </c>
      <c r="AO2651" s="256">
        <v>0</v>
      </c>
      <c r="AP2651" s="256">
        <v>0</v>
      </c>
      <c r="AQ2651" s="256">
        <v>0</v>
      </c>
      <c r="AR2651" s="256">
        <v>0</v>
      </c>
      <c r="AS2651" s="256">
        <v>0</v>
      </c>
      <c r="AT2651" s="256">
        <v>0</v>
      </c>
      <c r="AU2651" s="256">
        <v>0</v>
      </c>
      <c r="AV2651" s="256">
        <v>0</v>
      </c>
      <c r="AW2651" s="256">
        <v>0</v>
      </c>
      <c r="AX2651" s="256">
        <v>0</v>
      </c>
      <c r="AY2651" s="256">
        <v>0</v>
      </c>
      <c r="AZ2651" s="256">
        <v>0</v>
      </c>
      <c r="BA2651" s="256">
        <v>0</v>
      </c>
      <c r="BB2651" s="256">
        <v>0</v>
      </c>
      <c r="BC2651" s="256">
        <v>0</v>
      </c>
      <c r="BD2651" s="256">
        <v>0</v>
      </c>
      <c r="BE2651" s="256">
        <v>0</v>
      </c>
      <c r="BF2651" s="256">
        <v>0</v>
      </c>
      <c r="BG2651" s="256">
        <v>0</v>
      </c>
      <c r="BH2651" s="256">
        <v>0</v>
      </c>
      <c r="BI2651" s="256">
        <v>0</v>
      </c>
      <c r="BJ2651" s="256">
        <v>0</v>
      </c>
      <c r="BK2651" s="256">
        <v>0</v>
      </c>
      <c r="BL2651" s="256">
        <v>0</v>
      </c>
      <c r="BM2651" s="256">
        <v>0</v>
      </c>
      <c r="BN2651" s="256">
        <v>0</v>
      </c>
      <c r="BO2651" s="256">
        <v>0</v>
      </c>
      <c r="BP2651" s="256">
        <v>0</v>
      </c>
      <c r="BQ2651" s="256">
        <v>0</v>
      </c>
      <c r="BR2651" s="256">
        <v>0</v>
      </c>
      <c r="BS2651" s="256">
        <v>0</v>
      </c>
      <c r="BT2651" s="256">
        <v>0</v>
      </c>
      <c r="BU2651" s="256">
        <v>0</v>
      </c>
      <c r="BV2651" s="256">
        <v>0</v>
      </c>
    </row>
    <row r="2652" spans="1:74">
      <c r="A2652" s="256">
        <v>140</v>
      </c>
      <c r="B2652" s="256">
        <v>2656</v>
      </c>
      <c r="C2652" s="256">
        <v>2717</v>
      </c>
      <c r="D2652" s="256">
        <v>2763</v>
      </c>
      <c r="E2652" s="256">
        <v>2784</v>
      </c>
      <c r="F2652" s="256">
        <v>2767</v>
      </c>
      <c r="G2652" s="256">
        <v>2718</v>
      </c>
      <c r="H2652" s="256">
        <v>2612</v>
      </c>
      <c r="I2652" s="256">
        <v>2381</v>
      </c>
      <c r="J2652" s="256">
        <v>2034</v>
      </c>
      <c r="K2652" s="256">
        <v>1644</v>
      </c>
      <c r="L2652" s="256">
        <v>1262</v>
      </c>
      <c r="M2652" s="256">
        <v>957</v>
      </c>
      <c r="N2652" s="256">
        <v>786</v>
      </c>
      <c r="O2652" s="256">
        <v>698</v>
      </c>
      <c r="P2652" s="256">
        <v>653</v>
      </c>
      <c r="Q2652" s="256">
        <v>656</v>
      </c>
      <c r="R2652" s="256">
        <v>702</v>
      </c>
      <c r="S2652" s="256">
        <v>784</v>
      </c>
      <c r="T2652" s="256">
        <v>878</v>
      </c>
      <c r="U2652" s="256">
        <v>974</v>
      </c>
      <c r="V2652" s="256">
        <v>1082</v>
      </c>
      <c r="W2652" s="256">
        <v>1194</v>
      </c>
      <c r="X2652" s="256">
        <v>1286</v>
      </c>
      <c r="Y2652" s="256">
        <v>1311</v>
      </c>
      <c r="Z2652" s="256">
        <v>1266</v>
      </c>
      <c r="AA2652" s="256">
        <v>1150</v>
      </c>
      <c r="AB2652" s="256">
        <v>1034</v>
      </c>
      <c r="AC2652" s="256">
        <v>918</v>
      </c>
      <c r="AD2652" s="256">
        <v>800</v>
      </c>
      <c r="AE2652" s="256">
        <v>676</v>
      </c>
      <c r="AF2652" s="256">
        <v>550</v>
      </c>
      <c r="AG2652" s="256">
        <v>447</v>
      </c>
      <c r="AH2652" s="256">
        <v>403</v>
      </c>
      <c r="AI2652" s="256">
        <v>379</v>
      </c>
      <c r="AJ2652" s="256">
        <v>291</v>
      </c>
      <c r="AK2652" s="256">
        <v>152</v>
      </c>
      <c r="AL2652" s="256">
        <v>0</v>
      </c>
      <c r="AM2652" s="256">
        <v>0</v>
      </c>
      <c r="AN2652" s="256">
        <v>0</v>
      </c>
      <c r="AO2652" s="256">
        <v>0</v>
      </c>
      <c r="AP2652" s="256">
        <v>0</v>
      </c>
      <c r="AQ2652" s="256">
        <v>0</v>
      </c>
      <c r="AR2652" s="256">
        <v>0</v>
      </c>
      <c r="AS2652" s="256">
        <v>0</v>
      </c>
      <c r="AT2652" s="256">
        <v>0</v>
      </c>
      <c r="AU2652" s="256">
        <v>0</v>
      </c>
      <c r="AV2652" s="256">
        <v>0</v>
      </c>
      <c r="AW2652" s="256">
        <v>0</v>
      </c>
      <c r="AX2652" s="256">
        <v>0</v>
      </c>
      <c r="AY2652" s="256">
        <v>0</v>
      </c>
      <c r="AZ2652" s="256">
        <v>0</v>
      </c>
      <c r="BA2652" s="256">
        <v>0</v>
      </c>
      <c r="BB2652" s="256">
        <v>0</v>
      </c>
      <c r="BC2652" s="256">
        <v>0</v>
      </c>
      <c r="BD2652" s="256">
        <v>0</v>
      </c>
      <c r="BE2652" s="256">
        <v>0</v>
      </c>
      <c r="BF2652" s="256">
        <v>0</v>
      </c>
      <c r="BG2652" s="256">
        <v>0</v>
      </c>
      <c r="BH2652" s="256">
        <v>0</v>
      </c>
      <c r="BI2652" s="256">
        <v>0</v>
      </c>
      <c r="BJ2652" s="256">
        <v>0</v>
      </c>
      <c r="BK2652" s="256">
        <v>0</v>
      </c>
      <c r="BL2652" s="256">
        <v>0</v>
      </c>
      <c r="BM2652" s="256">
        <v>0</v>
      </c>
      <c r="BN2652" s="256">
        <v>0</v>
      </c>
      <c r="BO2652" s="256">
        <v>0</v>
      </c>
      <c r="BP2652" s="256">
        <v>0</v>
      </c>
      <c r="BQ2652" s="256">
        <v>0</v>
      </c>
      <c r="BR2652" s="256">
        <v>0</v>
      </c>
      <c r="BS2652" s="256">
        <v>0</v>
      </c>
      <c r="BT2652" s="256">
        <v>0</v>
      </c>
      <c r="BU2652" s="256">
        <v>0</v>
      </c>
      <c r="BV2652" s="256">
        <v>0</v>
      </c>
    </row>
    <row r="2653" spans="1:74">
      <c r="A2653" s="256">
        <v>142.5</v>
      </c>
      <c r="B2653" s="256">
        <v>2656</v>
      </c>
      <c r="C2653" s="256">
        <v>2708</v>
      </c>
      <c r="D2653" s="256">
        <v>2757</v>
      </c>
      <c r="E2653" s="256">
        <v>2775</v>
      </c>
      <c r="F2653" s="256">
        <v>2754</v>
      </c>
      <c r="G2653" s="256">
        <v>2698</v>
      </c>
      <c r="H2653" s="256">
        <v>2576</v>
      </c>
      <c r="I2653" s="256">
        <v>2310</v>
      </c>
      <c r="J2653" s="256">
        <v>1941</v>
      </c>
      <c r="K2653" s="256">
        <v>1540</v>
      </c>
      <c r="L2653" s="256">
        <v>1164</v>
      </c>
      <c r="M2653" s="256">
        <v>893</v>
      </c>
      <c r="N2653" s="256">
        <v>752</v>
      </c>
      <c r="O2653" s="256">
        <v>684</v>
      </c>
      <c r="P2653" s="256">
        <v>651</v>
      </c>
      <c r="Q2653" s="256">
        <v>668</v>
      </c>
      <c r="R2653" s="256">
        <v>732</v>
      </c>
      <c r="S2653" s="256">
        <v>818</v>
      </c>
      <c r="T2653" s="256">
        <v>905</v>
      </c>
      <c r="U2653" s="256">
        <v>994</v>
      </c>
      <c r="V2653" s="256">
        <v>1100</v>
      </c>
      <c r="W2653" s="256">
        <v>1196</v>
      </c>
      <c r="X2653" s="256">
        <v>1255</v>
      </c>
      <c r="Y2653" s="256">
        <v>1252</v>
      </c>
      <c r="Z2653" s="256">
        <v>1178</v>
      </c>
      <c r="AA2653" s="256">
        <v>1067</v>
      </c>
      <c r="AB2653" s="256">
        <v>964</v>
      </c>
      <c r="AC2653" s="256">
        <v>866</v>
      </c>
      <c r="AD2653" s="256">
        <v>764</v>
      </c>
      <c r="AE2653" s="256">
        <v>644</v>
      </c>
      <c r="AF2653" s="256">
        <v>530</v>
      </c>
      <c r="AG2653" s="256">
        <v>441</v>
      </c>
      <c r="AH2653" s="256">
        <v>405</v>
      </c>
      <c r="AI2653" s="256">
        <v>375</v>
      </c>
      <c r="AJ2653" s="256">
        <v>282</v>
      </c>
      <c r="AK2653" s="256">
        <v>143</v>
      </c>
      <c r="AL2653" s="256">
        <v>0</v>
      </c>
      <c r="AM2653" s="256">
        <v>0</v>
      </c>
      <c r="AN2653" s="256">
        <v>0</v>
      </c>
      <c r="AO2653" s="256">
        <v>0</v>
      </c>
      <c r="AP2653" s="256">
        <v>0</v>
      </c>
      <c r="AQ2653" s="256">
        <v>0</v>
      </c>
      <c r="AR2653" s="256">
        <v>0</v>
      </c>
      <c r="AS2653" s="256">
        <v>0</v>
      </c>
      <c r="AT2653" s="256">
        <v>0</v>
      </c>
      <c r="AU2653" s="256">
        <v>0</v>
      </c>
      <c r="AV2653" s="256">
        <v>0</v>
      </c>
      <c r="AW2653" s="256">
        <v>0</v>
      </c>
      <c r="AX2653" s="256">
        <v>0</v>
      </c>
      <c r="AY2653" s="256">
        <v>0</v>
      </c>
      <c r="AZ2653" s="256">
        <v>0</v>
      </c>
      <c r="BA2653" s="256">
        <v>0</v>
      </c>
      <c r="BB2653" s="256">
        <v>0</v>
      </c>
      <c r="BC2653" s="256">
        <v>0</v>
      </c>
      <c r="BD2653" s="256">
        <v>0</v>
      </c>
      <c r="BE2653" s="256">
        <v>0</v>
      </c>
      <c r="BF2653" s="256">
        <v>0</v>
      </c>
      <c r="BG2653" s="256">
        <v>0</v>
      </c>
      <c r="BH2653" s="256">
        <v>0</v>
      </c>
      <c r="BI2653" s="256">
        <v>0</v>
      </c>
      <c r="BJ2653" s="256">
        <v>0</v>
      </c>
      <c r="BK2653" s="256">
        <v>0</v>
      </c>
      <c r="BL2653" s="256">
        <v>0</v>
      </c>
      <c r="BM2653" s="256">
        <v>0</v>
      </c>
      <c r="BN2653" s="256">
        <v>0</v>
      </c>
      <c r="BO2653" s="256">
        <v>0</v>
      </c>
      <c r="BP2653" s="256">
        <v>0</v>
      </c>
      <c r="BQ2653" s="256">
        <v>0</v>
      </c>
      <c r="BR2653" s="256">
        <v>0</v>
      </c>
      <c r="BS2653" s="256">
        <v>0</v>
      </c>
      <c r="BT2653" s="256">
        <v>0</v>
      </c>
      <c r="BU2653" s="256">
        <v>0</v>
      </c>
      <c r="BV2653" s="256">
        <v>0</v>
      </c>
    </row>
    <row r="2654" spans="1:74">
      <c r="A2654" s="256">
        <v>145</v>
      </c>
      <c r="B2654" s="256">
        <v>2656</v>
      </c>
      <c r="C2654" s="256">
        <v>2716</v>
      </c>
      <c r="D2654" s="256">
        <v>2766</v>
      </c>
      <c r="E2654" s="256">
        <v>2780</v>
      </c>
      <c r="F2654" s="256">
        <v>2756</v>
      </c>
      <c r="G2654" s="256">
        <v>2692</v>
      </c>
      <c r="H2654" s="256">
        <v>2546</v>
      </c>
      <c r="I2654" s="256">
        <v>2248</v>
      </c>
      <c r="J2654" s="256">
        <v>1863</v>
      </c>
      <c r="K2654" s="256">
        <v>1452</v>
      </c>
      <c r="L2654" s="256">
        <v>1084</v>
      </c>
      <c r="M2654" s="256">
        <v>845</v>
      </c>
      <c r="N2654" s="256">
        <v>731</v>
      </c>
      <c r="O2654" s="256">
        <v>676</v>
      </c>
      <c r="P2654" s="256">
        <v>654</v>
      </c>
      <c r="Q2654" s="256">
        <v>686</v>
      </c>
      <c r="R2654" s="256">
        <v>764</v>
      </c>
      <c r="S2654" s="256">
        <v>848</v>
      </c>
      <c r="T2654" s="256">
        <v>923</v>
      </c>
      <c r="U2654" s="256">
        <v>1008</v>
      </c>
      <c r="V2654" s="256">
        <v>1104</v>
      </c>
      <c r="W2654" s="256">
        <v>1180</v>
      </c>
      <c r="X2654" s="256">
        <v>1209</v>
      </c>
      <c r="Y2654" s="256">
        <v>1182</v>
      </c>
      <c r="Z2654" s="256">
        <v>1091</v>
      </c>
      <c r="AA2654" s="256">
        <v>989</v>
      </c>
      <c r="AB2654" s="256">
        <v>900</v>
      </c>
      <c r="AC2654" s="256">
        <v>818</v>
      </c>
      <c r="AD2654" s="256">
        <v>720</v>
      </c>
      <c r="AE2654" s="256">
        <v>610</v>
      </c>
      <c r="AF2654" s="256">
        <v>507</v>
      </c>
      <c r="AG2654" s="256">
        <v>438</v>
      </c>
      <c r="AH2654" s="256">
        <v>426</v>
      </c>
      <c r="AI2654" s="256">
        <v>411</v>
      </c>
      <c r="AJ2654" s="256">
        <v>322</v>
      </c>
      <c r="AK2654" s="256">
        <v>142</v>
      </c>
      <c r="AL2654" s="256">
        <v>0</v>
      </c>
      <c r="AM2654" s="256">
        <v>0</v>
      </c>
      <c r="AN2654" s="256">
        <v>0</v>
      </c>
      <c r="AO2654" s="256">
        <v>0</v>
      </c>
      <c r="AP2654" s="256">
        <v>0</v>
      </c>
      <c r="AQ2654" s="256">
        <v>0</v>
      </c>
      <c r="AR2654" s="256">
        <v>0</v>
      </c>
      <c r="AS2654" s="256">
        <v>0</v>
      </c>
      <c r="AT2654" s="256">
        <v>0</v>
      </c>
      <c r="AU2654" s="256">
        <v>0</v>
      </c>
      <c r="AV2654" s="256">
        <v>0</v>
      </c>
      <c r="AW2654" s="256">
        <v>0</v>
      </c>
      <c r="AX2654" s="256">
        <v>0</v>
      </c>
      <c r="AY2654" s="256">
        <v>0</v>
      </c>
      <c r="AZ2654" s="256">
        <v>0</v>
      </c>
      <c r="BA2654" s="256">
        <v>0</v>
      </c>
      <c r="BB2654" s="256">
        <v>0</v>
      </c>
      <c r="BC2654" s="256">
        <v>0</v>
      </c>
      <c r="BD2654" s="256">
        <v>0</v>
      </c>
      <c r="BE2654" s="256">
        <v>0</v>
      </c>
      <c r="BF2654" s="256">
        <v>0</v>
      </c>
      <c r="BG2654" s="256">
        <v>0</v>
      </c>
      <c r="BH2654" s="256">
        <v>0</v>
      </c>
      <c r="BI2654" s="256">
        <v>0</v>
      </c>
      <c r="BJ2654" s="256">
        <v>0</v>
      </c>
      <c r="BK2654" s="256">
        <v>0</v>
      </c>
      <c r="BL2654" s="256">
        <v>0</v>
      </c>
      <c r="BM2654" s="256">
        <v>0</v>
      </c>
      <c r="BN2654" s="256">
        <v>0</v>
      </c>
      <c r="BO2654" s="256">
        <v>0</v>
      </c>
      <c r="BP2654" s="256">
        <v>0</v>
      </c>
      <c r="BQ2654" s="256">
        <v>0</v>
      </c>
      <c r="BR2654" s="256">
        <v>0</v>
      </c>
      <c r="BS2654" s="256">
        <v>0</v>
      </c>
      <c r="BT2654" s="256">
        <v>0</v>
      </c>
      <c r="BU2654" s="256">
        <v>0</v>
      </c>
      <c r="BV2654" s="256">
        <v>0</v>
      </c>
    </row>
    <row r="2655" spans="1:74">
      <c r="A2655" s="256">
        <v>147.5</v>
      </c>
      <c r="B2655" s="256">
        <v>2656</v>
      </c>
      <c r="C2655" s="256">
        <v>2723</v>
      </c>
      <c r="D2655" s="256">
        <v>2773</v>
      </c>
      <c r="E2655" s="256">
        <v>2786</v>
      </c>
      <c r="F2655" s="256">
        <v>2758</v>
      </c>
      <c r="G2655" s="256">
        <v>2688</v>
      </c>
      <c r="H2655" s="256">
        <v>2520</v>
      </c>
      <c r="I2655" s="256">
        <v>2194</v>
      </c>
      <c r="J2655" s="256">
        <v>1793</v>
      </c>
      <c r="K2655" s="256">
        <v>1376</v>
      </c>
      <c r="L2655" s="256">
        <v>1019</v>
      </c>
      <c r="M2655" s="256">
        <v>808</v>
      </c>
      <c r="N2655" s="256">
        <v>716</v>
      </c>
      <c r="O2655" s="256">
        <v>670</v>
      </c>
      <c r="P2655" s="256">
        <v>658</v>
      </c>
      <c r="Q2655" s="256">
        <v>708</v>
      </c>
      <c r="R2655" s="256">
        <v>794</v>
      </c>
      <c r="S2655" s="256">
        <v>868</v>
      </c>
      <c r="T2655" s="256">
        <v>930</v>
      </c>
      <c r="U2655" s="256">
        <v>1011</v>
      </c>
      <c r="V2655" s="256">
        <v>1094</v>
      </c>
      <c r="W2655" s="256">
        <v>1142</v>
      </c>
      <c r="X2655" s="256">
        <v>1153</v>
      </c>
      <c r="Y2655" s="256">
        <v>1107</v>
      </c>
      <c r="Z2655" s="256">
        <v>1012</v>
      </c>
      <c r="AA2655" s="256">
        <v>920</v>
      </c>
      <c r="AB2655" s="256">
        <v>843</v>
      </c>
      <c r="AC2655" s="256">
        <v>772</v>
      </c>
      <c r="AD2655" s="256">
        <v>678</v>
      </c>
      <c r="AE2655" s="256">
        <v>572</v>
      </c>
      <c r="AF2655" s="256">
        <v>476</v>
      </c>
      <c r="AG2655" s="256">
        <v>426</v>
      </c>
      <c r="AH2655" s="256">
        <v>420</v>
      </c>
      <c r="AI2655" s="256">
        <v>413</v>
      </c>
      <c r="AJ2655" s="256">
        <v>331</v>
      </c>
      <c r="AK2655" s="256">
        <v>141</v>
      </c>
      <c r="AL2655" s="256">
        <v>0</v>
      </c>
      <c r="AM2655" s="256">
        <v>0</v>
      </c>
      <c r="AN2655" s="256">
        <v>0</v>
      </c>
      <c r="AO2655" s="256">
        <v>0</v>
      </c>
      <c r="AP2655" s="256">
        <v>0</v>
      </c>
      <c r="AQ2655" s="256">
        <v>0</v>
      </c>
      <c r="AR2655" s="256">
        <v>0</v>
      </c>
      <c r="AS2655" s="256">
        <v>0</v>
      </c>
      <c r="AT2655" s="256">
        <v>0</v>
      </c>
      <c r="AU2655" s="256">
        <v>0</v>
      </c>
      <c r="AV2655" s="256">
        <v>0</v>
      </c>
      <c r="AW2655" s="256">
        <v>0</v>
      </c>
      <c r="AX2655" s="256">
        <v>0</v>
      </c>
      <c r="AY2655" s="256">
        <v>0</v>
      </c>
      <c r="AZ2655" s="256">
        <v>0</v>
      </c>
      <c r="BA2655" s="256">
        <v>0</v>
      </c>
      <c r="BB2655" s="256">
        <v>0</v>
      </c>
      <c r="BC2655" s="256">
        <v>0</v>
      </c>
      <c r="BD2655" s="256">
        <v>0</v>
      </c>
      <c r="BE2655" s="256">
        <v>0</v>
      </c>
      <c r="BF2655" s="256">
        <v>0</v>
      </c>
      <c r="BG2655" s="256">
        <v>0</v>
      </c>
      <c r="BH2655" s="256">
        <v>0</v>
      </c>
      <c r="BI2655" s="256">
        <v>0</v>
      </c>
      <c r="BJ2655" s="256">
        <v>0</v>
      </c>
      <c r="BK2655" s="256">
        <v>0</v>
      </c>
      <c r="BL2655" s="256">
        <v>0</v>
      </c>
      <c r="BM2655" s="256">
        <v>0</v>
      </c>
      <c r="BN2655" s="256">
        <v>0</v>
      </c>
      <c r="BO2655" s="256">
        <v>0</v>
      </c>
      <c r="BP2655" s="256">
        <v>0</v>
      </c>
      <c r="BQ2655" s="256">
        <v>0</v>
      </c>
      <c r="BR2655" s="256">
        <v>0</v>
      </c>
      <c r="BS2655" s="256">
        <v>0</v>
      </c>
      <c r="BT2655" s="256">
        <v>0</v>
      </c>
      <c r="BU2655" s="256">
        <v>0</v>
      </c>
      <c r="BV2655" s="256">
        <v>0</v>
      </c>
    </row>
    <row r="2656" spans="1:74">
      <c r="A2656" s="256">
        <v>150</v>
      </c>
      <c r="B2656" s="256">
        <v>2656</v>
      </c>
      <c r="C2656" s="256">
        <v>2720</v>
      </c>
      <c r="D2656" s="256">
        <v>2772</v>
      </c>
      <c r="E2656" s="256">
        <v>2786</v>
      </c>
      <c r="F2656" s="256">
        <v>2756</v>
      </c>
      <c r="G2656" s="256">
        <v>2674</v>
      </c>
      <c r="H2656" s="256">
        <v>2475</v>
      </c>
      <c r="I2656" s="256">
        <v>2126</v>
      </c>
      <c r="J2656" s="256">
        <v>1712</v>
      </c>
      <c r="K2656" s="256">
        <v>1296</v>
      </c>
      <c r="L2656" s="256">
        <v>962</v>
      </c>
      <c r="M2656" s="256">
        <v>782</v>
      </c>
      <c r="N2656" s="256">
        <v>704</v>
      </c>
      <c r="O2656" s="256">
        <v>664</v>
      </c>
      <c r="P2656" s="256">
        <v>665</v>
      </c>
      <c r="Q2656" s="256">
        <v>730</v>
      </c>
      <c r="R2656" s="256">
        <v>818</v>
      </c>
      <c r="S2656" s="256">
        <v>878</v>
      </c>
      <c r="T2656" s="256">
        <v>928</v>
      </c>
      <c r="U2656" s="256">
        <v>1002</v>
      </c>
      <c r="V2656" s="256">
        <v>1066</v>
      </c>
      <c r="W2656" s="256">
        <v>1092</v>
      </c>
      <c r="X2656" s="256">
        <v>1092</v>
      </c>
      <c r="Y2656" s="256">
        <v>1027</v>
      </c>
      <c r="Z2656" s="256">
        <v>940</v>
      </c>
      <c r="AA2656" s="256">
        <v>855</v>
      </c>
      <c r="AB2656" s="256">
        <v>790</v>
      </c>
      <c r="AC2656" s="256">
        <v>724</v>
      </c>
      <c r="AD2656" s="256">
        <v>633</v>
      </c>
      <c r="AE2656" s="256">
        <v>528</v>
      </c>
      <c r="AF2656" s="256">
        <v>448</v>
      </c>
      <c r="AG2656" s="256">
        <v>410</v>
      </c>
      <c r="AH2656" s="256">
        <v>401</v>
      </c>
      <c r="AI2656" s="256">
        <v>388</v>
      </c>
      <c r="AJ2656" s="256">
        <v>348</v>
      </c>
      <c r="AK2656" s="256">
        <v>185</v>
      </c>
      <c r="AL2656" s="256">
        <v>0</v>
      </c>
      <c r="AM2656" s="256">
        <v>0</v>
      </c>
      <c r="AN2656" s="256">
        <v>0</v>
      </c>
      <c r="AO2656" s="256">
        <v>0</v>
      </c>
      <c r="AP2656" s="256">
        <v>0</v>
      </c>
      <c r="AQ2656" s="256">
        <v>0</v>
      </c>
      <c r="AR2656" s="256">
        <v>0</v>
      </c>
      <c r="AS2656" s="256">
        <v>0</v>
      </c>
      <c r="AT2656" s="256">
        <v>0</v>
      </c>
      <c r="AU2656" s="256">
        <v>0</v>
      </c>
      <c r="AV2656" s="256">
        <v>0</v>
      </c>
      <c r="AW2656" s="256">
        <v>0</v>
      </c>
      <c r="AX2656" s="256">
        <v>0</v>
      </c>
      <c r="AY2656" s="256">
        <v>0</v>
      </c>
      <c r="AZ2656" s="256">
        <v>0</v>
      </c>
      <c r="BA2656" s="256">
        <v>0</v>
      </c>
      <c r="BB2656" s="256">
        <v>0</v>
      </c>
      <c r="BC2656" s="256">
        <v>0</v>
      </c>
      <c r="BD2656" s="256">
        <v>0</v>
      </c>
      <c r="BE2656" s="256">
        <v>0</v>
      </c>
      <c r="BF2656" s="256">
        <v>0</v>
      </c>
      <c r="BG2656" s="256">
        <v>0</v>
      </c>
      <c r="BH2656" s="256">
        <v>0</v>
      </c>
      <c r="BI2656" s="256">
        <v>0</v>
      </c>
      <c r="BJ2656" s="256">
        <v>0</v>
      </c>
      <c r="BK2656" s="256">
        <v>0</v>
      </c>
      <c r="BL2656" s="256">
        <v>0</v>
      </c>
      <c r="BM2656" s="256">
        <v>0</v>
      </c>
      <c r="BN2656" s="256">
        <v>0</v>
      </c>
      <c r="BO2656" s="256">
        <v>0</v>
      </c>
      <c r="BP2656" s="256">
        <v>0</v>
      </c>
      <c r="BQ2656" s="256">
        <v>0</v>
      </c>
      <c r="BR2656" s="256">
        <v>0</v>
      </c>
      <c r="BS2656" s="256">
        <v>0</v>
      </c>
      <c r="BT2656" s="256">
        <v>0</v>
      </c>
      <c r="BU2656" s="256">
        <v>0</v>
      </c>
      <c r="BV2656" s="256">
        <v>0</v>
      </c>
    </row>
    <row r="2657" spans="1:74">
      <c r="A2657" s="256">
        <v>152.5</v>
      </c>
      <c r="B2657" s="256">
        <v>2656</v>
      </c>
      <c r="C2657" s="256">
        <v>2716</v>
      </c>
      <c r="D2657" s="256">
        <v>2766</v>
      </c>
      <c r="E2657" s="256">
        <v>2778</v>
      </c>
      <c r="F2657" s="256">
        <v>2745</v>
      </c>
      <c r="G2657" s="256">
        <v>2657</v>
      </c>
      <c r="H2657" s="256">
        <v>2438</v>
      </c>
      <c r="I2657" s="256">
        <v>2064</v>
      </c>
      <c r="J2657" s="256">
        <v>1646</v>
      </c>
      <c r="K2657" s="256">
        <v>1230</v>
      </c>
      <c r="L2657" s="256">
        <v>918</v>
      </c>
      <c r="M2657" s="256">
        <v>761</v>
      </c>
      <c r="N2657" s="256">
        <v>694</v>
      </c>
      <c r="O2657" s="256">
        <v>663</v>
      </c>
      <c r="P2657" s="256">
        <v>677</v>
      </c>
      <c r="Q2657" s="256">
        <v>756</v>
      </c>
      <c r="R2657" s="256">
        <v>839</v>
      </c>
      <c r="S2657" s="256">
        <v>883</v>
      </c>
      <c r="T2657" s="256">
        <v>925</v>
      </c>
      <c r="U2657" s="256">
        <v>986</v>
      </c>
      <c r="V2657" s="256">
        <v>1028</v>
      </c>
      <c r="W2657" s="256">
        <v>1036</v>
      </c>
      <c r="X2657" s="256">
        <v>1025</v>
      </c>
      <c r="Y2657" s="256">
        <v>948</v>
      </c>
      <c r="Z2657" s="256">
        <v>870</v>
      </c>
      <c r="AA2657" s="256">
        <v>795</v>
      </c>
      <c r="AB2657" s="256">
        <v>744</v>
      </c>
      <c r="AC2657" s="256">
        <v>673</v>
      </c>
      <c r="AD2657" s="256">
        <v>584</v>
      </c>
      <c r="AE2657" s="256">
        <v>490</v>
      </c>
      <c r="AF2657" s="256">
        <v>426</v>
      </c>
      <c r="AG2657" s="256">
        <v>396</v>
      </c>
      <c r="AH2657" s="256">
        <v>383</v>
      </c>
      <c r="AI2657" s="256">
        <v>371</v>
      </c>
      <c r="AJ2657" s="256">
        <v>282</v>
      </c>
      <c r="AK2657" s="256">
        <v>116</v>
      </c>
      <c r="AL2657" s="256">
        <v>0</v>
      </c>
      <c r="AM2657" s="256">
        <v>0</v>
      </c>
      <c r="AN2657" s="256">
        <v>0</v>
      </c>
      <c r="AO2657" s="256">
        <v>0</v>
      </c>
      <c r="AP2657" s="256">
        <v>0</v>
      </c>
      <c r="AQ2657" s="256">
        <v>0</v>
      </c>
      <c r="AR2657" s="256">
        <v>0</v>
      </c>
      <c r="AS2657" s="256">
        <v>0</v>
      </c>
      <c r="AT2657" s="256">
        <v>0</v>
      </c>
      <c r="AU2657" s="256">
        <v>0</v>
      </c>
      <c r="AV2657" s="256">
        <v>0</v>
      </c>
      <c r="AW2657" s="256">
        <v>0</v>
      </c>
      <c r="AX2657" s="256">
        <v>0</v>
      </c>
      <c r="AY2657" s="256">
        <v>0</v>
      </c>
      <c r="AZ2657" s="256">
        <v>0</v>
      </c>
      <c r="BA2657" s="256">
        <v>0</v>
      </c>
      <c r="BB2657" s="256">
        <v>0</v>
      </c>
      <c r="BC2657" s="256">
        <v>0</v>
      </c>
      <c r="BD2657" s="256">
        <v>0</v>
      </c>
      <c r="BE2657" s="256">
        <v>0</v>
      </c>
      <c r="BF2657" s="256">
        <v>0</v>
      </c>
      <c r="BG2657" s="256">
        <v>0</v>
      </c>
      <c r="BH2657" s="256">
        <v>0</v>
      </c>
      <c r="BI2657" s="256">
        <v>0</v>
      </c>
      <c r="BJ2657" s="256">
        <v>0</v>
      </c>
      <c r="BK2657" s="256">
        <v>0</v>
      </c>
      <c r="BL2657" s="256">
        <v>0</v>
      </c>
      <c r="BM2657" s="256">
        <v>0</v>
      </c>
      <c r="BN2657" s="256">
        <v>0</v>
      </c>
      <c r="BO2657" s="256">
        <v>0</v>
      </c>
      <c r="BP2657" s="256">
        <v>0</v>
      </c>
      <c r="BQ2657" s="256">
        <v>0</v>
      </c>
      <c r="BR2657" s="256">
        <v>0</v>
      </c>
      <c r="BS2657" s="256">
        <v>0</v>
      </c>
      <c r="BT2657" s="256">
        <v>0</v>
      </c>
      <c r="BU2657" s="256">
        <v>0</v>
      </c>
      <c r="BV2657" s="256">
        <v>0</v>
      </c>
    </row>
    <row r="2658" spans="1:74">
      <c r="A2658" s="256">
        <v>155</v>
      </c>
      <c r="B2658" s="256">
        <v>2656</v>
      </c>
      <c r="C2658" s="256">
        <v>2712</v>
      </c>
      <c r="D2658" s="256">
        <v>2765</v>
      </c>
      <c r="E2658" s="256">
        <v>2776</v>
      </c>
      <c r="F2658" s="256">
        <v>2740</v>
      </c>
      <c r="G2658" s="256">
        <v>2644</v>
      </c>
      <c r="H2658" s="256">
        <v>2401</v>
      </c>
      <c r="I2658" s="256">
        <v>2015</v>
      </c>
      <c r="J2658" s="256">
        <v>1581</v>
      </c>
      <c r="K2658" s="256">
        <v>1168</v>
      </c>
      <c r="L2658" s="256">
        <v>878</v>
      </c>
      <c r="M2658" s="256">
        <v>744</v>
      </c>
      <c r="N2658" s="256">
        <v>688</v>
      </c>
      <c r="O2658" s="256">
        <v>663</v>
      </c>
      <c r="P2658" s="256">
        <v>692</v>
      </c>
      <c r="Q2658" s="256">
        <v>781</v>
      </c>
      <c r="R2658" s="256">
        <v>856</v>
      </c>
      <c r="S2658" s="256">
        <v>885</v>
      </c>
      <c r="T2658" s="256">
        <v>918</v>
      </c>
      <c r="U2658" s="256">
        <v>968</v>
      </c>
      <c r="V2658" s="256">
        <v>989</v>
      </c>
      <c r="W2658" s="256">
        <v>986</v>
      </c>
      <c r="X2658" s="256">
        <v>960</v>
      </c>
      <c r="Y2658" s="256">
        <v>880</v>
      </c>
      <c r="Z2658" s="256">
        <v>808</v>
      </c>
      <c r="AA2658" s="256">
        <v>744</v>
      </c>
      <c r="AB2658" s="256">
        <v>694</v>
      </c>
      <c r="AC2658" s="256">
        <v>624</v>
      </c>
      <c r="AD2658" s="256">
        <v>536</v>
      </c>
      <c r="AE2658" s="256">
        <v>458</v>
      </c>
      <c r="AF2658" s="256">
        <v>410</v>
      </c>
      <c r="AG2658" s="256">
        <v>380</v>
      </c>
      <c r="AH2658" s="256">
        <v>363</v>
      </c>
      <c r="AI2658" s="256">
        <v>341</v>
      </c>
      <c r="AJ2658" s="256">
        <v>254</v>
      </c>
      <c r="AK2658" s="256">
        <v>104</v>
      </c>
      <c r="AL2658" s="256">
        <v>0</v>
      </c>
      <c r="AM2658" s="256">
        <v>0</v>
      </c>
      <c r="AN2658" s="256">
        <v>0</v>
      </c>
      <c r="AO2658" s="256">
        <v>0</v>
      </c>
      <c r="AP2658" s="256">
        <v>0</v>
      </c>
      <c r="AQ2658" s="256">
        <v>0</v>
      </c>
      <c r="AR2658" s="256">
        <v>0</v>
      </c>
      <c r="AS2658" s="256">
        <v>0</v>
      </c>
      <c r="AT2658" s="256">
        <v>0</v>
      </c>
      <c r="AU2658" s="256">
        <v>0</v>
      </c>
      <c r="AV2658" s="256">
        <v>0</v>
      </c>
      <c r="AW2658" s="256">
        <v>0</v>
      </c>
      <c r="AX2658" s="256">
        <v>0</v>
      </c>
      <c r="AY2658" s="256">
        <v>0</v>
      </c>
      <c r="AZ2658" s="256">
        <v>0</v>
      </c>
      <c r="BA2658" s="256">
        <v>0</v>
      </c>
      <c r="BB2658" s="256">
        <v>0</v>
      </c>
      <c r="BC2658" s="256">
        <v>0</v>
      </c>
      <c r="BD2658" s="256">
        <v>0</v>
      </c>
      <c r="BE2658" s="256">
        <v>0</v>
      </c>
      <c r="BF2658" s="256">
        <v>0</v>
      </c>
      <c r="BG2658" s="256">
        <v>0</v>
      </c>
      <c r="BH2658" s="256">
        <v>0</v>
      </c>
      <c r="BI2658" s="256">
        <v>0</v>
      </c>
      <c r="BJ2658" s="256">
        <v>0</v>
      </c>
      <c r="BK2658" s="256">
        <v>0</v>
      </c>
      <c r="BL2658" s="256">
        <v>0</v>
      </c>
      <c r="BM2658" s="256">
        <v>0</v>
      </c>
      <c r="BN2658" s="256">
        <v>0</v>
      </c>
      <c r="BO2658" s="256">
        <v>0</v>
      </c>
      <c r="BP2658" s="256">
        <v>0</v>
      </c>
      <c r="BQ2658" s="256">
        <v>0</v>
      </c>
      <c r="BR2658" s="256">
        <v>0</v>
      </c>
      <c r="BS2658" s="256">
        <v>0</v>
      </c>
      <c r="BT2658" s="256">
        <v>0</v>
      </c>
      <c r="BU2658" s="256">
        <v>0</v>
      </c>
      <c r="BV2658" s="256">
        <v>0</v>
      </c>
    </row>
    <row r="2659" spans="1:74">
      <c r="A2659" s="256">
        <v>157.5</v>
      </c>
      <c r="B2659" s="256">
        <v>2656</v>
      </c>
      <c r="C2659" s="256">
        <v>2716</v>
      </c>
      <c r="D2659" s="256">
        <v>2768</v>
      </c>
      <c r="E2659" s="256">
        <v>2776</v>
      </c>
      <c r="F2659" s="256">
        <v>2738</v>
      </c>
      <c r="G2659" s="256">
        <v>2632</v>
      </c>
      <c r="H2659" s="256">
        <v>2368</v>
      </c>
      <c r="I2659" s="256">
        <v>1962</v>
      </c>
      <c r="J2659" s="256">
        <v>1528</v>
      </c>
      <c r="K2659" s="256">
        <v>1122</v>
      </c>
      <c r="L2659" s="256">
        <v>852</v>
      </c>
      <c r="M2659" s="256">
        <v>734</v>
      </c>
      <c r="N2659" s="256">
        <v>682</v>
      </c>
      <c r="O2659" s="256">
        <v>664</v>
      </c>
      <c r="P2659" s="256">
        <v>708</v>
      </c>
      <c r="Q2659" s="256">
        <v>802</v>
      </c>
      <c r="R2659" s="256">
        <v>865</v>
      </c>
      <c r="S2659" s="256">
        <v>884</v>
      </c>
      <c r="T2659" s="256">
        <v>911</v>
      </c>
      <c r="U2659" s="256">
        <v>948</v>
      </c>
      <c r="V2659" s="256">
        <v>950</v>
      </c>
      <c r="W2659" s="256">
        <v>948</v>
      </c>
      <c r="X2659" s="256">
        <v>903</v>
      </c>
      <c r="Y2659" s="256">
        <v>826</v>
      </c>
      <c r="Z2659" s="256">
        <v>755</v>
      </c>
      <c r="AA2659" s="256">
        <v>700</v>
      </c>
      <c r="AB2659" s="256">
        <v>650</v>
      </c>
      <c r="AC2659" s="256">
        <v>584</v>
      </c>
      <c r="AD2659" s="256">
        <v>500</v>
      </c>
      <c r="AE2659" s="256">
        <v>434</v>
      </c>
      <c r="AF2659" s="256">
        <v>392</v>
      </c>
      <c r="AG2659" s="256">
        <v>360</v>
      </c>
      <c r="AH2659" s="256">
        <v>336</v>
      </c>
      <c r="AI2659" s="256">
        <v>311</v>
      </c>
      <c r="AJ2659" s="256">
        <v>232</v>
      </c>
      <c r="AK2659" s="256">
        <v>96</v>
      </c>
      <c r="AL2659" s="256">
        <v>0</v>
      </c>
      <c r="AM2659" s="256">
        <v>0</v>
      </c>
      <c r="AN2659" s="256">
        <v>0</v>
      </c>
      <c r="AO2659" s="256">
        <v>0</v>
      </c>
      <c r="AP2659" s="256">
        <v>0</v>
      </c>
      <c r="AQ2659" s="256">
        <v>0</v>
      </c>
      <c r="AR2659" s="256">
        <v>0</v>
      </c>
      <c r="AS2659" s="256">
        <v>0</v>
      </c>
      <c r="AT2659" s="256">
        <v>0</v>
      </c>
      <c r="AU2659" s="256">
        <v>0</v>
      </c>
      <c r="AV2659" s="256">
        <v>0</v>
      </c>
      <c r="AW2659" s="256">
        <v>0</v>
      </c>
      <c r="AX2659" s="256">
        <v>0</v>
      </c>
      <c r="AY2659" s="256">
        <v>0</v>
      </c>
      <c r="AZ2659" s="256">
        <v>0</v>
      </c>
      <c r="BA2659" s="256">
        <v>0</v>
      </c>
      <c r="BB2659" s="256">
        <v>0</v>
      </c>
      <c r="BC2659" s="256">
        <v>0</v>
      </c>
      <c r="BD2659" s="256">
        <v>0</v>
      </c>
      <c r="BE2659" s="256">
        <v>0</v>
      </c>
      <c r="BF2659" s="256">
        <v>0</v>
      </c>
      <c r="BG2659" s="256">
        <v>0</v>
      </c>
      <c r="BH2659" s="256">
        <v>0</v>
      </c>
      <c r="BI2659" s="256">
        <v>0</v>
      </c>
      <c r="BJ2659" s="256">
        <v>0</v>
      </c>
      <c r="BK2659" s="256">
        <v>0</v>
      </c>
      <c r="BL2659" s="256">
        <v>0</v>
      </c>
      <c r="BM2659" s="256">
        <v>0</v>
      </c>
      <c r="BN2659" s="256">
        <v>0</v>
      </c>
      <c r="BO2659" s="256">
        <v>0</v>
      </c>
      <c r="BP2659" s="256">
        <v>0</v>
      </c>
      <c r="BQ2659" s="256">
        <v>0</v>
      </c>
      <c r="BR2659" s="256">
        <v>0</v>
      </c>
      <c r="BS2659" s="256">
        <v>0</v>
      </c>
      <c r="BT2659" s="256">
        <v>0</v>
      </c>
      <c r="BU2659" s="256">
        <v>0</v>
      </c>
      <c r="BV2659" s="256">
        <v>0</v>
      </c>
    </row>
    <row r="2660" spans="1:74">
      <c r="A2660" s="256">
        <v>160</v>
      </c>
      <c r="B2660" s="256">
        <v>2656</v>
      </c>
      <c r="C2660" s="256">
        <v>2717</v>
      </c>
      <c r="D2660" s="256">
        <v>2770</v>
      </c>
      <c r="E2660" s="256">
        <v>2776</v>
      </c>
      <c r="F2660" s="256">
        <v>2738</v>
      </c>
      <c r="G2660" s="256">
        <v>2624</v>
      </c>
      <c r="H2660" s="256">
        <v>2338</v>
      </c>
      <c r="I2660" s="256">
        <v>1924</v>
      </c>
      <c r="J2660" s="256">
        <v>1478</v>
      </c>
      <c r="K2660" s="256">
        <v>1077</v>
      </c>
      <c r="L2660" s="256">
        <v>830</v>
      </c>
      <c r="M2660" s="256">
        <v>724</v>
      </c>
      <c r="N2660" s="256">
        <v>677</v>
      </c>
      <c r="O2660" s="256">
        <v>666</v>
      </c>
      <c r="P2660" s="256">
        <v>722</v>
      </c>
      <c r="Q2660" s="256">
        <v>819</v>
      </c>
      <c r="R2660" s="256">
        <v>872</v>
      </c>
      <c r="S2660" s="256">
        <v>882</v>
      </c>
      <c r="T2660" s="256">
        <v>898</v>
      </c>
      <c r="U2660" s="256">
        <v>924</v>
      </c>
      <c r="V2660" s="256">
        <v>912</v>
      </c>
      <c r="W2660" s="256">
        <v>908</v>
      </c>
      <c r="X2660" s="256">
        <v>847</v>
      </c>
      <c r="Y2660" s="256">
        <v>772</v>
      </c>
      <c r="Z2660" s="256">
        <v>706</v>
      </c>
      <c r="AA2660" s="256">
        <v>658</v>
      </c>
      <c r="AB2660" s="256">
        <v>612</v>
      </c>
      <c r="AC2660" s="256">
        <v>546</v>
      </c>
      <c r="AD2660" s="256">
        <v>472</v>
      </c>
      <c r="AE2660" s="256">
        <v>416</v>
      </c>
      <c r="AF2660" s="256">
        <v>378</v>
      </c>
      <c r="AG2660" s="256">
        <v>337</v>
      </c>
      <c r="AH2660" s="256">
        <v>306</v>
      </c>
      <c r="AI2660" s="256">
        <v>275</v>
      </c>
      <c r="AJ2660" s="256">
        <v>202</v>
      </c>
      <c r="AK2660" s="256">
        <v>86</v>
      </c>
      <c r="AL2660" s="256">
        <v>0</v>
      </c>
      <c r="AM2660" s="256">
        <v>0</v>
      </c>
      <c r="AN2660" s="256">
        <v>0</v>
      </c>
      <c r="AO2660" s="256">
        <v>0</v>
      </c>
      <c r="AP2660" s="256">
        <v>0</v>
      </c>
      <c r="AQ2660" s="256">
        <v>0</v>
      </c>
      <c r="AR2660" s="256">
        <v>0</v>
      </c>
      <c r="AS2660" s="256">
        <v>0</v>
      </c>
      <c r="AT2660" s="256">
        <v>0</v>
      </c>
      <c r="AU2660" s="256">
        <v>0</v>
      </c>
      <c r="AV2660" s="256">
        <v>0</v>
      </c>
      <c r="AW2660" s="256">
        <v>0</v>
      </c>
      <c r="AX2660" s="256">
        <v>0</v>
      </c>
      <c r="AY2660" s="256">
        <v>0</v>
      </c>
      <c r="AZ2660" s="256">
        <v>0</v>
      </c>
      <c r="BA2660" s="256">
        <v>0</v>
      </c>
      <c r="BB2660" s="256">
        <v>0</v>
      </c>
      <c r="BC2660" s="256">
        <v>0</v>
      </c>
      <c r="BD2660" s="256">
        <v>0</v>
      </c>
      <c r="BE2660" s="256">
        <v>0</v>
      </c>
      <c r="BF2660" s="256">
        <v>0</v>
      </c>
      <c r="BG2660" s="256">
        <v>0</v>
      </c>
      <c r="BH2660" s="256">
        <v>0</v>
      </c>
      <c r="BI2660" s="256">
        <v>0</v>
      </c>
      <c r="BJ2660" s="256">
        <v>0</v>
      </c>
      <c r="BK2660" s="256">
        <v>0</v>
      </c>
      <c r="BL2660" s="256">
        <v>0</v>
      </c>
      <c r="BM2660" s="256">
        <v>0</v>
      </c>
      <c r="BN2660" s="256">
        <v>0</v>
      </c>
      <c r="BO2660" s="256">
        <v>0</v>
      </c>
      <c r="BP2660" s="256">
        <v>0</v>
      </c>
      <c r="BQ2660" s="256">
        <v>0</v>
      </c>
      <c r="BR2660" s="256">
        <v>0</v>
      </c>
      <c r="BS2660" s="256">
        <v>0</v>
      </c>
      <c r="BT2660" s="256">
        <v>0</v>
      </c>
      <c r="BU2660" s="256">
        <v>0</v>
      </c>
      <c r="BV2660" s="256">
        <v>0</v>
      </c>
    </row>
    <row r="2661" spans="1:74">
      <c r="A2661" s="256">
        <v>162.5</v>
      </c>
      <c r="B2661" s="256">
        <v>2656</v>
      </c>
      <c r="C2661" s="256">
        <v>2716</v>
      </c>
      <c r="D2661" s="256">
        <v>2771</v>
      </c>
      <c r="E2661" s="256">
        <v>2778</v>
      </c>
      <c r="F2661" s="256">
        <v>2736</v>
      </c>
      <c r="G2661" s="256">
        <v>2612</v>
      </c>
      <c r="H2661" s="256">
        <v>2310</v>
      </c>
      <c r="I2661" s="256">
        <v>1890</v>
      </c>
      <c r="J2661" s="256">
        <v>1431</v>
      </c>
      <c r="K2661" s="256">
        <v>1040</v>
      </c>
      <c r="L2661" s="256">
        <v>814</v>
      </c>
      <c r="M2661" s="256">
        <v>718</v>
      </c>
      <c r="N2661" s="256">
        <v>676</v>
      </c>
      <c r="O2661" s="256">
        <v>668</v>
      </c>
      <c r="P2661" s="256">
        <v>738</v>
      </c>
      <c r="Q2661" s="256">
        <v>834</v>
      </c>
      <c r="R2661" s="256">
        <v>874</v>
      </c>
      <c r="S2661" s="256">
        <v>876</v>
      </c>
      <c r="T2661" s="256">
        <v>886</v>
      </c>
      <c r="U2661" s="256">
        <v>896</v>
      </c>
      <c r="V2661" s="256">
        <v>873</v>
      </c>
      <c r="W2661" s="256">
        <v>868</v>
      </c>
      <c r="X2661" s="256">
        <v>796</v>
      </c>
      <c r="Y2661" s="256">
        <v>721</v>
      </c>
      <c r="Z2661" s="256">
        <v>660</v>
      </c>
      <c r="AA2661" s="256">
        <v>617</v>
      </c>
      <c r="AB2661" s="256">
        <v>576</v>
      </c>
      <c r="AC2661" s="256">
        <v>514</v>
      </c>
      <c r="AD2661" s="256">
        <v>456</v>
      </c>
      <c r="AE2661" s="256">
        <v>406</v>
      </c>
      <c r="AF2661" s="256">
        <v>365</v>
      </c>
      <c r="AG2661" s="256">
        <v>314</v>
      </c>
      <c r="AH2661" s="256">
        <v>284</v>
      </c>
      <c r="AI2661" s="256">
        <v>246</v>
      </c>
      <c r="AJ2661" s="256">
        <v>176</v>
      </c>
      <c r="AK2661" s="256">
        <v>83</v>
      </c>
      <c r="AL2661" s="256">
        <v>0</v>
      </c>
      <c r="AM2661" s="256">
        <v>0</v>
      </c>
      <c r="AN2661" s="256">
        <v>0</v>
      </c>
      <c r="AO2661" s="256">
        <v>0</v>
      </c>
      <c r="AP2661" s="256">
        <v>0</v>
      </c>
      <c r="AQ2661" s="256">
        <v>0</v>
      </c>
      <c r="AR2661" s="256">
        <v>0</v>
      </c>
      <c r="AS2661" s="256">
        <v>0</v>
      </c>
      <c r="AT2661" s="256">
        <v>0</v>
      </c>
      <c r="AU2661" s="256">
        <v>0</v>
      </c>
      <c r="AV2661" s="256">
        <v>0</v>
      </c>
      <c r="AW2661" s="256">
        <v>0</v>
      </c>
      <c r="AX2661" s="256">
        <v>0</v>
      </c>
      <c r="AY2661" s="256">
        <v>0</v>
      </c>
      <c r="AZ2661" s="256">
        <v>0</v>
      </c>
      <c r="BA2661" s="256">
        <v>0</v>
      </c>
      <c r="BB2661" s="256">
        <v>0</v>
      </c>
      <c r="BC2661" s="256">
        <v>0</v>
      </c>
      <c r="BD2661" s="256">
        <v>0</v>
      </c>
      <c r="BE2661" s="256">
        <v>0</v>
      </c>
      <c r="BF2661" s="256">
        <v>0</v>
      </c>
      <c r="BG2661" s="256">
        <v>0</v>
      </c>
      <c r="BH2661" s="256">
        <v>0</v>
      </c>
      <c r="BI2661" s="256">
        <v>0</v>
      </c>
      <c r="BJ2661" s="256">
        <v>0</v>
      </c>
      <c r="BK2661" s="256">
        <v>0</v>
      </c>
      <c r="BL2661" s="256">
        <v>0</v>
      </c>
      <c r="BM2661" s="256">
        <v>0</v>
      </c>
      <c r="BN2661" s="256">
        <v>0</v>
      </c>
      <c r="BO2661" s="256">
        <v>0</v>
      </c>
      <c r="BP2661" s="256">
        <v>0</v>
      </c>
      <c r="BQ2661" s="256">
        <v>0</v>
      </c>
      <c r="BR2661" s="256">
        <v>0</v>
      </c>
      <c r="BS2661" s="256">
        <v>0</v>
      </c>
      <c r="BT2661" s="256">
        <v>0</v>
      </c>
      <c r="BU2661" s="256">
        <v>0</v>
      </c>
      <c r="BV2661" s="256">
        <v>0</v>
      </c>
    </row>
    <row r="2662" spans="1:74">
      <c r="A2662" s="256">
        <v>165</v>
      </c>
      <c r="B2662" s="256">
        <v>2656</v>
      </c>
      <c r="C2662" s="256">
        <v>2718</v>
      </c>
      <c r="D2662" s="256">
        <v>2774</v>
      </c>
      <c r="E2662" s="256">
        <v>2780</v>
      </c>
      <c r="F2662" s="256">
        <v>2736</v>
      </c>
      <c r="G2662" s="256">
        <v>2608</v>
      </c>
      <c r="H2662" s="256">
        <v>2290</v>
      </c>
      <c r="I2662" s="256">
        <v>1857</v>
      </c>
      <c r="J2662" s="256">
        <v>1398</v>
      </c>
      <c r="K2662" s="256">
        <v>1012</v>
      </c>
      <c r="L2662" s="256">
        <v>798</v>
      </c>
      <c r="M2662" s="256">
        <v>714</v>
      </c>
      <c r="N2662" s="256">
        <v>675</v>
      </c>
      <c r="O2662" s="256">
        <v>676</v>
      </c>
      <c r="P2662" s="256">
        <v>752</v>
      </c>
      <c r="Q2662" s="256">
        <v>843</v>
      </c>
      <c r="R2662" s="256">
        <v>870</v>
      </c>
      <c r="S2662" s="256">
        <v>865</v>
      </c>
      <c r="T2662" s="256">
        <v>867</v>
      </c>
      <c r="U2662" s="256">
        <v>862</v>
      </c>
      <c r="V2662" s="256">
        <v>832</v>
      </c>
      <c r="W2662" s="256">
        <v>819</v>
      </c>
      <c r="X2662" s="256">
        <v>744</v>
      </c>
      <c r="Y2662" s="256">
        <v>672</v>
      </c>
      <c r="Z2662" s="256">
        <v>614</v>
      </c>
      <c r="AA2662" s="256">
        <v>582</v>
      </c>
      <c r="AB2662" s="256">
        <v>545</v>
      </c>
      <c r="AC2662" s="256">
        <v>488</v>
      </c>
      <c r="AD2662" s="256">
        <v>446</v>
      </c>
      <c r="AE2662" s="256">
        <v>400</v>
      </c>
      <c r="AF2662" s="256">
        <v>354</v>
      </c>
      <c r="AG2662" s="256">
        <v>300</v>
      </c>
      <c r="AH2662" s="256">
        <v>270</v>
      </c>
      <c r="AI2662" s="256">
        <v>222</v>
      </c>
      <c r="AJ2662" s="256">
        <v>156</v>
      </c>
      <c r="AK2662" s="256">
        <v>76</v>
      </c>
      <c r="AL2662" s="256">
        <v>0</v>
      </c>
      <c r="AM2662" s="256">
        <v>0</v>
      </c>
      <c r="AN2662" s="256">
        <v>0</v>
      </c>
      <c r="AO2662" s="256">
        <v>0</v>
      </c>
      <c r="AP2662" s="256">
        <v>0</v>
      </c>
      <c r="AQ2662" s="256">
        <v>0</v>
      </c>
      <c r="AR2662" s="256">
        <v>0</v>
      </c>
      <c r="AS2662" s="256">
        <v>0</v>
      </c>
      <c r="AT2662" s="256">
        <v>0</v>
      </c>
      <c r="AU2662" s="256">
        <v>0</v>
      </c>
      <c r="AV2662" s="256">
        <v>0</v>
      </c>
      <c r="AW2662" s="256">
        <v>0</v>
      </c>
      <c r="AX2662" s="256">
        <v>0</v>
      </c>
      <c r="AY2662" s="256">
        <v>0</v>
      </c>
      <c r="AZ2662" s="256">
        <v>0</v>
      </c>
      <c r="BA2662" s="256">
        <v>0</v>
      </c>
      <c r="BB2662" s="256">
        <v>0</v>
      </c>
      <c r="BC2662" s="256">
        <v>0</v>
      </c>
      <c r="BD2662" s="256">
        <v>0</v>
      </c>
      <c r="BE2662" s="256">
        <v>0</v>
      </c>
      <c r="BF2662" s="256">
        <v>0</v>
      </c>
      <c r="BG2662" s="256">
        <v>0</v>
      </c>
      <c r="BH2662" s="256">
        <v>0</v>
      </c>
      <c r="BI2662" s="256">
        <v>0</v>
      </c>
      <c r="BJ2662" s="256">
        <v>0</v>
      </c>
      <c r="BK2662" s="256">
        <v>0</v>
      </c>
      <c r="BL2662" s="256">
        <v>0</v>
      </c>
      <c r="BM2662" s="256">
        <v>0</v>
      </c>
      <c r="BN2662" s="256">
        <v>0</v>
      </c>
      <c r="BO2662" s="256">
        <v>0</v>
      </c>
      <c r="BP2662" s="256">
        <v>0</v>
      </c>
      <c r="BQ2662" s="256">
        <v>0</v>
      </c>
      <c r="BR2662" s="256">
        <v>0</v>
      </c>
      <c r="BS2662" s="256">
        <v>0</v>
      </c>
      <c r="BT2662" s="256">
        <v>0</v>
      </c>
      <c r="BU2662" s="256">
        <v>0</v>
      </c>
      <c r="BV2662" s="256">
        <v>0</v>
      </c>
    </row>
    <row r="2663" spans="1:74">
      <c r="A2663" s="256">
        <v>167.5</v>
      </c>
      <c r="B2663" s="256">
        <v>2656</v>
      </c>
      <c r="C2663" s="256">
        <v>2716</v>
      </c>
      <c r="D2663" s="256">
        <v>2772</v>
      </c>
      <c r="E2663" s="256">
        <v>2774</v>
      </c>
      <c r="F2663" s="256">
        <v>2728</v>
      </c>
      <c r="G2663" s="256">
        <v>2593</v>
      </c>
      <c r="H2663" s="256">
        <v>2266</v>
      </c>
      <c r="I2663" s="256">
        <v>1824</v>
      </c>
      <c r="J2663" s="256">
        <v>1360</v>
      </c>
      <c r="K2663" s="256">
        <v>979</v>
      </c>
      <c r="L2663" s="256">
        <v>782</v>
      </c>
      <c r="M2663" s="256">
        <v>705</v>
      </c>
      <c r="N2663" s="256">
        <v>669</v>
      </c>
      <c r="O2663" s="256">
        <v>679</v>
      </c>
      <c r="P2663" s="256">
        <v>761</v>
      </c>
      <c r="Q2663" s="256">
        <v>846</v>
      </c>
      <c r="R2663" s="256">
        <v>866</v>
      </c>
      <c r="S2663" s="256">
        <v>851</v>
      </c>
      <c r="T2663" s="256">
        <v>847</v>
      </c>
      <c r="U2663" s="256">
        <v>828</v>
      </c>
      <c r="V2663" s="256">
        <v>794</v>
      </c>
      <c r="W2663" s="256">
        <v>773</v>
      </c>
      <c r="X2663" s="256">
        <v>695</v>
      </c>
      <c r="Y2663" s="256">
        <v>625</v>
      </c>
      <c r="Z2663" s="256">
        <v>575</v>
      </c>
      <c r="AA2663" s="256">
        <v>553</v>
      </c>
      <c r="AB2663" s="256">
        <v>518</v>
      </c>
      <c r="AC2663" s="256">
        <v>475</v>
      </c>
      <c r="AD2663" s="256">
        <v>436</v>
      </c>
      <c r="AE2663" s="256">
        <v>388</v>
      </c>
      <c r="AF2663" s="256">
        <v>338</v>
      </c>
      <c r="AG2663" s="256">
        <v>282</v>
      </c>
      <c r="AH2663" s="256">
        <v>252</v>
      </c>
      <c r="AI2663" s="256">
        <v>193</v>
      </c>
      <c r="AJ2663" s="256">
        <v>127</v>
      </c>
      <c r="AK2663" s="256">
        <v>62</v>
      </c>
      <c r="AL2663" s="256">
        <v>0</v>
      </c>
      <c r="AM2663" s="256">
        <v>0</v>
      </c>
      <c r="AN2663" s="256">
        <v>0</v>
      </c>
      <c r="AO2663" s="256">
        <v>0</v>
      </c>
      <c r="AP2663" s="256">
        <v>0</v>
      </c>
      <c r="AQ2663" s="256">
        <v>0</v>
      </c>
      <c r="AR2663" s="256">
        <v>0</v>
      </c>
      <c r="AS2663" s="256">
        <v>0</v>
      </c>
      <c r="AT2663" s="256">
        <v>0</v>
      </c>
      <c r="AU2663" s="256">
        <v>0</v>
      </c>
      <c r="AV2663" s="256">
        <v>0</v>
      </c>
      <c r="AW2663" s="256">
        <v>0</v>
      </c>
      <c r="AX2663" s="256">
        <v>0</v>
      </c>
      <c r="AY2663" s="256">
        <v>0</v>
      </c>
      <c r="AZ2663" s="256">
        <v>0</v>
      </c>
      <c r="BA2663" s="256">
        <v>0</v>
      </c>
      <c r="BB2663" s="256">
        <v>0</v>
      </c>
      <c r="BC2663" s="256">
        <v>0</v>
      </c>
      <c r="BD2663" s="256">
        <v>0</v>
      </c>
      <c r="BE2663" s="256">
        <v>0</v>
      </c>
      <c r="BF2663" s="256">
        <v>0</v>
      </c>
      <c r="BG2663" s="256">
        <v>0</v>
      </c>
      <c r="BH2663" s="256">
        <v>0</v>
      </c>
      <c r="BI2663" s="256">
        <v>0</v>
      </c>
      <c r="BJ2663" s="256">
        <v>0</v>
      </c>
      <c r="BK2663" s="256">
        <v>0</v>
      </c>
      <c r="BL2663" s="256">
        <v>0</v>
      </c>
      <c r="BM2663" s="256">
        <v>0</v>
      </c>
      <c r="BN2663" s="256">
        <v>0</v>
      </c>
      <c r="BO2663" s="256">
        <v>0</v>
      </c>
      <c r="BP2663" s="256">
        <v>0</v>
      </c>
      <c r="BQ2663" s="256">
        <v>0</v>
      </c>
      <c r="BR2663" s="256">
        <v>0</v>
      </c>
      <c r="BS2663" s="256">
        <v>0</v>
      </c>
      <c r="BT2663" s="256">
        <v>0</v>
      </c>
      <c r="BU2663" s="256">
        <v>0</v>
      </c>
      <c r="BV2663" s="256">
        <v>0</v>
      </c>
    </row>
    <row r="2664" spans="1:74">
      <c r="A2664" s="256">
        <v>170</v>
      </c>
      <c r="B2664" s="256">
        <v>2656</v>
      </c>
      <c r="C2664" s="256">
        <v>2716</v>
      </c>
      <c r="D2664" s="256">
        <v>2770</v>
      </c>
      <c r="E2664" s="256">
        <v>2774</v>
      </c>
      <c r="F2664" s="256">
        <v>2730</v>
      </c>
      <c r="G2664" s="256">
        <v>2586</v>
      </c>
      <c r="H2664" s="256">
        <v>2248</v>
      </c>
      <c r="I2664" s="256">
        <v>1800</v>
      </c>
      <c r="J2664" s="256">
        <v>1335</v>
      </c>
      <c r="K2664" s="256">
        <v>955</v>
      </c>
      <c r="L2664" s="256">
        <v>764</v>
      </c>
      <c r="M2664" s="256">
        <v>692</v>
      </c>
      <c r="N2664" s="256">
        <v>662</v>
      </c>
      <c r="O2664" s="256">
        <v>678</v>
      </c>
      <c r="P2664" s="256">
        <v>767</v>
      </c>
      <c r="Q2664" s="256">
        <v>846</v>
      </c>
      <c r="R2664" s="256">
        <v>856</v>
      </c>
      <c r="S2664" s="256">
        <v>836</v>
      </c>
      <c r="T2664" s="256">
        <v>826</v>
      </c>
      <c r="U2664" s="256">
        <v>792</v>
      </c>
      <c r="V2664" s="256">
        <v>756</v>
      </c>
      <c r="W2664" s="256">
        <v>726</v>
      </c>
      <c r="X2664" s="256">
        <v>647</v>
      </c>
      <c r="Y2664" s="256">
        <v>578</v>
      </c>
      <c r="Z2664" s="256">
        <v>540</v>
      </c>
      <c r="AA2664" s="256">
        <v>526</v>
      </c>
      <c r="AB2664" s="256">
        <v>498</v>
      </c>
      <c r="AC2664" s="256">
        <v>464</v>
      </c>
      <c r="AD2664" s="256">
        <v>426</v>
      </c>
      <c r="AE2664" s="256">
        <v>378</v>
      </c>
      <c r="AF2664" s="256">
        <v>326</v>
      </c>
      <c r="AG2664" s="256">
        <v>270</v>
      </c>
      <c r="AH2664" s="256">
        <v>240</v>
      </c>
      <c r="AI2664" s="256">
        <v>174</v>
      </c>
      <c r="AJ2664" s="256">
        <v>106</v>
      </c>
      <c r="AK2664" s="256">
        <v>51</v>
      </c>
      <c r="AL2664" s="256">
        <v>0</v>
      </c>
      <c r="AM2664" s="256">
        <v>0</v>
      </c>
      <c r="AN2664" s="256">
        <v>0</v>
      </c>
      <c r="AO2664" s="256">
        <v>0</v>
      </c>
      <c r="AP2664" s="256">
        <v>0</v>
      </c>
      <c r="AQ2664" s="256">
        <v>0</v>
      </c>
      <c r="AR2664" s="256">
        <v>0</v>
      </c>
      <c r="AS2664" s="256">
        <v>0</v>
      </c>
      <c r="AT2664" s="256">
        <v>0</v>
      </c>
      <c r="AU2664" s="256">
        <v>0</v>
      </c>
      <c r="AV2664" s="256">
        <v>0</v>
      </c>
      <c r="AW2664" s="256">
        <v>0</v>
      </c>
      <c r="AX2664" s="256">
        <v>0</v>
      </c>
      <c r="AY2664" s="256">
        <v>0</v>
      </c>
      <c r="AZ2664" s="256">
        <v>0</v>
      </c>
      <c r="BA2664" s="256">
        <v>0</v>
      </c>
      <c r="BB2664" s="256">
        <v>0</v>
      </c>
      <c r="BC2664" s="256">
        <v>0</v>
      </c>
      <c r="BD2664" s="256">
        <v>0</v>
      </c>
      <c r="BE2664" s="256">
        <v>0</v>
      </c>
      <c r="BF2664" s="256">
        <v>0</v>
      </c>
      <c r="BG2664" s="256">
        <v>0</v>
      </c>
      <c r="BH2664" s="256">
        <v>0</v>
      </c>
      <c r="BI2664" s="256">
        <v>0</v>
      </c>
      <c r="BJ2664" s="256">
        <v>0</v>
      </c>
      <c r="BK2664" s="256">
        <v>0</v>
      </c>
      <c r="BL2664" s="256">
        <v>0</v>
      </c>
      <c r="BM2664" s="256">
        <v>0</v>
      </c>
      <c r="BN2664" s="256">
        <v>0</v>
      </c>
      <c r="BO2664" s="256">
        <v>0</v>
      </c>
      <c r="BP2664" s="256">
        <v>0</v>
      </c>
      <c r="BQ2664" s="256">
        <v>0</v>
      </c>
      <c r="BR2664" s="256">
        <v>0</v>
      </c>
      <c r="BS2664" s="256">
        <v>0</v>
      </c>
      <c r="BT2664" s="256">
        <v>0</v>
      </c>
      <c r="BU2664" s="256">
        <v>0</v>
      </c>
      <c r="BV2664" s="256">
        <v>0</v>
      </c>
    </row>
    <row r="2665" spans="1:74">
      <c r="A2665" s="256">
        <v>172.5</v>
      </c>
      <c r="B2665" s="256">
        <v>2656</v>
      </c>
      <c r="C2665" s="256">
        <v>2720</v>
      </c>
      <c r="D2665" s="256">
        <v>2774</v>
      </c>
      <c r="E2665" s="256">
        <v>2778</v>
      </c>
      <c r="F2665" s="256">
        <v>2730</v>
      </c>
      <c r="G2665" s="256">
        <v>2583</v>
      </c>
      <c r="H2665" s="256">
        <v>2242</v>
      </c>
      <c r="I2665" s="256">
        <v>1790</v>
      </c>
      <c r="J2665" s="256">
        <v>1318</v>
      </c>
      <c r="K2665" s="256">
        <v>936</v>
      </c>
      <c r="L2665" s="256">
        <v>749</v>
      </c>
      <c r="M2665" s="256">
        <v>680</v>
      </c>
      <c r="N2665" s="256">
        <v>652</v>
      </c>
      <c r="O2665" s="256">
        <v>676</v>
      </c>
      <c r="P2665" s="256">
        <v>768</v>
      </c>
      <c r="Q2665" s="256">
        <v>842</v>
      </c>
      <c r="R2665" s="256">
        <v>844</v>
      </c>
      <c r="S2665" s="256">
        <v>822</v>
      </c>
      <c r="T2665" s="256">
        <v>804</v>
      </c>
      <c r="U2665" s="256">
        <v>762</v>
      </c>
      <c r="V2665" s="256">
        <v>726</v>
      </c>
      <c r="W2665" s="256">
        <v>685</v>
      </c>
      <c r="X2665" s="256">
        <v>604</v>
      </c>
      <c r="Y2665" s="256">
        <v>539</v>
      </c>
      <c r="Z2665" s="256">
        <v>509</v>
      </c>
      <c r="AA2665" s="256">
        <v>504</v>
      </c>
      <c r="AB2665" s="256">
        <v>484</v>
      </c>
      <c r="AC2665" s="256">
        <v>458</v>
      </c>
      <c r="AD2665" s="256">
        <v>424</v>
      </c>
      <c r="AE2665" s="256">
        <v>374</v>
      </c>
      <c r="AF2665" s="256">
        <v>314</v>
      </c>
      <c r="AG2665" s="256">
        <v>260</v>
      </c>
      <c r="AH2665" s="256">
        <v>224</v>
      </c>
      <c r="AI2665" s="256">
        <v>158</v>
      </c>
      <c r="AJ2665" s="256">
        <v>96</v>
      </c>
      <c r="AK2665" s="256">
        <v>48</v>
      </c>
      <c r="AL2665" s="256">
        <v>0</v>
      </c>
      <c r="AM2665" s="256">
        <v>0</v>
      </c>
      <c r="AN2665" s="256">
        <v>0</v>
      </c>
      <c r="AO2665" s="256">
        <v>0</v>
      </c>
      <c r="AP2665" s="256">
        <v>0</v>
      </c>
      <c r="AQ2665" s="256">
        <v>0</v>
      </c>
      <c r="AR2665" s="256">
        <v>0</v>
      </c>
      <c r="AS2665" s="256">
        <v>0</v>
      </c>
      <c r="AT2665" s="256">
        <v>0</v>
      </c>
      <c r="AU2665" s="256">
        <v>0</v>
      </c>
      <c r="AV2665" s="256">
        <v>0</v>
      </c>
      <c r="AW2665" s="256">
        <v>0</v>
      </c>
      <c r="AX2665" s="256">
        <v>0</v>
      </c>
      <c r="AY2665" s="256">
        <v>0</v>
      </c>
      <c r="AZ2665" s="256">
        <v>0</v>
      </c>
      <c r="BA2665" s="256">
        <v>0</v>
      </c>
      <c r="BB2665" s="256">
        <v>0</v>
      </c>
      <c r="BC2665" s="256">
        <v>0</v>
      </c>
      <c r="BD2665" s="256">
        <v>0</v>
      </c>
      <c r="BE2665" s="256">
        <v>0</v>
      </c>
      <c r="BF2665" s="256">
        <v>0</v>
      </c>
      <c r="BG2665" s="256">
        <v>0</v>
      </c>
      <c r="BH2665" s="256">
        <v>0</v>
      </c>
      <c r="BI2665" s="256">
        <v>0</v>
      </c>
      <c r="BJ2665" s="256">
        <v>0</v>
      </c>
      <c r="BK2665" s="256">
        <v>0</v>
      </c>
      <c r="BL2665" s="256">
        <v>0</v>
      </c>
      <c r="BM2665" s="256">
        <v>0</v>
      </c>
      <c r="BN2665" s="256">
        <v>0</v>
      </c>
      <c r="BO2665" s="256">
        <v>0</v>
      </c>
      <c r="BP2665" s="256">
        <v>0</v>
      </c>
      <c r="BQ2665" s="256">
        <v>0</v>
      </c>
      <c r="BR2665" s="256">
        <v>0</v>
      </c>
      <c r="BS2665" s="256">
        <v>0</v>
      </c>
      <c r="BT2665" s="256">
        <v>0</v>
      </c>
      <c r="BU2665" s="256">
        <v>0</v>
      </c>
      <c r="BV2665" s="256">
        <v>0</v>
      </c>
    </row>
    <row r="2666" spans="1:74">
      <c r="A2666" s="256">
        <v>175</v>
      </c>
      <c r="B2666" s="256">
        <v>2656</v>
      </c>
      <c r="C2666" s="256">
        <v>2722</v>
      </c>
      <c r="D2666" s="256">
        <v>2778</v>
      </c>
      <c r="E2666" s="256">
        <v>2781</v>
      </c>
      <c r="F2666" s="256">
        <v>2734</v>
      </c>
      <c r="G2666" s="256">
        <v>2583</v>
      </c>
      <c r="H2666" s="256">
        <v>2234</v>
      </c>
      <c r="I2666" s="256">
        <v>1776</v>
      </c>
      <c r="J2666" s="256">
        <v>1303</v>
      </c>
      <c r="K2666" s="256">
        <v>924</v>
      </c>
      <c r="L2666" s="256">
        <v>740</v>
      </c>
      <c r="M2666" s="256">
        <v>669</v>
      </c>
      <c r="N2666" s="256">
        <v>643</v>
      </c>
      <c r="O2666" s="256">
        <v>671</v>
      </c>
      <c r="P2666" s="256">
        <v>766</v>
      </c>
      <c r="Q2666" s="256">
        <v>836</v>
      </c>
      <c r="R2666" s="256">
        <v>833</v>
      </c>
      <c r="S2666" s="256">
        <v>808</v>
      </c>
      <c r="T2666" s="256">
        <v>788</v>
      </c>
      <c r="U2666" s="256">
        <v>733</v>
      </c>
      <c r="V2666" s="256">
        <v>696</v>
      </c>
      <c r="W2666" s="256">
        <v>648</v>
      </c>
      <c r="X2666" s="256">
        <v>568</v>
      </c>
      <c r="Y2666" s="256">
        <v>507</v>
      </c>
      <c r="Z2666" s="256">
        <v>486</v>
      </c>
      <c r="AA2666" s="256">
        <v>490</v>
      </c>
      <c r="AB2666" s="256">
        <v>474</v>
      </c>
      <c r="AC2666" s="256">
        <v>456</v>
      </c>
      <c r="AD2666" s="256">
        <v>424</v>
      </c>
      <c r="AE2666" s="256">
        <v>370</v>
      </c>
      <c r="AF2666" s="256">
        <v>306</v>
      </c>
      <c r="AG2666" s="256">
        <v>249</v>
      </c>
      <c r="AH2666" s="256">
        <v>207</v>
      </c>
      <c r="AI2666" s="256">
        <v>146</v>
      </c>
      <c r="AJ2666" s="256">
        <v>94</v>
      </c>
      <c r="AK2666" s="256">
        <v>46</v>
      </c>
      <c r="AL2666" s="256">
        <v>0</v>
      </c>
      <c r="AM2666" s="256">
        <v>0</v>
      </c>
      <c r="AN2666" s="256">
        <v>0</v>
      </c>
      <c r="AO2666" s="256">
        <v>0</v>
      </c>
      <c r="AP2666" s="256">
        <v>0</v>
      </c>
      <c r="AQ2666" s="256">
        <v>0</v>
      </c>
      <c r="AR2666" s="256">
        <v>0</v>
      </c>
      <c r="AS2666" s="256">
        <v>0</v>
      </c>
      <c r="AT2666" s="256">
        <v>0</v>
      </c>
      <c r="AU2666" s="256">
        <v>0</v>
      </c>
      <c r="AV2666" s="256">
        <v>0</v>
      </c>
      <c r="AW2666" s="256">
        <v>0</v>
      </c>
      <c r="AX2666" s="256">
        <v>0</v>
      </c>
      <c r="AY2666" s="256">
        <v>0</v>
      </c>
      <c r="AZ2666" s="256">
        <v>0</v>
      </c>
      <c r="BA2666" s="256">
        <v>0</v>
      </c>
      <c r="BB2666" s="256">
        <v>0</v>
      </c>
      <c r="BC2666" s="256">
        <v>0</v>
      </c>
      <c r="BD2666" s="256">
        <v>0</v>
      </c>
      <c r="BE2666" s="256">
        <v>0</v>
      </c>
      <c r="BF2666" s="256">
        <v>0</v>
      </c>
      <c r="BG2666" s="256">
        <v>0</v>
      </c>
      <c r="BH2666" s="256">
        <v>0</v>
      </c>
      <c r="BI2666" s="256">
        <v>0</v>
      </c>
      <c r="BJ2666" s="256">
        <v>0</v>
      </c>
      <c r="BK2666" s="256">
        <v>0</v>
      </c>
      <c r="BL2666" s="256">
        <v>0</v>
      </c>
      <c r="BM2666" s="256">
        <v>0</v>
      </c>
      <c r="BN2666" s="256">
        <v>0</v>
      </c>
      <c r="BO2666" s="256">
        <v>0</v>
      </c>
      <c r="BP2666" s="256">
        <v>0</v>
      </c>
      <c r="BQ2666" s="256">
        <v>0</v>
      </c>
      <c r="BR2666" s="256">
        <v>0</v>
      </c>
      <c r="BS2666" s="256">
        <v>0</v>
      </c>
      <c r="BT2666" s="256">
        <v>0</v>
      </c>
      <c r="BU2666" s="256">
        <v>0</v>
      </c>
      <c r="BV2666" s="256">
        <v>0</v>
      </c>
    </row>
    <row r="2667" spans="1:74">
      <c r="A2667" s="256">
        <v>177.5</v>
      </c>
      <c r="B2667" s="256">
        <v>2656</v>
      </c>
      <c r="C2667" s="256">
        <v>2729</v>
      </c>
      <c r="D2667" s="256">
        <v>2786</v>
      </c>
      <c r="E2667" s="256">
        <v>2790</v>
      </c>
      <c r="F2667" s="256">
        <v>2744</v>
      </c>
      <c r="G2667" s="256">
        <v>2590</v>
      </c>
      <c r="H2667" s="256">
        <v>2234</v>
      </c>
      <c r="I2667" s="256">
        <v>1772</v>
      </c>
      <c r="J2667" s="256">
        <v>1296</v>
      </c>
      <c r="K2667" s="256">
        <v>917</v>
      </c>
      <c r="L2667" s="256">
        <v>736</v>
      </c>
      <c r="M2667" s="256">
        <v>666</v>
      </c>
      <c r="N2667" s="256">
        <v>637</v>
      </c>
      <c r="O2667" s="256">
        <v>670</v>
      </c>
      <c r="P2667" s="256">
        <v>765</v>
      </c>
      <c r="Q2667" s="256">
        <v>830</v>
      </c>
      <c r="R2667" s="256">
        <v>825</v>
      </c>
      <c r="S2667" s="256">
        <v>799</v>
      </c>
      <c r="T2667" s="256">
        <v>778</v>
      </c>
      <c r="U2667" s="256">
        <v>716</v>
      </c>
      <c r="V2667" s="256">
        <v>678</v>
      </c>
      <c r="W2667" s="256">
        <v>627</v>
      </c>
      <c r="X2667" s="256">
        <v>544</v>
      </c>
      <c r="Y2667" s="256">
        <v>486</v>
      </c>
      <c r="Z2667" s="256">
        <v>474</v>
      </c>
      <c r="AA2667" s="256">
        <v>483</v>
      </c>
      <c r="AB2667" s="256">
        <v>468</v>
      </c>
      <c r="AC2667" s="256">
        <v>456</v>
      </c>
      <c r="AD2667" s="256">
        <v>428</v>
      </c>
      <c r="AE2667" s="256">
        <v>368</v>
      </c>
      <c r="AF2667" s="256">
        <v>302</v>
      </c>
      <c r="AG2667" s="256">
        <v>244</v>
      </c>
      <c r="AH2667" s="256">
        <v>200</v>
      </c>
      <c r="AI2667" s="256">
        <v>145</v>
      </c>
      <c r="AJ2667" s="256">
        <v>97</v>
      </c>
      <c r="AK2667" s="256">
        <v>51</v>
      </c>
      <c r="AL2667" s="256">
        <v>0</v>
      </c>
      <c r="AM2667" s="256">
        <v>0</v>
      </c>
      <c r="AN2667" s="256">
        <v>0</v>
      </c>
      <c r="AO2667" s="256">
        <v>0</v>
      </c>
      <c r="AP2667" s="256">
        <v>0</v>
      </c>
      <c r="AQ2667" s="256">
        <v>0</v>
      </c>
      <c r="AR2667" s="256">
        <v>0</v>
      </c>
      <c r="AS2667" s="256">
        <v>0</v>
      </c>
      <c r="AT2667" s="256">
        <v>0</v>
      </c>
      <c r="AU2667" s="256">
        <v>0</v>
      </c>
      <c r="AV2667" s="256">
        <v>0</v>
      </c>
      <c r="AW2667" s="256">
        <v>0</v>
      </c>
      <c r="AX2667" s="256">
        <v>0</v>
      </c>
      <c r="AY2667" s="256">
        <v>0</v>
      </c>
      <c r="AZ2667" s="256">
        <v>0</v>
      </c>
      <c r="BA2667" s="256">
        <v>0</v>
      </c>
      <c r="BB2667" s="256">
        <v>0</v>
      </c>
      <c r="BC2667" s="256">
        <v>0</v>
      </c>
      <c r="BD2667" s="256">
        <v>0</v>
      </c>
      <c r="BE2667" s="256">
        <v>0</v>
      </c>
      <c r="BF2667" s="256">
        <v>0</v>
      </c>
      <c r="BG2667" s="256">
        <v>0</v>
      </c>
      <c r="BH2667" s="256">
        <v>0</v>
      </c>
      <c r="BI2667" s="256">
        <v>0</v>
      </c>
      <c r="BJ2667" s="256">
        <v>0</v>
      </c>
      <c r="BK2667" s="256">
        <v>0</v>
      </c>
      <c r="BL2667" s="256">
        <v>0</v>
      </c>
      <c r="BM2667" s="256">
        <v>0</v>
      </c>
      <c r="BN2667" s="256">
        <v>0</v>
      </c>
      <c r="BO2667" s="256">
        <v>0</v>
      </c>
      <c r="BP2667" s="256">
        <v>0</v>
      </c>
      <c r="BQ2667" s="256">
        <v>0</v>
      </c>
      <c r="BR2667" s="256">
        <v>0</v>
      </c>
      <c r="BS2667" s="256">
        <v>0</v>
      </c>
      <c r="BT2667" s="256">
        <v>0</v>
      </c>
      <c r="BU2667" s="256">
        <v>0</v>
      </c>
      <c r="BV2667" s="256">
        <v>0</v>
      </c>
    </row>
    <row r="2668" spans="1:74">
      <c r="A2668" s="256">
        <v>180</v>
      </c>
      <c r="B2668" s="256">
        <v>2656</v>
      </c>
      <c r="C2668" s="256">
        <v>2736</v>
      </c>
      <c r="D2668" s="256">
        <v>2781</v>
      </c>
      <c r="E2668" s="256">
        <v>2767</v>
      </c>
      <c r="F2668" s="256">
        <v>2702</v>
      </c>
      <c r="G2668" s="256">
        <v>2501</v>
      </c>
      <c r="H2668" s="256">
        <v>2099</v>
      </c>
      <c r="I2668" s="256">
        <v>1627</v>
      </c>
      <c r="J2668" s="256">
        <v>1162</v>
      </c>
      <c r="K2668" s="256">
        <v>836</v>
      </c>
      <c r="L2668" s="256">
        <v>707</v>
      </c>
      <c r="M2668" s="256">
        <v>656</v>
      </c>
      <c r="N2668" s="256">
        <v>635</v>
      </c>
      <c r="O2668" s="256">
        <v>692</v>
      </c>
      <c r="P2668" s="256">
        <v>797</v>
      </c>
      <c r="Q2668" s="256">
        <v>840</v>
      </c>
      <c r="R2668" s="256">
        <v>820</v>
      </c>
      <c r="S2668" s="256">
        <v>797</v>
      </c>
      <c r="T2668" s="256">
        <v>770</v>
      </c>
      <c r="U2668" s="256">
        <v>694</v>
      </c>
      <c r="V2668" s="256">
        <v>675</v>
      </c>
      <c r="W2668" s="256">
        <v>600</v>
      </c>
      <c r="X2668" s="256">
        <v>523</v>
      </c>
      <c r="Y2668" s="256">
        <v>475</v>
      </c>
      <c r="Z2668" s="256">
        <v>486</v>
      </c>
      <c r="AA2668" s="256">
        <v>487</v>
      </c>
      <c r="AB2668" s="256">
        <v>467</v>
      </c>
      <c r="AC2668" s="256">
        <v>457</v>
      </c>
      <c r="AD2668" s="256">
        <v>421</v>
      </c>
      <c r="AE2668" s="256">
        <v>350</v>
      </c>
      <c r="AF2668" s="256">
        <v>281</v>
      </c>
      <c r="AG2668" s="256">
        <v>232</v>
      </c>
      <c r="AH2668" s="256">
        <v>188</v>
      </c>
      <c r="AI2668" s="256">
        <v>127</v>
      </c>
      <c r="AJ2668" s="256">
        <v>84</v>
      </c>
      <c r="AK2668" s="256">
        <v>39</v>
      </c>
      <c r="AL2668" s="256">
        <v>0</v>
      </c>
      <c r="AM2668" s="256">
        <v>0</v>
      </c>
      <c r="AN2668" s="256">
        <v>0</v>
      </c>
      <c r="AO2668" s="256">
        <v>0</v>
      </c>
      <c r="AP2668" s="256">
        <v>0</v>
      </c>
      <c r="AQ2668" s="256">
        <v>0</v>
      </c>
      <c r="AR2668" s="256">
        <v>0</v>
      </c>
      <c r="AS2668" s="256">
        <v>0</v>
      </c>
      <c r="AT2668" s="256">
        <v>0</v>
      </c>
      <c r="AU2668" s="256">
        <v>0</v>
      </c>
      <c r="AV2668" s="256">
        <v>0</v>
      </c>
      <c r="AW2668" s="256">
        <v>0</v>
      </c>
      <c r="AX2668" s="256">
        <v>0</v>
      </c>
      <c r="AY2668" s="256">
        <v>0</v>
      </c>
      <c r="AZ2668" s="256">
        <v>0</v>
      </c>
      <c r="BA2668" s="256">
        <v>0</v>
      </c>
      <c r="BB2668" s="256">
        <v>0</v>
      </c>
      <c r="BC2668" s="256">
        <v>0</v>
      </c>
      <c r="BD2668" s="256">
        <v>0</v>
      </c>
      <c r="BE2668" s="256">
        <v>0</v>
      </c>
      <c r="BF2668" s="256">
        <v>0</v>
      </c>
      <c r="BG2668" s="256">
        <v>0</v>
      </c>
      <c r="BH2668" s="256">
        <v>0</v>
      </c>
      <c r="BI2668" s="256">
        <v>0</v>
      </c>
      <c r="BJ2668" s="256">
        <v>0</v>
      </c>
      <c r="BK2668" s="256">
        <v>0</v>
      </c>
      <c r="BL2668" s="256">
        <v>0</v>
      </c>
      <c r="BM2668" s="256">
        <v>0</v>
      </c>
      <c r="BN2668" s="256">
        <v>0</v>
      </c>
      <c r="BO2668" s="256">
        <v>0</v>
      </c>
      <c r="BP2668" s="256">
        <v>0</v>
      </c>
      <c r="BQ2668" s="256">
        <v>0</v>
      </c>
      <c r="BR2668" s="256">
        <v>0</v>
      </c>
      <c r="BS2668" s="256">
        <v>0</v>
      </c>
      <c r="BT2668" s="256">
        <v>0</v>
      </c>
      <c r="BU2668" s="256">
        <v>0</v>
      </c>
      <c r="BV2668" s="256">
        <v>0</v>
      </c>
    </row>
    <row r="2669" spans="1:74">
      <c r="B2669" s="256" t="s">
        <v>3370</v>
      </c>
    </row>
    <row r="2670" spans="1:74">
      <c r="B2670" s="256" t="s">
        <v>3348</v>
      </c>
    </row>
    <row r="2671" spans="1:74">
      <c r="B2671" s="256" t="s">
        <v>66</v>
      </c>
    </row>
    <row r="2672" spans="1:74">
      <c r="B2672" s="256" t="s">
        <v>3349</v>
      </c>
    </row>
    <row r="2673" spans="1:74">
      <c r="B2673" s="256">
        <v>34</v>
      </c>
    </row>
    <row r="2674" spans="1:74">
      <c r="B2674" s="256" t="s">
        <v>3350</v>
      </c>
    </row>
    <row r="2676" spans="1:74">
      <c r="B2676" s="256">
        <v>73</v>
      </c>
    </row>
    <row r="2677" spans="1:74">
      <c r="B2677" s="256">
        <v>37</v>
      </c>
    </row>
    <row r="2678" spans="1:74">
      <c r="B2678" s="256">
        <v>0</v>
      </c>
      <c r="C2678" s="256">
        <v>2.5</v>
      </c>
      <c r="D2678" s="256">
        <v>5</v>
      </c>
      <c r="E2678" s="256">
        <v>7.5</v>
      </c>
      <c r="F2678" s="256">
        <v>10</v>
      </c>
      <c r="G2678" s="256">
        <v>12.5</v>
      </c>
      <c r="H2678" s="256">
        <v>15</v>
      </c>
      <c r="I2678" s="256">
        <v>17.5</v>
      </c>
      <c r="J2678" s="256">
        <v>20</v>
      </c>
      <c r="K2678" s="256">
        <v>22.5</v>
      </c>
      <c r="L2678" s="256">
        <v>25</v>
      </c>
      <c r="M2678" s="256">
        <v>27.5</v>
      </c>
      <c r="N2678" s="256">
        <v>30</v>
      </c>
      <c r="O2678" s="256">
        <v>32.5</v>
      </c>
      <c r="P2678" s="256">
        <v>35</v>
      </c>
      <c r="Q2678" s="256">
        <v>37.5</v>
      </c>
      <c r="R2678" s="256">
        <v>40</v>
      </c>
      <c r="S2678" s="256">
        <v>42.5</v>
      </c>
      <c r="T2678" s="256">
        <v>45</v>
      </c>
      <c r="U2678" s="256">
        <v>47.5</v>
      </c>
      <c r="V2678" s="256">
        <v>50</v>
      </c>
      <c r="W2678" s="256">
        <v>52.5</v>
      </c>
      <c r="X2678" s="256">
        <v>55</v>
      </c>
      <c r="Y2678" s="256">
        <v>57.5</v>
      </c>
      <c r="Z2678" s="256">
        <v>60</v>
      </c>
      <c r="AA2678" s="256">
        <v>62.5</v>
      </c>
      <c r="AB2678" s="256">
        <v>65</v>
      </c>
      <c r="AC2678" s="256">
        <v>67.5</v>
      </c>
      <c r="AD2678" s="256">
        <v>70</v>
      </c>
      <c r="AE2678" s="256">
        <v>72.5</v>
      </c>
      <c r="AF2678" s="256">
        <v>75</v>
      </c>
      <c r="AG2678" s="256">
        <v>77.5</v>
      </c>
      <c r="AH2678" s="256">
        <v>80</v>
      </c>
      <c r="AI2678" s="256">
        <v>82.5</v>
      </c>
      <c r="AJ2678" s="256">
        <v>85</v>
      </c>
      <c r="AK2678" s="256">
        <v>87.5</v>
      </c>
      <c r="AL2678" s="256">
        <v>90</v>
      </c>
      <c r="AM2678" s="256">
        <v>92.5</v>
      </c>
      <c r="AN2678" s="256">
        <v>95</v>
      </c>
      <c r="AO2678" s="256">
        <v>97.5</v>
      </c>
      <c r="AP2678" s="256">
        <v>100</v>
      </c>
      <c r="AQ2678" s="256">
        <v>102.5</v>
      </c>
      <c r="AR2678" s="256">
        <v>105</v>
      </c>
      <c r="AS2678" s="256">
        <v>107.5</v>
      </c>
      <c r="AT2678" s="256">
        <v>110</v>
      </c>
      <c r="AU2678" s="256">
        <v>112.5</v>
      </c>
      <c r="AV2678" s="256">
        <v>115</v>
      </c>
      <c r="AW2678" s="256">
        <v>117.5</v>
      </c>
      <c r="AX2678" s="256">
        <v>120</v>
      </c>
      <c r="AY2678" s="256">
        <v>122.5</v>
      </c>
      <c r="AZ2678" s="256">
        <v>125</v>
      </c>
      <c r="BA2678" s="256">
        <v>127.5</v>
      </c>
      <c r="BB2678" s="256">
        <v>130</v>
      </c>
      <c r="BC2678" s="256">
        <v>132.5</v>
      </c>
      <c r="BD2678" s="256">
        <v>135</v>
      </c>
      <c r="BE2678" s="256">
        <v>137.5</v>
      </c>
      <c r="BF2678" s="256">
        <v>140</v>
      </c>
      <c r="BG2678" s="256">
        <v>142.5</v>
      </c>
      <c r="BH2678" s="256">
        <v>145</v>
      </c>
      <c r="BI2678" s="256">
        <v>147.5</v>
      </c>
      <c r="BJ2678" s="256">
        <v>150</v>
      </c>
      <c r="BK2678" s="256">
        <v>152.5</v>
      </c>
      <c r="BL2678" s="256">
        <v>155</v>
      </c>
      <c r="BM2678" s="256">
        <v>157.5</v>
      </c>
      <c r="BN2678" s="256">
        <v>160</v>
      </c>
      <c r="BO2678" s="256">
        <v>162.5</v>
      </c>
      <c r="BP2678" s="256">
        <v>165</v>
      </c>
      <c r="BQ2678" s="256">
        <v>167.5</v>
      </c>
      <c r="BR2678" s="256">
        <v>170</v>
      </c>
      <c r="BS2678" s="256">
        <v>172.5</v>
      </c>
      <c r="BT2678" s="256">
        <v>175</v>
      </c>
      <c r="BU2678" s="256">
        <v>177.5</v>
      </c>
      <c r="BV2678" s="256">
        <v>180</v>
      </c>
    </row>
    <row r="2679" spans="1:74">
      <c r="A2679" s="256">
        <v>0</v>
      </c>
      <c r="B2679" s="256">
        <v>627.4283740211888</v>
      </c>
      <c r="C2679" s="256">
        <v>618.26531552280096</v>
      </c>
      <c r="D2679" s="256">
        <v>630.80423767848959</v>
      </c>
      <c r="E2679" s="256">
        <v>647.6835559649935</v>
      </c>
      <c r="F2679" s="256">
        <v>644.30769230769272</v>
      </c>
      <c r="G2679" s="256">
        <v>636.10916628281939</v>
      </c>
      <c r="H2679" s="256">
        <v>620.19438046982998</v>
      </c>
      <c r="I2679" s="256">
        <v>604.27959465684046</v>
      </c>
      <c r="J2679" s="256">
        <v>613.4426531552283</v>
      </c>
      <c r="K2679" s="256">
        <v>643.34315983417821</v>
      </c>
      <c r="L2679" s="256">
        <v>679.99539382772957</v>
      </c>
      <c r="M2679" s="256">
        <v>723.3993551358825</v>
      </c>
      <c r="N2679" s="256">
        <v>774.03730999539425</v>
      </c>
      <c r="O2679" s="256">
        <v>816.95900506678993</v>
      </c>
      <c r="P2679" s="256">
        <v>837.21418701059463</v>
      </c>
      <c r="Q2679" s="256">
        <v>859.8807001381856</v>
      </c>
      <c r="R2679" s="256">
        <v>889.78120681713551</v>
      </c>
      <c r="S2679" s="256">
        <v>908.10732381391119</v>
      </c>
      <c r="T2679" s="256">
        <v>917.75264854905629</v>
      </c>
      <c r="U2679" s="256">
        <v>915.82358360202727</v>
      </c>
      <c r="V2679" s="256">
        <v>909.55412252418296</v>
      </c>
      <c r="W2679" s="256">
        <v>911.48318747121198</v>
      </c>
      <c r="X2679" s="256">
        <v>896.53293413173708</v>
      </c>
      <c r="Y2679" s="256">
        <v>822.74619990787698</v>
      </c>
      <c r="Z2679" s="256">
        <v>649.61262091202252</v>
      </c>
      <c r="AA2679" s="256">
        <v>391.11791801013379</v>
      </c>
      <c r="AB2679" s="256">
        <v>203.03408567480434</v>
      </c>
      <c r="AC2679" s="256">
        <v>136.96361123906041</v>
      </c>
      <c r="AD2679" s="256">
        <v>108.99216950713964</v>
      </c>
      <c r="AE2679" s="256">
        <v>86.807922616305902</v>
      </c>
      <c r="AF2679" s="256">
        <v>72.822201750345499</v>
      </c>
      <c r="AG2679" s="256">
        <v>63.176877015200404</v>
      </c>
      <c r="AH2679" s="256">
        <v>54.013818516812563</v>
      </c>
      <c r="AI2679" s="256">
        <v>43.886227544910206</v>
      </c>
      <c r="AJ2679" s="256">
        <v>33.758636573007848</v>
      </c>
      <c r="AK2679" s="256">
        <v>14.46798710271765</v>
      </c>
      <c r="AL2679" s="256">
        <v>0</v>
      </c>
      <c r="AM2679" s="256">
        <v>0</v>
      </c>
      <c r="AN2679" s="256">
        <v>0</v>
      </c>
      <c r="AO2679" s="256">
        <v>0</v>
      </c>
      <c r="AP2679" s="256">
        <v>0</v>
      </c>
      <c r="AQ2679" s="256">
        <v>0</v>
      </c>
      <c r="AR2679" s="256">
        <v>0</v>
      </c>
      <c r="AS2679" s="256">
        <v>0</v>
      </c>
      <c r="AT2679" s="256">
        <v>0</v>
      </c>
      <c r="AU2679" s="256">
        <v>0</v>
      </c>
      <c r="AV2679" s="256">
        <v>0</v>
      </c>
      <c r="AW2679" s="256">
        <v>0</v>
      </c>
      <c r="AX2679" s="256">
        <v>0</v>
      </c>
      <c r="AY2679" s="256">
        <v>0</v>
      </c>
      <c r="AZ2679" s="256">
        <v>0</v>
      </c>
      <c r="BA2679" s="256">
        <v>0</v>
      </c>
      <c r="BB2679" s="256">
        <v>0</v>
      </c>
      <c r="BC2679" s="256">
        <v>0</v>
      </c>
      <c r="BD2679" s="256">
        <v>0</v>
      </c>
      <c r="BE2679" s="256">
        <v>0</v>
      </c>
      <c r="BF2679" s="256">
        <v>0</v>
      </c>
      <c r="BG2679" s="256">
        <v>0</v>
      </c>
      <c r="BH2679" s="256">
        <v>0</v>
      </c>
      <c r="BI2679" s="256">
        <v>0</v>
      </c>
      <c r="BJ2679" s="256">
        <v>0</v>
      </c>
      <c r="BK2679" s="256">
        <v>0</v>
      </c>
      <c r="BL2679" s="256">
        <v>0</v>
      </c>
      <c r="BM2679" s="256">
        <v>0</v>
      </c>
      <c r="BN2679" s="256">
        <v>0</v>
      </c>
      <c r="BO2679" s="256">
        <v>0</v>
      </c>
      <c r="BP2679" s="256">
        <v>0</v>
      </c>
      <c r="BQ2679" s="256">
        <v>0</v>
      </c>
      <c r="BR2679" s="256">
        <v>0</v>
      </c>
      <c r="BS2679" s="256">
        <v>0</v>
      </c>
      <c r="BT2679" s="256">
        <v>0</v>
      </c>
      <c r="BU2679" s="256">
        <v>0</v>
      </c>
      <c r="BV2679" s="256">
        <v>0</v>
      </c>
    </row>
    <row r="2680" spans="1:74">
      <c r="A2680" s="256">
        <v>5</v>
      </c>
      <c r="B2680" s="256">
        <v>627.4283740211888</v>
      </c>
      <c r="C2680" s="256">
        <v>617.78304928604371</v>
      </c>
      <c r="D2680" s="256">
        <v>630.32197144173233</v>
      </c>
      <c r="E2680" s="256">
        <v>647.6835559649935</v>
      </c>
      <c r="F2680" s="256">
        <v>644.30769230769272</v>
      </c>
      <c r="G2680" s="256">
        <v>635.14463380930488</v>
      </c>
      <c r="H2680" s="256">
        <v>618.74758175955822</v>
      </c>
      <c r="I2680" s="256">
        <v>602.83279594656869</v>
      </c>
      <c r="J2680" s="256">
        <v>612.47812068171379</v>
      </c>
      <c r="K2680" s="256">
        <v>640.93182865039194</v>
      </c>
      <c r="L2680" s="256">
        <v>676.13726393367153</v>
      </c>
      <c r="M2680" s="256">
        <v>718.0944265315527</v>
      </c>
      <c r="N2680" s="256">
        <v>769.21464762782171</v>
      </c>
      <c r="O2680" s="256">
        <v>812.13634269921738</v>
      </c>
      <c r="P2680" s="256">
        <v>833.35605711653659</v>
      </c>
      <c r="Q2680" s="256">
        <v>855.05803777061305</v>
      </c>
      <c r="R2680" s="256">
        <v>883.99401197604845</v>
      </c>
      <c r="S2680" s="256">
        <v>904.73146015661041</v>
      </c>
      <c r="T2680" s="256">
        <v>913.412252418241</v>
      </c>
      <c r="U2680" s="256">
        <v>910.51865499769747</v>
      </c>
      <c r="V2680" s="256">
        <v>900.87333026255237</v>
      </c>
      <c r="W2680" s="256">
        <v>899.42653155228061</v>
      </c>
      <c r="X2680" s="256">
        <v>885.44081068632022</v>
      </c>
      <c r="Y2680" s="256">
        <v>816.95900506678993</v>
      </c>
      <c r="Z2680" s="256">
        <v>652.50621833256605</v>
      </c>
      <c r="AA2680" s="256">
        <v>402.21004145555065</v>
      </c>
      <c r="AB2680" s="256">
        <v>205.92768309534787</v>
      </c>
      <c r="AC2680" s="256">
        <v>135.51681252878865</v>
      </c>
      <c r="AD2680" s="256">
        <v>107.0631045601106</v>
      </c>
      <c r="AE2680" s="256">
        <v>87.772455089820411</v>
      </c>
      <c r="AF2680" s="256">
        <v>74.269000460617264</v>
      </c>
      <c r="AG2680" s="256">
        <v>65.588208198986678</v>
      </c>
      <c r="AH2680" s="256">
        <v>55.460617227084327</v>
      </c>
      <c r="AI2680" s="256">
        <v>45.815292491939225</v>
      </c>
      <c r="AJ2680" s="256">
        <v>36.169967756794122</v>
      </c>
      <c r="AK2680" s="256">
        <v>15.914785812989415</v>
      </c>
      <c r="AL2680" s="256">
        <v>0</v>
      </c>
      <c r="AM2680" s="256">
        <v>0</v>
      </c>
      <c r="AN2680" s="256">
        <v>0</v>
      </c>
      <c r="AO2680" s="256">
        <v>0</v>
      </c>
      <c r="AP2680" s="256">
        <v>0</v>
      </c>
      <c r="AQ2680" s="256">
        <v>0</v>
      </c>
      <c r="AR2680" s="256">
        <v>0</v>
      </c>
      <c r="AS2680" s="256">
        <v>0</v>
      </c>
      <c r="AT2680" s="256">
        <v>0</v>
      </c>
      <c r="AU2680" s="256">
        <v>0</v>
      </c>
      <c r="AV2680" s="256">
        <v>0</v>
      </c>
      <c r="AW2680" s="256">
        <v>0</v>
      </c>
      <c r="AX2680" s="256">
        <v>0</v>
      </c>
      <c r="AY2680" s="256">
        <v>0</v>
      </c>
      <c r="AZ2680" s="256">
        <v>0</v>
      </c>
      <c r="BA2680" s="256">
        <v>0</v>
      </c>
      <c r="BB2680" s="256">
        <v>0</v>
      </c>
      <c r="BC2680" s="256">
        <v>0</v>
      </c>
      <c r="BD2680" s="256">
        <v>0</v>
      </c>
      <c r="BE2680" s="256">
        <v>0</v>
      </c>
      <c r="BF2680" s="256">
        <v>0</v>
      </c>
      <c r="BG2680" s="256">
        <v>0</v>
      </c>
      <c r="BH2680" s="256">
        <v>0</v>
      </c>
      <c r="BI2680" s="256">
        <v>0</v>
      </c>
      <c r="BJ2680" s="256">
        <v>0</v>
      </c>
      <c r="BK2680" s="256">
        <v>0</v>
      </c>
      <c r="BL2680" s="256">
        <v>0</v>
      </c>
      <c r="BM2680" s="256">
        <v>0</v>
      </c>
      <c r="BN2680" s="256">
        <v>0</v>
      </c>
      <c r="BO2680" s="256">
        <v>0</v>
      </c>
      <c r="BP2680" s="256">
        <v>0</v>
      </c>
      <c r="BQ2680" s="256">
        <v>0</v>
      </c>
      <c r="BR2680" s="256">
        <v>0</v>
      </c>
      <c r="BS2680" s="256">
        <v>0</v>
      </c>
      <c r="BT2680" s="256">
        <v>0</v>
      </c>
      <c r="BU2680" s="256">
        <v>0</v>
      </c>
      <c r="BV2680" s="256">
        <v>0</v>
      </c>
    </row>
    <row r="2681" spans="1:74">
      <c r="A2681" s="256">
        <v>10</v>
      </c>
      <c r="B2681" s="256">
        <v>627.4283740211888</v>
      </c>
      <c r="C2681" s="256">
        <v>618.74758175955822</v>
      </c>
      <c r="D2681" s="256">
        <v>631.28650391524684</v>
      </c>
      <c r="E2681" s="256">
        <v>648.64808843850801</v>
      </c>
      <c r="F2681" s="256">
        <v>645.75449101796448</v>
      </c>
      <c r="G2681" s="256">
        <v>637.0736987563339</v>
      </c>
      <c r="H2681" s="256">
        <v>621.64117918010174</v>
      </c>
      <c r="I2681" s="256">
        <v>607.65545831414124</v>
      </c>
      <c r="J2681" s="256">
        <v>613.4426531552283</v>
      </c>
      <c r="K2681" s="256">
        <v>639.00276370336292</v>
      </c>
      <c r="L2681" s="256">
        <v>673.24366651312801</v>
      </c>
      <c r="M2681" s="256">
        <v>713.27176416398015</v>
      </c>
      <c r="N2681" s="256">
        <v>759.08705665591935</v>
      </c>
      <c r="O2681" s="256">
        <v>802.97328420082954</v>
      </c>
      <c r="P2681" s="256">
        <v>824.675264854906</v>
      </c>
      <c r="Q2681" s="256">
        <v>844.44818056195345</v>
      </c>
      <c r="R2681" s="256">
        <v>871.93735605711709</v>
      </c>
      <c r="S2681" s="256">
        <v>893.63933671119355</v>
      </c>
      <c r="T2681" s="256">
        <v>901.83786273606688</v>
      </c>
      <c r="U2681" s="256">
        <v>897.97973284200884</v>
      </c>
      <c r="V2681" s="256">
        <v>890.26347305389277</v>
      </c>
      <c r="W2681" s="256">
        <v>881.10041455550493</v>
      </c>
      <c r="X2681" s="256">
        <v>866.63242745278728</v>
      </c>
      <c r="Y2681" s="256">
        <v>804.90234914785856</v>
      </c>
      <c r="Z2681" s="256">
        <v>653.95301704283781</v>
      </c>
      <c r="AA2681" s="256">
        <v>412.337632427453</v>
      </c>
      <c r="AB2681" s="256">
        <v>210.75034546292042</v>
      </c>
      <c r="AC2681" s="256">
        <v>135.9990787655459</v>
      </c>
      <c r="AD2681" s="256">
        <v>109.47443574389689</v>
      </c>
      <c r="AE2681" s="256">
        <v>92.112851220635704</v>
      </c>
      <c r="AF2681" s="256">
        <v>80.056195301704335</v>
      </c>
      <c r="AG2681" s="256">
        <v>70.89313680331648</v>
      </c>
      <c r="AH2681" s="256">
        <v>60.76554583141413</v>
      </c>
      <c r="AI2681" s="256">
        <v>51.120221096269027</v>
      </c>
      <c r="AJ2681" s="256">
        <v>40.028097650852168</v>
      </c>
      <c r="AK2681" s="256">
        <v>15.914785812989415</v>
      </c>
      <c r="AL2681" s="256">
        <v>0</v>
      </c>
      <c r="AM2681" s="256">
        <v>0</v>
      </c>
      <c r="AN2681" s="256">
        <v>0</v>
      </c>
      <c r="AO2681" s="256">
        <v>0</v>
      </c>
      <c r="AP2681" s="256">
        <v>0</v>
      </c>
      <c r="AQ2681" s="256">
        <v>0</v>
      </c>
      <c r="AR2681" s="256">
        <v>0</v>
      </c>
      <c r="AS2681" s="256">
        <v>0</v>
      </c>
      <c r="AT2681" s="256">
        <v>0</v>
      </c>
      <c r="AU2681" s="256">
        <v>0</v>
      </c>
      <c r="AV2681" s="256">
        <v>0</v>
      </c>
      <c r="AW2681" s="256">
        <v>0</v>
      </c>
      <c r="AX2681" s="256">
        <v>0</v>
      </c>
      <c r="AY2681" s="256">
        <v>0</v>
      </c>
      <c r="AZ2681" s="256">
        <v>0</v>
      </c>
      <c r="BA2681" s="256">
        <v>0</v>
      </c>
      <c r="BB2681" s="256">
        <v>0</v>
      </c>
      <c r="BC2681" s="256">
        <v>0</v>
      </c>
      <c r="BD2681" s="256">
        <v>0</v>
      </c>
      <c r="BE2681" s="256">
        <v>0</v>
      </c>
      <c r="BF2681" s="256">
        <v>0</v>
      </c>
      <c r="BG2681" s="256">
        <v>0</v>
      </c>
      <c r="BH2681" s="256">
        <v>0</v>
      </c>
      <c r="BI2681" s="256">
        <v>0</v>
      </c>
      <c r="BJ2681" s="256">
        <v>0</v>
      </c>
      <c r="BK2681" s="256">
        <v>0</v>
      </c>
      <c r="BL2681" s="256">
        <v>0</v>
      </c>
      <c r="BM2681" s="256">
        <v>0</v>
      </c>
      <c r="BN2681" s="256">
        <v>0</v>
      </c>
      <c r="BO2681" s="256">
        <v>0</v>
      </c>
      <c r="BP2681" s="256">
        <v>0</v>
      </c>
      <c r="BQ2681" s="256">
        <v>0</v>
      </c>
      <c r="BR2681" s="256">
        <v>0</v>
      </c>
      <c r="BS2681" s="256">
        <v>0</v>
      </c>
      <c r="BT2681" s="256">
        <v>0</v>
      </c>
      <c r="BU2681" s="256">
        <v>0</v>
      </c>
      <c r="BV2681" s="256">
        <v>0</v>
      </c>
    </row>
    <row r="2682" spans="1:74">
      <c r="A2682" s="256">
        <v>15</v>
      </c>
      <c r="B2682" s="256">
        <v>627.4283740211888</v>
      </c>
      <c r="C2682" s="256">
        <v>619.71211423307273</v>
      </c>
      <c r="D2682" s="256">
        <v>631.28650391524684</v>
      </c>
      <c r="E2682" s="256">
        <v>649.61262091202252</v>
      </c>
      <c r="F2682" s="256">
        <v>647.6835559649935</v>
      </c>
      <c r="G2682" s="256">
        <v>640.93182865039194</v>
      </c>
      <c r="H2682" s="256">
        <v>627.91064025794606</v>
      </c>
      <c r="I2682" s="256">
        <v>612.96038691847104</v>
      </c>
      <c r="J2682" s="256">
        <v>613.92491939198555</v>
      </c>
      <c r="K2682" s="256">
        <v>635.62690004606213</v>
      </c>
      <c r="L2682" s="256">
        <v>668.90327038231271</v>
      </c>
      <c r="M2682" s="256">
        <v>706.52003684937858</v>
      </c>
      <c r="N2682" s="256">
        <v>747.03040073698799</v>
      </c>
      <c r="O2682" s="256">
        <v>789.95209580838366</v>
      </c>
      <c r="P2682" s="256">
        <v>813.58314140948914</v>
      </c>
      <c r="Q2682" s="256">
        <v>833.83832335329384</v>
      </c>
      <c r="R2682" s="256">
        <v>858.43390142791384</v>
      </c>
      <c r="S2682" s="256">
        <v>879.65361584523316</v>
      </c>
      <c r="T2682" s="256">
        <v>890.26347305389277</v>
      </c>
      <c r="U2682" s="256">
        <v>892.19253800092179</v>
      </c>
      <c r="V2682" s="256">
        <v>884.95854444956296</v>
      </c>
      <c r="W2682" s="256">
        <v>869.52602487333081</v>
      </c>
      <c r="X2682" s="256">
        <v>854.09350529709855</v>
      </c>
      <c r="Y2682" s="256">
        <v>798.63288807001425</v>
      </c>
      <c r="Z2682" s="256">
        <v>662.15154306771115</v>
      </c>
      <c r="AA2682" s="256">
        <v>435.48641179180129</v>
      </c>
      <c r="AB2682" s="256">
        <v>225.70059880239535</v>
      </c>
      <c r="AC2682" s="256">
        <v>142.75080608014747</v>
      </c>
      <c r="AD2682" s="256">
        <v>115.26163058498395</v>
      </c>
      <c r="AE2682" s="256">
        <v>100.79364348226629</v>
      </c>
      <c r="AF2682" s="256">
        <v>90.66605251036394</v>
      </c>
      <c r="AG2682" s="256">
        <v>81.020727775218845</v>
      </c>
      <c r="AH2682" s="256">
        <v>70.410870566559225</v>
      </c>
      <c r="AI2682" s="256">
        <v>60.283279594656875</v>
      </c>
      <c r="AJ2682" s="256">
        <v>48.708889912482753</v>
      </c>
      <c r="AK2682" s="256">
        <v>28.453707968678046</v>
      </c>
      <c r="AL2682" s="256">
        <v>0</v>
      </c>
      <c r="AM2682" s="256">
        <v>0</v>
      </c>
      <c r="AN2682" s="256">
        <v>0</v>
      </c>
      <c r="AO2682" s="256">
        <v>0</v>
      </c>
      <c r="AP2682" s="256">
        <v>0</v>
      </c>
      <c r="AQ2682" s="256">
        <v>0</v>
      </c>
      <c r="AR2682" s="256">
        <v>0</v>
      </c>
      <c r="AS2682" s="256">
        <v>0</v>
      </c>
      <c r="AT2682" s="256">
        <v>0</v>
      </c>
      <c r="AU2682" s="256">
        <v>0</v>
      </c>
      <c r="AV2682" s="256">
        <v>0</v>
      </c>
      <c r="AW2682" s="256">
        <v>0</v>
      </c>
      <c r="AX2682" s="256">
        <v>0</v>
      </c>
      <c r="AY2682" s="256">
        <v>0</v>
      </c>
      <c r="AZ2682" s="256">
        <v>0</v>
      </c>
      <c r="BA2682" s="256">
        <v>0</v>
      </c>
      <c r="BB2682" s="256">
        <v>0</v>
      </c>
      <c r="BC2682" s="256">
        <v>0</v>
      </c>
      <c r="BD2682" s="256">
        <v>0</v>
      </c>
      <c r="BE2682" s="256">
        <v>0</v>
      </c>
      <c r="BF2682" s="256">
        <v>0</v>
      </c>
      <c r="BG2682" s="256">
        <v>0</v>
      </c>
      <c r="BH2682" s="256">
        <v>0</v>
      </c>
      <c r="BI2682" s="256">
        <v>0</v>
      </c>
      <c r="BJ2682" s="256">
        <v>0</v>
      </c>
      <c r="BK2682" s="256">
        <v>0</v>
      </c>
      <c r="BL2682" s="256">
        <v>0</v>
      </c>
      <c r="BM2682" s="256">
        <v>0</v>
      </c>
      <c r="BN2682" s="256">
        <v>0</v>
      </c>
      <c r="BO2682" s="256">
        <v>0</v>
      </c>
      <c r="BP2682" s="256">
        <v>0</v>
      </c>
      <c r="BQ2682" s="256">
        <v>0</v>
      </c>
      <c r="BR2682" s="256">
        <v>0</v>
      </c>
      <c r="BS2682" s="256">
        <v>0</v>
      </c>
      <c r="BT2682" s="256">
        <v>0</v>
      </c>
      <c r="BU2682" s="256">
        <v>0</v>
      </c>
      <c r="BV2682" s="256">
        <v>0</v>
      </c>
    </row>
    <row r="2683" spans="1:74">
      <c r="A2683" s="256">
        <v>20</v>
      </c>
      <c r="B2683" s="256">
        <v>627.4283740211888</v>
      </c>
      <c r="C2683" s="256">
        <v>618.74758175955822</v>
      </c>
      <c r="D2683" s="256">
        <v>629.83970520497508</v>
      </c>
      <c r="E2683" s="256">
        <v>648.64808843850801</v>
      </c>
      <c r="F2683" s="256">
        <v>648.64808843850801</v>
      </c>
      <c r="G2683" s="256">
        <v>644.30769230769272</v>
      </c>
      <c r="H2683" s="256">
        <v>632.7333026255186</v>
      </c>
      <c r="I2683" s="256">
        <v>617.78304928604371</v>
      </c>
      <c r="J2683" s="256">
        <v>613.4426531552283</v>
      </c>
      <c r="K2683" s="256">
        <v>629.35743896821782</v>
      </c>
      <c r="L2683" s="256">
        <v>660.22247812068213</v>
      </c>
      <c r="M2683" s="256">
        <v>694.94564716720447</v>
      </c>
      <c r="N2683" s="256">
        <v>733.0446798710276</v>
      </c>
      <c r="O2683" s="256">
        <v>774.03730999539425</v>
      </c>
      <c r="P2683" s="256">
        <v>802.97328420082954</v>
      </c>
      <c r="Q2683" s="256">
        <v>821.78166743436248</v>
      </c>
      <c r="R2683" s="256">
        <v>843.00138185168169</v>
      </c>
      <c r="S2683" s="256">
        <v>865.18562874251552</v>
      </c>
      <c r="T2683" s="256">
        <v>879.65361584523316</v>
      </c>
      <c r="U2683" s="256">
        <v>883.02947950253395</v>
      </c>
      <c r="V2683" s="256">
        <v>877.72455089820414</v>
      </c>
      <c r="W2683" s="256">
        <v>860.36296637494286</v>
      </c>
      <c r="X2683" s="256">
        <v>838.17871948410914</v>
      </c>
      <c r="Y2683" s="256">
        <v>789.46982957162641</v>
      </c>
      <c r="Z2683" s="256">
        <v>675.17273146015702</v>
      </c>
      <c r="AA2683" s="256">
        <v>466.35145094426559</v>
      </c>
      <c r="AB2683" s="256">
        <v>252.70750806080162</v>
      </c>
      <c r="AC2683" s="256">
        <v>156.25426070935063</v>
      </c>
      <c r="AD2683" s="256">
        <v>126.83602026715806</v>
      </c>
      <c r="AE2683" s="256">
        <v>115.7438968217412</v>
      </c>
      <c r="AF2683" s="256">
        <v>108.02763703362513</v>
      </c>
      <c r="AG2683" s="256">
        <v>101.27590971902355</v>
      </c>
      <c r="AH2683" s="256">
        <v>90.183786273606685</v>
      </c>
      <c r="AI2683" s="256">
        <v>80.056195301704335</v>
      </c>
      <c r="AJ2683" s="256">
        <v>67.035006909258442</v>
      </c>
      <c r="AK2683" s="256">
        <v>32.311837862736084</v>
      </c>
      <c r="AL2683" s="256">
        <v>0</v>
      </c>
      <c r="AM2683" s="256">
        <v>0</v>
      </c>
      <c r="AN2683" s="256">
        <v>0</v>
      </c>
      <c r="AO2683" s="256">
        <v>0</v>
      </c>
      <c r="AP2683" s="256">
        <v>0</v>
      </c>
      <c r="AQ2683" s="256">
        <v>0</v>
      </c>
      <c r="AR2683" s="256">
        <v>0</v>
      </c>
      <c r="AS2683" s="256">
        <v>0</v>
      </c>
      <c r="AT2683" s="256">
        <v>0</v>
      </c>
      <c r="AU2683" s="256">
        <v>0</v>
      </c>
      <c r="AV2683" s="256">
        <v>0</v>
      </c>
      <c r="AW2683" s="256">
        <v>0</v>
      </c>
      <c r="AX2683" s="256">
        <v>0</v>
      </c>
      <c r="AY2683" s="256">
        <v>0</v>
      </c>
      <c r="AZ2683" s="256">
        <v>0</v>
      </c>
      <c r="BA2683" s="256">
        <v>0</v>
      </c>
      <c r="BB2683" s="256">
        <v>0</v>
      </c>
      <c r="BC2683" s="256">
        <v>0</v>
      </c>
      <c r="BD2683" s="256">
        <v>0</v>
      </c>
      <c r="BE2683" s="256">
        <v>0</v>
      </c>
      <c r="BF2683" s="256">
        <v>0</v>
      </c>
      <c r="BG2683" s="256">
        <v>0</v>
      </c>
      <c r="BH2683" s="256">
        <v>0</v>
      </c>
      <c r="BI2683" s="256">
        <v>0</v>
      </c>
      <c r="BJ2683" s="256">
        <v>0</v>
      </c>
      <c r="BK2683" s="256">
        <v>0</v>
      </c>
      <c r="BL2683" s="256">
        <v>0</v>
      </c>
      <c r="BM2683" s="256">
        <v>0</v>
      </c>
      <c r="BN2683" s="256">
        <v>0</v>
      </c>
      <c r="BO2683" s="256">
        <v>0</v>
      </c>
      <c r="BP2683" s="256">
        <v>0</v>
      </c>
      <c r="BQ2683" s="256">
        <v>0</v>
      </c>
      <c r="BR2683" s="256">
        <v>0</v>
      </c>
      <c r="BS2683" s="256">
        <v>0</v>
      </c>
      <c r="BT2683" s="256">
        <v>0</v>
      </c>
      <c r="BU2683" s="256">
        <v>0</v>
      </c>
      <c r="BV2683" s="256">
        <v>0</v>
      </c>
    </row>
    <row r="2684" spans="1:74">
      <c r="A2684" s="256">
        <v>25</v>
      </c>
      <c r="B2684" s="256">
        <v>627.4283740211888</v>
      </c>
      <c r="C2684" s="256">
        <v>620.19438046982998</v>
      </c>
      <c r="D2684" s="256">
        <v>629.35743896821782</v>
      </c>
      <c r="E2684" s="256">
        <v>650.09488714877978</v>
      </c>
      <c r="F2684" s="256">
        <v>652.0239520958088</v>
      </c>
      <c r="G2684" s="256">
        <v>649.13035467526527</v>
      </c>
      <c r="H2684" s="256">
        <v>640.44956241363468</v>
      </c>
      <c r="I2684" s="256">
        <v>625.01704283740253</v>
      </c>
      <c r="J2684" s="256">
        <v>616.33625057577183</v>
      </c>
      <c r="K2684" s="256">
        <v>624.53477660064527</v>
      </c>
      <c r="L2684" s="256">
        <v>651.05941962229429</v>
      </c>
      <c r="M2684" s="256">
        <v>682.40672501151585</v>
      </c>
      <c r="N2684" s="256">
        <v>716.16536158452368</v>
      </c>
      <c r="O2684" s="256">
        <v>753.78212805158955</v>
      </c>
      <c r="P2684" s="256">
        <v>786.57623215108288</v>
      </c>
      <c r="Q2684" s="256">
        <v>805.38461538461581</v>
      </c>
      <c r="R2684" s="256">
        <v>824.675264854906</v>
      </c>
      <c r="S2684" s="256">
        <v>846.37724550898247</v>
      </c>
      <c r="T2684" s="256">
        <v>863.73883003224364</v>
      </c>
      <c r="U2684" s="256">
        <v>871.45508982035983</v>
      </c>
      <c r="V2684" s="256">
        <v>871.93735605711709</v>
      </c>
      <c r="W2684" s="256">
        <v>864.22109626900101</v>
      </c>
      <c r="X2684" s="256">
        <v>843.9659143251962</v>
      </c>
      <c r="Y2684" s="256">
        <v>804.90234914785856</v>
      </c>
      <c r="Z2684" s="256">
        <v>710.86043298019388</v>
      </c>
      <c r="AA2684" s="256">
        <v>522.7766006448644</v>
      </c>
      <c r="AB2684" s="256">
        <v>298.52280055274082</v>
      </c>
      <c r="AC2684" s="256">
        <v>182.77890373099964</v>
      </c>
      <c r="AD2684" s="256">
        <v>149.02026715799178</v>
      </c>
      <c r="AE2684" s="256">
        <v>139.37494242284669</v>
      </c>
      <c r="AF2684" s="256">
        <v>137.44587747581767</v>
      </c>
      <c r="AG2684" s="256">
        <v>131.17641639797336</v>
      </c>
      <c r="AH2684" s="256">
        <v>119.11976047904199</v>
      </c>
      <c r="AI2684" s="256">
        <v>107.0631045601106</v>
      </c>
      <c r="AJ2684" s="256">
        <v>90.66605251036394</v>
      </c>
      <c r="AK2684" s="256">
        <v>37.616766467065887</v>
      </c>
      <c r="AL2684" s="256">
        <v>0</v>
      </c>
      <c r="AM2684" s="256">
        <v>0</v>
      </c>
      <c r="AN2684" s="256">
        <v>0</v>
      </c>
      <c r="AO2684" s="256">
        <v>0</v>
      </c>
      <c r="AP2684" s="256">
        <v>0</v>
      </c>
      <c r="AQ2684" s="256">
        <v>0</v>
      </c>
      <c r="AR2684" s="256">
        <v>0</v>
      </c>
      <c r="AS2684" s="256">
        <v>0</v>
      </c>
      <c r="AT2684" s="256">
        <v>0</v>
      </c>
      <c r="AU2684" s="256">
        <v>0</v>
      </c>
      <c r="AV2684" s="256">
        <v>0</v>
      </c>
      <c r="AW2684" s="256">
        <v>0</v>
      </c>
      <c r="AX2684" s="256">
        <v>0</v>
      </c>
      <c r="AY2684" s="256">
        <v>0</v>
      </c>
      <c r="AZ2684" s="256">
        <v>0</v>
      </c>
      <c r="BA2684" s="256">
        <v>0</v>
      </c>
      <c r="BB2684" s="256">
        <v>0</v>
      </c>
      <c r="BC2684" s="256">
        <v>0</v>
      </c>
      <c r="BD2684" s="256">
        <v>0</v>
      </c>
      <c r="BE2684" s="256">
        <v>0</v>
      </c>
      <c r="BF2684" s="256">
        <v>0</v>
      </c>
      <c r="BG2684" s="256">
        <v>0</v>
      </c>
      <c r="BH2684" s="256">
        <v>0</v>
      </c>
      <c r="BI2684" s="256">
        <v>0</v>
      </c>
      <c r="BJ2684" s="256">
        <v>0</v>
      </c>
      <c r="BK2684" s="256">
        <v>0</v>
      </c>
      <c r="BL2684" s="256">
        <v>0</v>
      </c>
      <c r="BM2684" s="256">
        <v>0</v>
      </c>
      <c r="BN2684" s="256">
        <v>0</v>
      </c>
      <c r="BO2684" s="256">
        <v>0</v>
      </c>
      <c r="BP2684" s="256">
        <v>0</v>
      </c>
      <c r="BQ2684" s="256">
        <v>0</v>
      </c>
      <c r="BR2684" s="256">
        <v>0</v>
      </c>
      <c r="BS2684" s="256">
        <v>0</v>
      </c>
      <c r="BT2684" s="256">
        <v>0</v>
      </c>
      <c r="BU2684" s="256">
        <v>0</v>
      </c>
      <c r="BV2684" s="256">
        <v>0</v>
      </c>
    </row>
    <row r="2685" spans="1:74">
      <c r="A2685" s="256">
        <v>30</v>
      </c>
      <c r="B2685" s="256">
        <v>627.4283740211888</v>
      </c>
      <c r="C2685" s="256">
        <v>620.19438046982998</v>
      </c>
      <c r="D2685" s="256">
        <v>628.87517273146057</v>
      </c>
      <c r="E2685" s="256">
        <v>648.16582220175076</v>
      </c>
      <c r="F2685" s="256">
        <v>654.91754951635232</v>
      </c>
      <c r="G2685" s="256">
        <v>653.47075080608056</v>
      </c>
      <c r="H2685" s="256">
        <v>649.13035467526527</v>
      </c>
      <c r="I2685" s="256">
        <v>635.62690004606213</v>
      </c>
      <c r="J2685" s="256">
        <v>622.123445416859</v>
      </c>
      <c r="K2685" s="256">
        <v>624.05251036388802</v>
      </c>
      <c r="L2685" s="256">
        <v>644.30769230769272</v>
      </c>
      <c r="M2685" s="256">
        <v>670.83233532934173</v>
      </c>
      <c r="N2685" s="256">
        <v>701.21510824504878</v>
      </c>
      <c r="O2685" s="256">
        <v>732.08014739751309</v>
      </c>
      <c r="P2685" s="256">
        <v>766.80331644403543</v>
      </c>
      <c r="Q2685" s="256">
        <v>791.39889451865542</v>
      </c>
      <c r="R2685" s="256">
        <v>808.7604790419166</v>
      </c>
      <c r="S2685" s="256">
        <v>827.08659603869228</v>
      </c>
      <c r="T2685" s="256">
        <v>846.85951174573972</v>
      </c>
      <c r="U2685" s="256">
        <v>862.77429755872913</v>
      </c>
      <c r="V2685" s="256">
        <v>874.83095347766061</v>
      </c>
      <c r="W2685" s="256">
        <v>877.72455089820414</v>
      </c>
      <c r="X2685" s="256">
        <v>864.22109626900101</v>
      </c>
      <c r="Y2685" s="256">
        <v>823.22846614463424</v>
      </c>
      <c r="Z2685" s="256">
        <v>737.38507600184289</v>
      </c>
      <c r="AA2685" s="256">
        <v>580.16628281897772</v>
      </c>
      <c r="AB2685" s="256">
        <v>352.05435283279616</v>
      </c>
      <c r="AC2685" s="256">
        <v>206.40994933210513</v>
      </c>
      <c r="AD2685" s="256">
        <v>167.82865039152475</v>
      </c>
      <c r="AE2685" s="256">
        <v>163.48825426070945</v>
      </c>
      <c r="AF2685" s="256">
        <v>171.68678028558278</v>
      </c>
      <c r="AG2685" s="256">
        <v>178.43850760018435</v>
      </c>
      <c r="AH2685" s="256">
        <v>170.23998157531102</v>
      </c>
      <c r="AI2685" s="256">
        <v>153.84292952556433</v>
      </c>
      <c r="AJ2685" s="256">
        <v>124.90695532012904</v>
      </c>
      <c r="AK2685" s="256">
        <v>51.120221096269027</v>
      </c>
      <c r="AL2685" s="256">
        <v>0</v>
      </c>
      <c r="AM2685" s="256">
        <v>0</v>
      </c>
      <c r="AN2685" s="256">
        <v>0</v>
      </c>
      <c r="AO2685" s="256">
        <v>0</v>
      </c>
      <c r="AP2685" s="256">
        <v>0</v>
      </c>
      <c r="AQ2685" s="256">
        <v>0</v>
      </c>
      <c r="AR2685" s="256">
        <v>0</v>
      </c>
      <c r="AS2685" s="256">
        <v>0</v>
      </c>
      <c r="AT2685" s="256">
        <v>0</v>
      </c>
      <c r="AU2685" s="256">
        <v>0</v>
      </c>
      <c r="AV2685" s="256">
        <v>0</v>
      </c>
      <c r="AW2685" s="256">
        <v>0</v>
      </c>
      <c r="AX2685" s="256">
        <v>0</v>
      </c>
      <c r="AY2685" s="256">
        <v>0</v>
      </c>
      <c r="AZ2685" s="256">
        <v>0</v>
      </c>
      <c r="BA2685" s="256">
        <v>0</v>
      </c>
      <c r="BB2685" s="256">
        <v>0</v>
      </c>
      <c r="BC2685" s="256">
        <v>0</v>
      </c>
      <c r="BD2685" s="256">
        <v>0</v>
      </c>
      <c r="BE2685" s="256">
        <v>0</v>
      </c>
      <c r="BF2685" s="256">
        <v>0</v>
      </c>
      <c r="BG2685" s="256">
        <v>0</v>
      </c>
      <c r="BH2685" s="256">
        <v>0</v>
      </c>
      <c r="BI2685" s="256">
        <v>0</v>
      </c>
      <c r="BJ2685" s="256">
        <v>0</v>
      </c>
      <c r="BK2685" s="256">
        <v>0</v>
      </c>
      <c r="BL2685" s="256">
        <v>0</v>
      </c>
      <c r="BM2685" s="256">
        <v>0</v>
      </c>
      <c r="BN2685" s="256">
        <v>0</v>
      </c>
      <c r="BO2685" s="256">
        <v>0</v>
      </c>
      <c r="BP2685" s="256">
        <v>0</v>
      </c>
      <c r="BQ2685" s="256">
        <v>0</v>
      </c>
      <c r="BR2685" s="256">
        <v>0</v>
      </c>
      <c r="BS2685" s="256">
        <v>0</v>
      </c>
      <c r="BT2685" s="256">
        <v>0</v>
      </c>
      <c r="BU2685" s="256">
        <v>0</v>
      </c>
      <c r="BV2685" s="256">
        <v>0</v>
      </c>
    </row>
    <row r="2686" spans="1:74">
      <c r="A2686" s="256">
        <v>35</v>
      </c>
      <c r="B2686" s="256">
        <v>627.4283740211888</v>
      </c>
      <c r="C2686" s="256">
        <v>620.19438046982998</v>
      </c>
      <c r="D2686" s="256">
        <v>625.01704283740253</v>
      </c>
      <c r="E2686" s="256">
        <v>642.86089359742095</v>
      </c>
      <c r="F2686" s="256">
        <v>653.95301704283781</v>
      </c>
      <c r="G2686" s="256">
        <v>656.84661446338134</v>
      </c>
      <c r="H2686" s="256">
        <v>657.3288807001386</v>
      </c>
      <c r="I2686" s="256">
        <v>648.16582220175076</v>
      </c>
      <c r="J2686" s="256">
        <v>633.69783509903311</v>
      </c>
      <c r="K2686" s="256">
        <v>627.91064025794606</v>
      </c>
      <c r="L2686" s="256">
        <v>636.59143251957664</v>
      </c>
      <c r="M2686" s="256">
        <v>659.25794564716762</v>
      </c>
      <c r="N2686" s="256">
        <v>684.33578995854486</v>
      </c>
      <c r="O2686" s="256">
        <v>712.30723169046564</v>
      </c>
      <c r="P2686" s="256">
        <v>743.6545370796872</v>
      </c>
      <c r="Q2686" s="256">
        <v>773.07277752187974</v>
      </c>
      <c r="R2686" s="256">
        <v>794.29249193919895</v>
      </c>
      <c r="S2686" s="256">
        <v>810.20727775218836</v>
      </c>
      <c r="T2686" s="256">
        <v>829.0156609857213</v>
      </c>
      <c r="U2686" s="256">
        <v>849.270842929526</v>
      </c>
      <c r="V2686" s="256">
        <v>870.49055734684532</v>
      </c>
      <c r="W2686" s="256">
        <v>880.61814831874767</v>
      </c>
      <c r="X2686" s="256">
        <v>872.9018885306316</v>
      </c>
      <c r="Y2686" s="256">
        <v>834.80285582680835</v>
      </c>
      <c r="Z2686" s="256">
        <v>758.6047904191621</v>
      </c>
      <c r="AA2686" s="256">
        <v>622.60571165361625</v>
      </c>
      <c r="AB2686" s="256">
        <v>413.78443113772477</v>
      </c>
      <c r="AC2686" s="256">
        <v>229.55872869645339</v>
      </c>
      <c r="AD2686" s="256">
        <v>174.09811146936906</v>
      </c>
      <c r="AE2686" s="256">
        <v>172.65131275909729</v>
      </c>
      <c r="AF2686" s="256">
        <v>191.45969599263023</v>
      </c>
      <c r="AG2686" s="256">
        <v>218.46660525103653</v>
      </c>
      <c r="AH2686" s="256">
        <v>230.04099493321064</v>
      </c>
      <c r="AI2686" s="256">
        <v>216.53754030400751</v>
      </c>
      <c r="AJ2686" s="256">
        <v>185.19023491478592</v>
      </c>
      <c r="AK2686" s="256">
        <v>74.269000460617264</v>
      </c>
      <c r="AL2686" s="256">
        <v>0</v>
      </c>
      <c r="AM2686" s="256">
        <v>0</v>
      </c>
      <c r="AN2686" s="256">
        <v>0</v>
      </c>
      <c r="AO2686" s="256">
        <v>0</v>
      </c>
      <c r="AP2686" s="256">
        <v>0</v>
      </c>
      <c r="AQ2686" s="256">
        <v>0</v>
      </c>
      <c r="AR2686" s="256">
        <v>0</v>
      </c>
      <c r="AS2686" s="256">
        <v>0</v>
      </c>
      <c r="AT2686" s="256">
        <v>0</v>
      </c>
      <c r="AU2686" s="256">
        <v>0</v>
      </c>
      <c r="AV2686" s="256">
        <v>0</v>
      </c>
      <c r="AW2686" s="256">
        <v>0</v>
      </c>
      <c r="AX2686" s="256">
        <v>0</v>
      </c>
      <c r="AY2686" s="256">
        <v>0</v>
      </c>
      <c r="AZ2686" s="256">
        <v>0</v>
      </c>
      <c r="BA2686" s="256">
        <v>0</v>
      </c>
      <c r="BB2686" s="256">
        <v>0</v>
      </c>
      <c r="BC2686" s="256">
        <v>0</v>
      </c>
      <c r="BD2686" s="256">
        <v>0</v>
      </c>
      <c r="BE2686" s="256">
        <v>0</v>
      </c>
      <c r="BF2686" s="256">
        <v>0</v>
      </c>
      <c r="BG2686" s="256">
        <v>0</v>
      </c>
      <c r="BH2686" s="256">
        <v>0</v>
      </c>
      <c r="BI2686" s="256">
        <v>0</v>
      </c>
      <c r="BJ2686" s="256">
        <v>0</v>
      </c>
      <c r="BK2686" s="256">
        <v>0</v>
      </c>
      <c r="BL2686" s="256">
        <v>0</v>
      </c>
      <c r="BM2686" s="256">
        <v>0</v>
      </c>
      <c r="BN2686" s="256">
        <v>0</v>
      </c>
      <c r="BO2686" s="256">
        <v>0</v>
      </c>
      <c r="BP2686" s="256">
        <v>0</v>
      </c>
      <c r="BQ2686" s="256">
        <v>0</v>
      </c>
      <c r="BR2686" s="256">
        <v>0</v>
      </c>
      <c r="BS2686" s="256">
        <v>0</v>
      </c>
      <c r="BT2686" s="256">
        <v>0</v>
      </c>
      <c r="BU2686" s="256">
        <v>0</v>
      </c>
      <c r="BV2686" s="256">
        <v>0</v>
      </c>
    </row>
    <row r="2687" spans="1:74">
      <c r="A2687" s="256">
        <v>40</v>
      </c>
      <c r="B2687" s="256">
        <v>627.4283740211888</v>
      </c>
      <c r="C2687" s="256">
        <v>618.74758175955822</v>
      </c>
      <c r="D2687" s="256">
        <v>623.57024412713076</v>
      </c>
      <c r="E2687" s="256">
        <v>641.41409488714919</v>
      </c>
      <c r="F2687" s="256">
        <v>655.39981575310958</v>
      </c>
      <c r="G2687" s="256">
        <v>661.18701059419664</v>
      </c>
      <c r="H2687" s="256">
        <v>665.52740672501193</v>
      </c>
      <c r="I2687" s="256">
        <v>662.6338093044684</v>
      </c>
      <c r="J2687" s="256">
        <v>651.05941962229429</v>
      </c>
      <c r="K2687" s="256">
        <v>638.03823122984841</v>
      </c>
      <c r="L2687" s="256">
        <v>638.03823122984841</v>
      </c>
      <c r="M2687" s="256">
        <v>652.50621833256605</v>
      </c>
      <c r="N2687" s="256">
        <v>674.20819898664251</v>
      </c>
      <c r="O2687" s="256">
        <v>697.839244587748</v>
      </c>
      <c r="P2687" s="256">
        <v>723.88162137263976</v>
      </c>
      <c r="Q2687" s="256">
        <v>751.85306310456053</v>
      </c>
      <c r="R2687" s="256">
        <v>777.41317365269504</v>
      </c>
      <c r="S2687" s="256">
        <v>797.66835559649974</v>
      </c>
      <c r="T2687" s="256">
        <v>815.02994011976091</v>
      </c>
      <c r="U2687" s="256">
        <v>834.3205895900511</v>
      </c>
      <c r="V2687" s="256">
        <v>855.54030400737031</v>
      </c>
      <c r="W2687" s="256">
        <v>872.41962229387434</v>
      </c>
      <c r="X2687" s="256">
        <v>879.65361584523316</v>
      </c>
      <c r="Y2687" s="256">
        <v>862.77429755872913</v>
      </c>
      <c r="Z2687" s="256">
        <v>804.4200829111013</v>
      </c>
      <c r="AA2687" s="256">
        <v>686.26485490557388</v>
      </c>
      <c r="AB2687" s="256">
        <v>498.18102257024441</v>
      </c>
      <c r="AC2687" s="256">
        <v>282.12574850299416</v>
      </c>
      <c r="AD2687" s="256">
        <v>192.42422846614474</v>
      </c>
      <c r="AE2687" s="256">
        <v>187.11929986181494</v>
      </c>
      <c r="AF2687" s="256">
        <v>211.23261169967768</v>
      </c>
      <c r="AG2687" s="256">
        <v>247.88484569322907</v>
      </c>
      <c r="AH2687" s="256">
        <v>271.99815753109181</v>
      </c>
      <c r="AI2687" s="256">
        <v>274.40948871487808</v>
      </c>
      <c r="AJ2687" s="256">
        <v>234.38139106402593</v>
      </c>
      <c r="AK2687" s="256">
        <v>84.878857669276883</v>
      </c>
      <c r="AL2687" s="256">
        <v>0</v>
      </c>
      <c r="AM2687" s="256">
        <v>0</v>
      </c>
      <c r="AN2687" s="256">
        <v>0</v>
      </c>
      <c r="AO2687" s="256">
        <v>0</v>
      </c>
      <c r="AP2687" s="256">
        <v>0</v>
      </c>
      <c r="AQ2687" s="256">
        <v>0</v>
      </c>
      <c r="AR2687" s="256">
        <v>0</v>
      </c>
      <c r="AS2687" s="256">
        <v>0</v>
      </c>
      <c r="AT2687" s="256">
        <v>0</v>
      </c>
      <c r="AU2687" s="256">
        <v>0</v>
      </c>
      <c r="AV2687" s="256">
        <v>0</v>
      </c>
      <c r="AW2687" s="256">
        <v>0</v>
      </c>
      <c r="AX2687" s="256">
        <v>0</v>
      </c>
      <c r="AY2687" s="256">
        <v>0</v>
      </c>
      <c r="AZ2687" s="256">
        <v>0</v>
      </c>
      <c r="BA2687" s="256">
        <v>0</v>
      </c>
      <c r="BB2687" s="256">
        <v>0</v>
      </c>
      <c r="BC2687" s="256">
        <v>0</v>
      </c>
      <c r="BD2687" s="256">
        <v>0</v>
      </c>
      <c r="BE2687" s="256">
        <v>0</v>
      </c>
      <c r="BF2687" s="256">
        <v>0</v>
      </c>
      <c r="BG2687" s="256">
        <v>0</v>
      </c>
      <c r="BH2687" s="256">
        <v>0</v>
      </c>
      <c r="BI2687" s="256">
        <v>0</v>
      </c>
      <c r="BJ2687" s="256">
        <v>0</v>
      </c>
      <c r="BK2687" s="256">
        <v>0</v>
      </c>
      <c r="BL2687" s="256">
        <v>0</v>
      </c>
      <c r="BM2687" s="256">
        <v>0</v>
      </c>
      <c r="BN2687" s="256">
        <v>0</v>
      </c>
      <c r="BO2687" s="256">
        <v>0</v>
      </c>
      <c r="BP2687" s="256">
        <v>0</v>
      </c>
      <c r="BQ2687" s="256">
        <v>0</v>
      </c>
      <c r="BR2687" s="256">
        <v>0</v>
      </c>
      <c r="BS2687" s="256">
        <v>0</v>
      </c>
      <c r="BT2687" s="256">
        <v>0</v>
      </c>
      <c r="BU2687" s="256">
        <v>0</v>
      </c>
      <c r="BV2687" s="256">
        <v>0</v>
      </c>
    </row>
    <row r="2688" spans="1:74">
      <c r="A2688" s="256">
        <v>45</v>
      </c>
      <c r="B2688" s="256">
        <v>627.4283740211888</v>
      </c>
      <c r="C2688" s="256">
        <v>618.74758175955822</v>
      </c>
      <c r="D2688" s="256">
        <v>620.67664670658723</v>
      </c>
      <c r="E2688" s="256">
        <v>635.62690004606213</v>
      </c>
      <c r="F2688" s="256">
        <v>654.43528327959507</v>
      </c>
      <c r="G2688" s="256">
        <v>665.04514048825467</v>
      </c>
      <c r="H2688" s="256">
        <v>673.72593274988526</v>
      </c>
      <c r="I2688" s="256">
        <v>677.10179640718604</v>
      </c>
      <c r="J2688" s="256">
        <v>669.86780285582722</v>
      </c>
      <c r="K2688" s="256">
        <v>653.95301704283781</v>
      </c>
      <c r="L2688" s="256">
        <v>646.23675725472174</v>
      </c>
      <c r="M2688" s="256">
        <v>651.54168585905154</v>
      </c>
      <c r="N2688" s="256">
        <v>668.42100414555546</v>
      </c>
      <c r="O2688" s="256">
        <v>687.22938737908839</v>
      </c>
      <c r="P2688" s="256">
        <v>708.93136803316486</v>
      </c>
      <c r="Q2688" s="256">
        <v>733.52694610778485</v>
      </c>
      <c r="R2688" s="256">
        <v>760.53385536619112</v>
      </c>
      <c r="S2688" s="256">
        <v>787.54076462459739</v>
      </c>
      <c r="T2688" s="256">
        <v>808.7604790419166</v>
      </c>
      <c r="U2688" s="256">
        <v>827.56886227544953</v>
      </c>
      <c r="V2688" s="256">
        <v>847.34177798249698</v>
      </c>
      <c r="W2688" s="256">
        <v>873.38415476738885</v>
      </c>
      <c r="X2688" s="256">
        <v>893.1570704744363</v>
      </c>
      <c r="Y2688" s="256">
        <v>902.32012897282414</v>
      </c>
      <c r="Z2688" s="256">
        <v>877.24228466144689</v>
      </c>
      <c r="AA2688" s="256">
        <v>789.46982957162641</v>
      </c>
      <c r="AB2688" s="256">
        <v>619.22984799631547</v>
      </c>
      <c r="AC2688" s="256">
        <v>388.70658682634752</v>
      </c>
      <c r="AD2688" s="256">
        <v>244.99124827268554</v>
      </c>
      <c r="AE2688" s="256">
        <v>219.43113772455104</v>
      </c>
      <c r="AF2688" s="256">
        <v>238.23952095808397</v>
      </c>
      <c r="AG2688" s="256">
        <v>274.40948871487808</v>
      </c>
      <c r="AH2688" s="256">
        <v>298.04053431598356</v>
      </c>
      <c r="AI2688" s="256">
        <v>303.34546292031337</v>
      </c>
      <c r="AJ2688" s="256">
        <v>291.288807001382</v>
      </c>
      <c r="AK2688" s="256">
        <v>119.60202671579924</v>
      </c>
      <c r="AL2688" s="256">
        <v>0</v>
      </c>
      <c r="AM2688" s="256">
        <v>0</v>
      </c>
      <c r="AN2688" s="256">
        <v>0</v>
      </c>
      <c r="AO2688" s="256">
        <v>0</v>
      </c>
      <c r="AP2688" s="256">
        <v>0</v>
      </c>
      <c r="AQ2688" s="256">
        <v>0</v>
      </c>
      <c r="AR2688" s="256">
        <v>0</v>
      </c>
      <c r="AS2688" s="256">
        <v>0</v>
      </c>
      <c r="AT2688" s="256">
        <v>0</v>
      </c>
      <c r="AU2688" s="256">
        <v>0</v>
      </c>
      <c r="AV2688" s="256">
        <v>0</v>
      </c>
      <c r="AW2688" s="256">
        <v>0</v>
      </c>
      <c r="AX2688" s="256">
        <v>0</v>
      </c>
      <c r="AY2688" s="256">
        <v>0</v>
      </c>
      <c r="AZ2688" s="256">
        <v>0</v>
      </c>
      <c r="BA2688" s="256">
        <v>0</v>
      </c>
      <c r="BB2688" s="256">
        <v>0</v>
      </c>
      <c r="BC2688" s="256">
        <v>0</v>
      </c>
      <c r="BD2688" s="256">
        <v>0</v>
      </c>
      <c r="BE2688" s="256">
        <v>0</v>
      </c>
      <c r="BF2688" s="256">
        <v>0</v>
      </c>
      <c r="BG2688" s="256">
        <v>0</v>
      </c>
      <c r="BH2688" s="256">
        <v>0</v>
      </c>
      <c r="BI2688" s="256">
        <v>0</v>
      </c>
      <c r="BJ2688" s="256">
        <v>0</v>
      </c>
      <c r="BK2688" s="256">
        <v>0</v>
      </c>
      <c r="BL2688" s="256">
        <v>0</v>
      </c>
      <c r="BM2688" s="256">
        <v>0</v>
      </c>
      <c r="BN2688" s="256">
        <v>0</v>
      </c>
      <c r="BO2688" s="256">
        <v>0</v>
      </c>
      <c r="BP2688" s="256">
        <v>0</v>
      </c>
      <c r="BQ2688" s="256">
        <v>0</v>
      </c>
      <c r="BR2688" s="256">
        <v>0</v>
      </c>
      <c r="BS2688" s="256">
        <v>0</v>
      </c>
      <c r="BT2688" s="256">
        <v>0</v>
      </c>
      <c r="BU2688" s="256">
        <v>0</v>
      </c>
      <c r="BV2688" s="256">
        <v>0</v>
      </c>
    </row>
    <row r="2689" spans="1:74">
      <c r="A2689" s="256">
        <v>50</v>
      </c>
      <c r="B2689" s="256">
        <v>627.4283740211888</v>
      </c>
      <c r="C2689" s="256">
        <v>618.74758175955822</v>
      </c>
      <c r="D2689" s="256">
        <v>618.74758175955822</v>
      </c>
      <c r="E2689" s="256">
        <v>631.76877015200409</v>
      </c>
      <c r="F2689" s="256">
        <v>652.50621833256605</v>
      </c>
      <c r="G2689" s="256">
        <v>670.35006909258448</v>
      </c>
      <c r="H2689" s="256">
        <v>681.92445877475859</v>
      </c>
      <c r="I2689" s="256">
        <v>692.05204974666094</v>
      </c>
      <c r="J2689" s="256">
        <v>691.08751727314643</v>
      </c>
      <c r="K2689" s="256">
        <v>678.54859511745781</v>
      </c>
      <c r="L2689" s="256">
        <v>664.56287425149742</v>
      </c>
      <c r="M2689" s="256">
        <v>663.59834177798291</v>
      </c>
      <c r="N2689" s="256">
        <v>673.24366651312801</v>
      </c>
      <c r="O2689" s="256">
        <v>690.12298479963192</v>
      </c>
      <c r="P2689" s="256">
        <v>707.96683555965035</v>
      </c>
      <c r="Q2689" s="256">
        <v>729.18654997696956</v>
      </c>
      <c r="R2689" s="256">
        <v>755.71119299861857</v>
      </c>
      <c r="S2689" s="256">
        <v>784.1649009672966</v>
      </c>
      <c r="T2689" s="256">
        <v>810.20727775218836</v>
      </c>
      <c r="U2689" s="256">
        <v>836.73192077383737</v>
      </c>
      <c r="V2689" s="256">
        <v>862.77429755872913</v>
      </c>
      <c r="W2689" s="256">
        <v>892.19253800092179</v>
      </c>
      <c r="X2689" s="256">
        <v>923.53984339014335</v>
      </c>
      <c r="Y2689" s="256">
        <v>953.44035006909314</v>
      </c>
      <c r="Z2689" s="256">
        <v>961.63887609396647</v>
      </c>
      <c r="AA2689" s="256">
        <v>915.82358360202727</v>
      </c>
      <c r="AB2689" s="256">
        <v>787.54076462459739</v>
      </c>
      <c r="AC2689" s="256">
        <v>561.35789958544478</v>
      </c>
      <c r="AD2689" s="256">
        <v>342.89129433440831</v>
      </c>
      <c r="AE2689" s="256">
        <v>275.37402118839259</v>
      </c>
      <c r="AF2689" s="256">
        <v>277.78535237217886</v>
      </c>
      <c r="AG2689" s="256">
        <v>299.96959926301258</v>
      </c>
      <c r="AH2689" s="256">
        <v>315.40211883924479</v>
      </c>
      <c r="AI2689" s="256">
        <v>319.26024873330283</v>
      </c>
      <c r="AJ2689" s="256">
        <v>315.40211883924479</v>
      </c>
      <c r="AK2689" s="256">
        <v>147.09120221096276</v>
      </c>
      <c r="AL2689" s="256">
        <v>0</v>
      </c>
      <c r="AM2689" s="256">
        <v>0</v>
      </c>
      <c r="AN2689" s="256">
        <v>0</v>
      </c>
      <c r="AO2689" s="256">
        <v>0</v>
      </c>
      <c r="AP2689" s="256">
        <v>0</v>
      </c>
      <c r="AQ2689" s="256">
        <v>0</v>
      </c>
      <c r="AR2689" s="256">
        <v>0</v>
      </c>
      <c r="AS2689" s="256">
        <v>0</v>
      </c>
      <c r="AT2689" s="256">
        <v>0</v>
      </c>
      <c r="AU2689" s="256">
        <v>0</v>
      </c>
      <c r="AV2689" s="256">
        <v>0</v>
      </c>
      <c r="AW2689" s="256">
        <v>0</v>
      </c>
      <c r="AX2689" s="256">
        <v>0</v>
      </c>
      <c r="AY2689" s="256">
        <v>0</v>
      </c>
      <c r="AZ2689" s="256">
        <v>0</v>
      </c>
      <c r="BA2689" s="256">
        <v>0</v>
      </c>
      <c r="BB2689" s="256">
        <v>0</v>
      </c>
      <c r="BC2689" s="256">
        <v>0</v>
      </c>
      <c r="BD2689" s="256">
        <v>0</v>
      </c>
      <c r="BE2689" s="256">
        <v>0</v>
      </c>
      <c r="BF2689" s="256">
        <v>0</v>
      </c>
      <c r="BG2689" s="256">
        <v>0</v>
      </c>
      <c r="BH2689" s="256">
        <v>0</v>
      </c>
      <c r="BI2689" s="256">
        <v>0</v>
      </c>
      <c r="BJ2689" s="256">
        <v>0</v>
      </c>
      <c r="BK2689" s="256">
        <v>0</v>
      </c>
      <c r="BL2689" s="256">
        <v>0</v>
      </c>
      <c r="BM2689" s="256">
        <v>0</v>
      </c>
      <c r="BN2689" s="256">
        <v>0</v>
      </c>
      <c r="BO2689" s="256">
        <v>0</v>
      </c>
      <c r="BP2689" s="256">
        <v>0</v>
      </c>
      <c r="BQ2689" s="256">
        <v>0</v>
      </c>
      <c r="BR2689" s="256">
        <v>0</v>
      </c>
      <c r="BS2689" s="256">
        <v>0</v>
      </c>
      <c r="BT2689" s="256">
        <v>0</v>
      </c>
      <c r="BU2689" s="256">
        <v>0</v>
      </c>
      <c r="BV2689" s="256">
        <v>0</v>
      </c>
    </row>
    <row r="2690" spans="1:74">
      <c r="A2690" s="256">
        <v>55</v>
      </c>
      <c r="B2690" s="256">
        <v>627.4283740211888</v>
      </c>
      <c r="C2690" s="256">
        <v>620.19438046982998</v>
      </c>
      <c r="D2690" s="256">
        <v>619.22984799631547</v>
      </c>
      <c r="E2690" s="256">
        <v>627.4283740211888</v>
      </c>
      <c r="F2690" s="256">
        <v>647.20128972823625</v>
      </c>
      <c r="G2690" s="256">
        <v>668.90327038231271</v>
      </c>
      <c r="H2690" s="256">
        <v>686.26485490557388</v>
      </c>
      <c r="I2690" s="256">
        <v>702.17964071856329</v>
      </c>
      <c r="J2690" s="256">
        <v>711.34269921695113</v>
      </c>
      <c r="K2690" s="256">
        <v>706.52003684937858</v>
      </c>
      <c r="L2690" s="256">
        <v>692.05204974666094</v>
      </c>
      <c r="M2690" s="256">
        <v>682.8889912482731</v>
      </c>
      <c r="N2690" s="256">
        <v>687.71165361584565</v>
      </c>
      <c r="O2690" s="256">
        <v>700.73284200829153</v>
      </c>
      <c r="P2690" s="256">
        <v>718.57669276830995</v>
      </c>
      <c r="Q2690" s="256">
        <v>741.72547213265818</v>
      </c>
      <c r="R2690" s="256">
        <v>768.2501151543072</v>
      </c>
      <c r="S2690" s="256">
        <v>794.29249193919895</v>
      </c>
      <c r="T2690" s="256">
        <v>820.33486872409071</v>
      </c>
      <c r="U2690" s="256">
        <v>855.54030400737031</v>
      </c>
      <c r="V2690" s="256">
        <v>898.94426531552335</v>
      </c>
      <c r="W2690" s="256">
        <v>946.68862275449158</v>
      </c>
      <c r="X2690" s="256">
        <v>996.84431137724607</v>
      </c>
      <c r="Y2690" s="256">
        <v>1050.3758636573014</v>
      </c>
      <c r="Z2690" s="256">
        <v>1093.2975587286971</v>
      </c>
      <c r="AA2690" s="256">
        <v>1094.7443574389688</v>
      </c>
      <c r="AB2690" s="256">
        <v>1012.7590971902355</v>
      </c>
      <c r="AC2690" s="256">
        <v>819.85260248733346</v>
      </c>
      <c r="AD2690" s="256">
        <v>530.01059419622322</v>
      </c>
      <c r="AE2690" s="256">
        <v>366.5223399355138</v>
      </c>
      <c r="AF2690" s="256">
        <v>333.24596959926322</v>
      </c>
      <c r="AG2690" s="256">
        <v>332.28143712574871</v>
      </c>
      <c r="AH2690" s="256">
        <v>333.24596959926322</v>
      </c>
      <c r="AI2690" s="256">
        <v>326.97650852141891</v>
      </c>
      <c r="AJ2690" s="256">
        <v>310.57945647167224</v>
      </c>
      <c r="AK2690" s="256">
        <v>159.14785812989416</v>
      </c>
      <c r="AL2690" s="256">
        <v>0</v>
      </c>
      <c r="AM2690" s="256">
        <v>0</v>
      </c>
      <c r="AN2690" s="256">
        <v>0</v>
      </c>
      <c r="AO2690" s="256">
        <v>0</v>
      </c>
      <c r="AP2690" s="256">
        <v>0</v>
      </c>
      <c r="AQ2690" s="256">
        <v>0</v>
      </c>
      <c r="AR2690" s="256">
        <v>0</v>
      </c>
      <c r="AS2690" s="256">
        <v>0</v>
      </c>
      <c r="AT2690" s="256">
        <v>0</v>
      </c>
      <c r="AU2690" s="256">
        <v>0</v>
      </c>
      <c r="AV2690" s="256">
        <v>0</v>
      </c>
      <c r="AW2690" s="256">
        <v>0</v>
      </c>
      <c r="AX2690" s="256">
        <v>0</v>
      </c>
      <c r="AY2690" s="256">
        <v>0</v>
      </c>
      <c r="AZ2690" s="256">
        <v>0</v>
      </c>
      <c r="BA2690" s="256">
        <v>0</v>
      </c>
      <c r="BB2690" s="256">
        <v>0</v>
      </c>
      <c r="BC2690" s="256">
        <v>0</v>
      </c>
      <c r="BD2690" s="256">
        <v>0</v>
      </c>
      <c r="BE2690" s="256">
        <v>0</v>
      </c>
      <c r="BF2690" s="256">
        <v>0</v>
      </c>
      <c r="BG2690" s="256">
        <v>0</v>
      </c>
      <c r="BH2690" s="256">
        <v>0</v>
      </c>
      <c r="BI2690" s="256">
        <v>0</v>
      </c>
      <c r="BJ2690" s="256">
        <v>0</v>
      </c>
      <c r="BK2690" s="256">
        <v>0</v>
      </c>
      <c r="BL2690" s="256">
        <v>0</v>
      </c>
      <c r="BM2690" s="256">
        <v>0</v>
      </c>
      <c r="BN2690" s="256">
        <v>0</v>
      </c>
      <c r="BO2690" s="256">
        <v>0</v>
      </c>
      <c r="BP2690" s="256">
        <v>0</v>
      </c>
      <c r="BQ2690" s="256">
        <v>0</v>
      </c>
      <c r="BR2690" s="256">
        <v>0</v>
      </c>
      <c r="BS2690" s="256">
        <v>0</v>
      </c>
      <c r="BT2690" s="256">
        <v>0</v>
      </c>
      <c r="BU2690" s="256">
        <v>0</v>
      </c>
      <c r="BV2690" s="256">
        <v>0</v>
      </c>
    </row>
    <row r="2691" spans="1:74">
      <c r="A2691" s="256">
        <v>60</v>
      </c>
      <c r="B2691" s="256">
        <v>627.4283740211888</v>
      </c>
      <c r="C2691" s="256">
        <v>620.19438046982998</v>
      </c>
      <c r="D2691" s="256">
        <v>618.26531552280096</v>
      </c>
      <c r="E2691" s="256">
        <v>623.57024412713076</v>
      </c>
      <c r="F2691" s="256">
        <v>641.89636112390644</v>
      </c>
      <c r="G2691" s="256">
        <v>667.45647167204095</v>
      </c>
      <c r="H2691" s="256">
        <v>690.60525103638918</v>
      </c>
      <c r="I2691" s="256">
        <v>707.96683555965035</v>
      </c>
      <c r="J2691" s="256">
        <v>723.3993551358825</v>
      </c>
      <c r="K2691" s="256">
        <v>731.59788116075583</v>
      </c>
      <c r="L2691" s="256">
        <v>727.73975126669779</v>
      </c>
      <c r="M2691" s="256">
        <v>718.57669276830995</v>
      </c>
      <c r="N2691" s="256">
        <v>713.27176416398015</v>
      </c>
      <c r="O2691" s="256">
        <v>721.47029018885348</v>
      </c>
      <c r="P2691" s="256">
        <v>738.83187471211465</v>
      </c>
      <c r="Q2691" s="256">
        <v>762.46292031322014</v>
      </c>
      <c r="R2691" s="256">
        <v>789.95209580838366</v>
      </c>
      <c r="S2691" s="256">
        <v>819.85260248733346</v>
      </c>
      <c r="T2691" s="256">
        <v>850.71764163979776</v>
      </c>
      <c r="U2691" s="256">
        <v>893.63933671119355</v>
      </c>
      <c r="V2691" s="256">
        <v>952.95808383233589</v>
      </c>
      <c r="W2691" s="256">
        <v>1033.0142791340402</v>
      </c>
      <c r="X2691" s="256">
        <v>1133.3256563795492</v>
      </c>
      <c r="Y2691" s="256">
        <v>1248.5872869645332</v>
      </c>
      <c r="Z2691" s="256">
        <v>1367.7070474435752</v>
      </c>
      <c r="AA2691" s="256">
        <v>1466.0893597420552</v>
      </c>
      <c r="AB2691" s="256">
        <v>1485.3800092123454</v>
      </c>
      <c r="AC2691" s="256">
        <v>1348.416397973285</v>
      </c>
      <c r="AD2691" s="256">
        <v>1029.1561492399821</v>
      </c>
      <c r="AE2691" s="256">
        <v>641.89636112390644</v>
      </c>
      <c r="AF2691" s="256">
        <v>452.36573007830521</v>
      </c>
      <c r="AG2691" s="256">
        <v>384.84845693228948</v>
      </c>
      <c r="AH2691" s="256">
        <v>353.01888530631066</v>
      </c>
      <c r="AI2691" s="256">
        <v>333.24596959926322</v>
      </c>
      <c r="AJ2691" s="256">
        <v>296.5937356057118</v>
      </c>
      <c r="AK2691" s="256">
        <v>167.34638415476749</v>
      </c>
      <c r="AL2691" s="256">
        <v>0</v>
      </c>
      <c r="AM2691" s="256">
        <v>0</v>
      </c>
      <c r="AN2691" s="256">
        <v>0</v>
      </c>
      <c r="AO2691" s="256">
        <v>0</v>
      </c>
      <c r="AP2691" s="256">
        <v>0</v>
      </c>
      <c r="AQ2691" s="256">
        <v>0</v>
      </c>
      <c r="AR2691" s="256">
        <v>0</v>
      </c>
      <c r="AS2691" s="256">
        <v>0</v>
      </c>
      <c r="AT2691" s="256">
        <v>0</v>
      </c>
      <c r="AU2691" s="256">
        <v>0</v>
      </c>
      <c r="AV2691" s="256">
        <v>0</v>
      </c>
      <c r="AW2691" s="256">
        <v>0</v>
      </c>
      <c r="AX2691" s="256">
        <v>0</v>
      </c>
      <c r="AY2691" s="256">
        <v>0</v>
      </c>
      <c r="AZ2691" s="256">
        <v>0</v>
      </c>
      <c r="BA2691" s="256">
        <v>0</v>
      </c>
      <c r="BB2691" s="256">
        <v>0</v>
      </c>
      <c r="BC2691" s="256">
        <v>0</v>
      </c>
      <c r="BD2691" s="256">
        <v>0</v>
      </c>
      <c r="BE2691" s="256">
        <v>0</v>
      </c>
      <c r="BF2691" s="256">
        <v>0</v>
      </c>
      <c r="BG2691" s="256">
        <v>0</v>
      </c>
      <c r="BH2691" s="256">
        <v>0</v>
      </c>
      <c r="BI2691" s="256">
        <v>0</v>
      </c>
      <c r="BJ2691" s="256">
        <v>0</v>
      </c>
      <c r="BK2691" s="256">
        <v>0</v>
      </c>
      <c r="BL2691" s="256">
        <v>0</v>
      </c>
      <c r="BM2691" s="256">
        <v>0</v>
      </c>
      <c r="BN2691" s="256">
        <v>0</v>
      </c>
      <c r="BO2691" s="256">
        <v>0</v>
      </c>
      <c r="BP2691" s="256">
        <v>0</v>
      </c>
      <c r="BQ2691" s="256">
        <v>0</v>
      </c>
      <c r="BR2691" s="256">
        <v>0</v>
      </c>
      <c r="BS2691" s="256">
        <v>0</v>
      </c>
      <c r="BT2691" s="256">
        <v>0</v>
      </c>
      <c r="BU2691" s="256">
        <v>0</v>
      </c>
      <c r="BV2691" s="256">
        <v>0</v>
      </c>
    </row>
    <row r="2692" spans="1:74">
      <c r="A2692" s="256">
        <v>65</v>
      </c>
      <c r="B2692" s="256">
        <v>627.4283740211888</v>
      </c>
      <c r="C2692" s="256">
        <v>618.74758175955822</v>
      </c>
      <c r="D2692" s="256">
        <v>616.81851681252908</v>
      </c>
      <c r="E2692" s="256">
        <v>620.19438046982998</v>
      </c>
      <c r="F2692" s="256">
        <v>636.10916628281939</v>
      </c>
      <c r="G2692" s="256">
        <v>661.18701059419664</v>
      </c>
      <c r="H2692" s="256">
        <v>687.22938737908839</v>
      </c>
      <c r="I2692" s="256">
        <v>710.37816674343662</v>
      </c>
      <c r="J2692" s="256">
        <v>733.0446798710276</v>
      </c>
      <c r="K2692" s="256">
        <v>751.37079686780328</v>
      </c>
      <c r="L2692" s="256">
        <v>760.53385536619112</v>
      </c>
      <c r="M2692" s="256">
        <v>758.6047904191621</v>
      </c>
      <c r="N2692" s="256">
        <v>750.40626439428877</v>
      </c>
      <c r="O2692" s="256">
        <v>752.33532934131779</v>
      </c>
      <c r="P2692" s="256">
        <v>767.28558268079269</v>
      </c>
      <c r="Q2692" s="256">
        <v>791.39889451865542</v>
      </c>
      <c r="R2692" s="256">
        <v>822.26393367111973</v>
      </c>
      <c r="S2692" s="256">
        <v>856.02257024412756</v>
      </c>
      <c r="T2692" s="256">
        <v>895.08613542146531</v>
      </c>
      <c r="U2692" s="256">
        <v>954.40488254260765</v>
      </c>
      <c r="V2692" s="256">
        <v>1033.4965453707975</v>
      </c>
      <c r="W2692" s="256">
        <v>1141.0419161676652</v>
      </c>
      <c r="X2692" s="256">
        <v>1279.9345923537549</v>
      </c>
      <c r="Y2692" s="256">
        <v>1452.5859051128521</v>
      </c>
      <c r="Z2692" s="256">
        <v>1652.2441271303555</v>
      </c>
      <c r="AA2692" s="256">
        <v>1855.2782128051599</v>
      </c>
      <c r="AB2692" s="256">
        <v>2014.4260709350542</v>
      </c>
      <c r="AC2692" s="256">
        <v>2019.2487333026268</v>
      </c>
      <c r="AD2692" s="256">
        <v>1813.803316444036</v>
      </c>
      <c r="AE2692" s="256">
        <v>1400.5011515430685</v>
      </c>
      <c r="AF2692" s="256">
        <v>917.27038231229903</v>
      </c>
      <c r="AG2692" s="256">
        <v>552.6771073238142</v>
      </c>
      <c r="AH2692" s="256">
        <v>391.60018424689105</v>
      </c>
      <c r="AI2692" s="256">
        <v>340.47996315062204</v>
      </c>
      <c r="AJ2692" s="256">
        <v>278.74988484569337</v>
      </c>
      <c r="AK2692" s="256">
        <v>158.18332565637965</v>
      </c>
      <c r="AL2692" s="256">
        <v>0</v>
      </c>
      <c r="AM2692" s="256">
        <v>0</v>
      </c>
      <c r="AN2692" s="256">
        <v>0</v>
      </c>
      <c r="AO2692" s="256">
        <v>0</v>
      </c>
      <c r="AP2692" s="256">
        <v>0</v>
      </c>
      <c r="AQ2692" s="256">
        <v>0</v>
      </c>
      <c r="AR2692" s="256">
        <v>0</v>
      </c>
      <c r="AS2692" s="256">
        <v>0</v>
      </c>
      <c r="AT2692" s="256">
        <v>0</v>
      </c>
      <c r="AU2692" s="256">
        <v>0</v>
      </c>
      <c r="AV2692" s="256">
        <v>0</v>
      </c>
      <c r="AW2692" s="256">
        <v>0</v>
      </c>
      <c r="AX2692" s="256">
        <v>0</v>
      </c>
      <c r="AY2692" s="256">
        <v>0</v>
      </c>
      <c r="AZ2692" s="256">
        <v>0</v>
      </c>
      <c r="BA2692" s="256">
        <v>0</v>
      </c>
      <c r="BB2692" s="256">
        <v>0</v>
      </c>
      <c r="BC2692" s="256">
        <v>0</v>
      </c>
      <c r="BD2692" s="256">
        <v>0</v>
      </c>
      <c r="BE2692" s="256">
        <v>0</v>
      </c>
      <c r="BF2692" s="256">
        <v>0</v>
      </c>
      <c r="BG2692" s="256">
        <v>0</v>
      </c>
      <c r="BH2692" s="256">
        <v>0</v>
      </c>
      <c r="BI2692" s="256">
        <v>0</v>
      </c>
      <c r="BJ2692" s="256">
        <v>0</v>
      </c>
      <c r="BK2692" s="256">
        <v>0</v>
      </c>
      <c r="BL2692" s="256">
        <v>0</v>
      </c>
      <c r="BM2692" s="256">
        <v>0</v>
      </c>
      <c r="BN2692" s="256">
        <v>0</v>
      </c>
      <c r="BO2692" s="256">
        <v>0</v>
      </c>
      <c r="BP2692" s="256">
        <v>0</v>
      </c>
      <c r="BQ2692" s="256">
        <v>0</v>
      </c>
      <c r="BR2692" s="256">
        <v>0</v>
      </c>
      <c r="BS2692" s="256">
        <v>0</v>
      </c>
      <c r="BT2692" s="256">
        <v>0</v>
      </c>
      <c r="BU2692" s="256">
        <v>0</v>
      </c>
      <c r="BV2692" s="256">
        <v>0</v>
      </c>
    </row>
    <row r="2693" spans="1:74">
      <c r="A2693" s="256">
        <v>70</v>
      </c>
      <c r="B2693" s="256">
        <v>627.4283740211888</v>
      </c>
      <c r="C2693" s="256">
        <v>622.123445416859</v>
      </c>
      <c r="D2693" s="256">
        <v>617.30078304928634</v>
      </c>
      <c r="E2693" s="256">
        <v>618.26531552280096</v>
      </c>
      <c r="F2693" s="256">
        <v>629.83970520497508</v>
      </c>
      <c r="G2693" s="256">
        <v>650.09488714877978</v>
      </c>
      <c r="H2693" s="256">
        <v>678.06632888070055</v>
      </c>
      <c r="I2693" s="256">
        <v>706.03777061262133</v>
      </c>
      <c r="J2693" s="256">
        <v>733.0446798710276</v>
      </c>
      <c r="K2693" s="256">
        <v>757.64025794564759</v>
      </c>
      <c r="L2693" s="256">
        <v>778.37770612620955</v>
      </c>
      <c r="M2693" s="256">
        <v>789.46982957162641</v>
      </c>
      <c r="N2693" s="256">
        <v>793.8102257024417</v>
      </c>
      <c r="O2693" s="256">
        <v>799.1151543067715</v>
      </c>
      <c r="P2693" s="256">
        <v>809.72501151543111</v>
      </c>
      <c r="Q2693" s="256">
        <v>829.0156609857213</v>
      </c>
      <c r="R2693" s="256">
        <v>862.77429755872913</v>
      </c>
      <c r="S2693" s="256">
        <v>898.94426531552335</v>
      </c>
      <c r="T2693" s="256">
        <v>942.83049286043354</v>
      </c>
      <c r="U2693" s="256">
        <v>1010.8300322432065</v>
      </c>
      <c r="V2693" s="256">
        <v>1110.6591432519583</v>
      </c>
      <c r="W2693" s="256">
        <v>1241.3532934131745</v>
      </c>
      <c r="X2693" s="256">
        <v>1412.0755412252427</v>
      </c>
      <c r="Y2693" s="256">
        <v>1613.180561953018</v>
      </c>
      <c r="Z2693" s="256">
        <v>1840.3279594656851</v>
      </c>
      <c r="AA2693" s="256">
        <v>2112.3261169967768</v>
      </c>
      <c r="AB2693" s="256">
        <v>2361.1754951635203</v>
      </c>
      <c r="AC2693" s="256">
        <v>2470.6499309074175</v>
      </c>
      <c r="AD2693" s="256">
        <v>2374.1966835559665</v>
      </c>
      <c r="AE2693" s="256">
        <v>2097.375863657302</v>
      </c>
      <c r="AF2693" s="256">
        <v>1584.7268539843399</v>
      </c>
      <c r="AG2693" s="256">
        <v>859.8807001381856</v>
      </c>
      <c r="AH2693" s="256">
        <v>441.7558728696456</v>
      </c>
      <c r="AI2693" s="256">
        <v>344.82035928143733</v>
      </c>
      <c r="AJ2693" s="256">
        <v>264.28189774297573</v>
      </c>
      <c r="AK2693" s="256">
        <v>135.9990787655459</v>
      </c>
      <c r="AL2693" s="256">
        <v>0</v>
      </c>
      <c r="AM2693" s="256">
        <v>0</v>
      </c>
      <c r="AN2693" s="256">
        <v>0</v>
      </c>
      <c r="AO2693" s="256">
        <v>0</v>
      </c>
      <c r="AP2693" s="256">
        <v>0</v>
      </c>
      <c r="AQ2693" s="256">
        <v>0</v>
      </c>
      <c r="AR2693" s="256">
        <v>0</v>
      </c>
      <c r="AS2693" s="256">
        <v>0</v>
      </c>
      <c r="AT2693" s="256">
        <v>0</v>
      </c>
      <c r="AU2693" s="256">
        <v>0</v>
      </c>
      <c r="AV2693" s="256">
        <v>0</v>
      </c>
      <c r="AW2693" s="256">
        <v>0</v>
      </c>
      <c r="AX2693" s="256">
        <v>0</v>
      </c>
      <c r="AY2693" s="256">
        <v>0</v>
      </c>
      <c r="AZ2693" s="256">
        <v>0</v>
      </c>
      <c r="BA2693" s="256">
        <v>0</v>
      </c>
      <c r="BB2693" s="256">
        <v>0</v>
      </c>
      <c r="BC2693" s="256">
        <v>0</v>
      </c>
      <c r="BD2693" s="256">
        <v>0</v>
      </c>
      <c r="BE2693" s="256">
        <v>0</v>
      </c>
      <c r="BF2693" s="256">
        <v>0</v>
      </c>
      <c r="BG2693" s="256">
        <v>0</v>
      </c>
      <c r="BH2693" s="256">
        <v>0</v>
      </c>
      <c r="BI2693" s="256">
        <v>0</v>
      </c>
      <c r="BJ2693" s="256">
        <v>0</v>
      </c>
      <c r="BK2693" s="256">
        <v>0</v>
      </c>
      <c r="BL2693" s="256">
        <v>0</v>
      </c>
      <c r="BM2693" s="256">
        <v>0</v>
      </c>
      <c r="BN2693" s="256">
        <v>0</v>
      </c>
      <c r="BO2693" s="256">
        <v>0</v>
      </c>
      <c r="BP2693" s="256">
        <v>0</v>
      </c>
      <c r="BQ2693" s="256">
        <v>0</v>
      </c>
      <c r="BR2693" s="256">
        <v>0</v>
      </c>
      <c r="BS2693" s="256">
        <v>0</v>
      </c>
      <c r="BT2693" s="256">
        <v>0</v>
      </c>
      <c r="BU2693" s="256">
        <v>0</v>
      </c>
      <c r="BV2693" s="256">
        <v>0</v>
      </c>
    </row>
    <row r="2694" spans="1:74">
      <c r="A2694" s="256">
        <v>75</v>
      </c>
      <c r="B2694" s="256">
        <v>627.4283740211888</v>
      </c>
      <c r="C2694" s="256">
        <v>622.60571165361625</v>
      </c>
      <c r="D2694" s="256">
        <v>618.26531552280096</v>
      </c>
      <c r="E2694" s="256">
        <v>616.81851681252908</v>
      </c>
      <c r="F2694" s="256">
        <v>626.46384154767429</v>
      </c>
      <c r="G2694" s="256">
        <v>642.86089359742095</v>
      </c>
      <c r="H2694" s="256">
        <v>664.56287425149742</v>
      </c>
      <c r="I2694" s="256">
        <v>691.56978350990369</v>
      </c>
      <c r="J2694" s="256">
        <v>721.47029018885348</v>
      </c>
      <c r="K2694" s="256">
        <v>752.33532934131779</v>
      </c>
      <c r="L2694" s="256">
        <v>778.8599723629668</v>
      </c>
      <c r="M2694" s="256">
        <v>802.49101796407228</v>
      </c>
      <c r="N2694" s="256">
        <v>819.85260248733346</v>
      </c>
      <c r="O2694" s="256">
        <v>835.76738830032286</v>
      </c>
      <c r="P2694" s="256">
        <v>851.19990787655502</v>
      </c>
      <c r="Q2694" s="256">
        <v>872.9018885306316</v>
      </c>
      <c r="R2694" s="256">
        <v>904.73146015661041</v>
      </c>
      <c r="S2694" s="256">
        <v>934.14970059880295</v>
      </c>
      <c r="T2694" s="256">
        <v>976.58912943344137</v>
      </c>
      <c r="U2694" s="256">
        <v>1047.4822662367578</v>
      </c>
      <c r="V2694" s="256">
        <v>1149.7227084292958</v>
      </c>
      <c r="W2694" s="256">
        <v>1289.5799170888999</v>
      </c>
      <c r="X2694" s="256">
        <v>1459.8198986642108</v>
      </c>
      <c r="Y2694" s="256">
        <v>1654.6554583141419</v>
      </c>
      <c r="Z2694" s="256">
        <v>1891.4481805619541</v>
      </c>
      <c r="AA2694" s="256">
        <v>2180.8079226163072</v>
      </c>
      <c r="AB2694" s="256">
        <v>2485.1179180101349</v>
      </c>
      <c r="AC2694" s="256">
        <v>2687.6697374481819</v>
      </c>
      <c r="AD2694" s="256">
        <v>2652.9465684016595</v>
      </c>
      <c r="AE2694" s="256">
        <v>2383.3597420543542</v>
      </c>
      <c r="AF2694" s="256">
        <v>1820.0727775218804</v>
      </c>
      <c r="AG2694" s="256">
        <v>925.95117457392962</v>
      </c>
      <c r="AH2694" s="256">
        <v>421.50069092584084</v>
      </c>
      <c r="AI2694" s="256">
        <v>313.95532012897303</v>
      </c>
      <c r="AJ2694" s="256">
        <v>231.97005988023966</v>
      </c>
      <c r="AK2694" s="256">
        <v>109.95670198065415</v>
      </c>
      <c r="AL2694" s="256">
        <v>0</v>
      </c>
      <c r="AM2694" s="256">
        <v>0</v>
      </c>
      <c r="AN2694" s="256">
        <v>0</v>
      </c>
      <c r="AO2694" s="256">
        <v>0</v>
      </c>
      <c r="AP2694" s="256">
        <v>0</v>
      </c>
      <c r="AQ2694" s="256">
        <v>0</v>
      </c>
      <c r="AR2694" s="256">
        <v>0</v>
      </c>
      <c r="AS2694" s="256">
        <v>0</v>
      </c>
      <c r="AT2694" s="256">
        <v>0</v>
      </c>
      <c r="AU2694" s="256">
        <v>0</v>
      </c>
      <c r="AV2694" s="256">
        <v>0</v>
      </c>
      <c r="AW2694" s="256">
        <v>0</v>
      </c>
      <c r="AX2694" s="256">
        <v>0</v>
      </c>
      <c r="AY2694" s="256">
        <v>0</v>
      </c>
      <c r="AZ2694" s="256">
        <v>0</v>
      </c>
      <c r="BA2694" s="256">
        <v>0</v>
      </c>
      <c r="BB2694" s="256">
        <v>0</v>
      </c>
      <c r="BC2694" s="256">
        <v>0</v>
      </c>
      <c r="BD2694" s="256">
        <v>0</v>
      </c>
      <c r="BE2694" s="256">
        <v>0</v>
      </c>
      <c r="BF2694" s="256">
        <v>0</v>
      </c>
      <c r="BG2694" s="256">
        <v>0</v>
      </c>
      <c r="BH2694" s="256">
        <v>0</v>
      </c>
      <c r="BI2694" s="256">
        <v>0</v>
      </c>
      <c r="BJ2694" s="256">
        <v>0</v>
      </c>
      <c r="BK2694" s="256">
        <v>0</v>
      </c>
      <c r="BL2694" s="256">
        <v>0</v>
      </c>
      <c r="BM2694" s="256">
        <v>0</v>
      </c>
      <c r="BN2694" s="256">
        <v>0</v>
      </c>
      <c r="BO2694" s="256">
        <v>0</v>
      </c>
      <c r="BP2694" s="256">
        <v>0</v>
      </c>
      <c r="BQ2694" s="256">
        <v>0</v>
      </c>
      <c r="BR2694" s="256">
        <v>0</v>
      </c>
      <c r="BS2694" s="256">
        <v>0</v>
      </c>
      <c r="BT2694" s="256">
        <v>0</v>
      </c>
      <c r="BU2694" s="256">
        <v>0</v>
      </c>
      <c r="BV2694" s="256">
        <v>0</v>
      </c>
    </row>
    <row r="2695" spans="1:74">
      <c r="A2695" s="256">
        <v>80</v>
      </c>
      <c r="B2695" s="256">
        <v>627.4283740211888</v>
      </c>
      <c r="C2695" s="256">
        <v>623.57024412713076</v>
      </c>
      <c r="D2695" s="256">
        <v>619.22984799631547</v>
      </c>
      <c r="E2695" s="256">
        <v>617.78304928604371</v>
      </c>
      <c r="F2695" s="256">
        <v>624.53477660064527</v>
      </c>
      <c r="G2695" s="256">
        <v>637.55596499309115</v>
      </c>
      <c r="H2695" s="256">
        <v>653.47075080608056</v>
      </c>
      <c r="I2695" s="256">
        <v>675.17273146015702</v>
      </c>
      <c r="J2695" s="256">
        <v>702.66190695532055</v>
      </c>
      <c r="K2695" s="256">
        <v>732.56241363427034</v>
      </c>
      <c r="L2695" s="256">
        <v>763.42745278673465</v>
      </c>
      <c r="M2695" s="256">
        <v>791.88116075541268</v>
      </c>
      <c r="N2695" s="256">
        <v>817.92353754030444</v>
      </c>
      <c r="O2695" s="256">
        <v>841.55458314140992</v>
      </c>
      <c r="P2695" s="256">
        <v>864.70336250575826</v>
      </c>
      <c r="Q2695" s="256">
        <v>890.74573929065002</v>
      </c>
      <c r="R2695" s="256">
        <v>921.12851220635707</v>
      </c>
      <c r="S2695" s="256">
        <v>946.68862275449158</v>
      </c>
      <c r="T2695" s="256">
        <v>980.44725932749941</v>
      </c>
      <c r="U2695" s="256">
        <v>1040.2482726853991</v>
      </c>
      <c r="V2695" s="256">
        <v>1125.6093965914331</v>
      </c>
      <c r="W2695" s="256">
        <v>1242.8000921234461</v>
      </c>
      <c r="X2695" s="256">
        <v>1385.5508982035935</v>
      </c>
      <c r="Y2695" s="256">
        <v>1551.4504836480894</v>
      </c>
      <c r="Z2695" s="256">
        <v>1753.5200368493793</v>
      </c>
      <c r="AA2695" s="256">
        <v>2009.1211423307243</v>
      </c>
      <c r="AB2695" s="256">
        <v>2304.7503454629218</v>
      </c>
      <c r="AC2695" s="256">
        <v>2573.8549055734698</v>
      </c>
      <c r="AD2695" s="256">
        <v>2665.4854905573484</v>
      </c>
      <c r="AE2695" s="256">
        <v>2441.7139567019822</v>
      </c>
      <c r="AF2695" s="256">
        <v>1786.3141409488726</v>
      </c>
      <c r="AG2695" s="256">
        <v>752.33532934131779</v>
      </c>
      <c r="AH2695" s="256">
        <v>330.35237217871969</v>
      </c>
      <c r="AI2695" s="256">
        <v>239.20405343159848</v>
      </c>
      <c r="AJ2695" s="256">
        <v>179.88530631045612</v>
      </c>
      <c r="AK2695" s="256">
        <v>82.949792722247864</v>
      </c>
      <c r="AL2695" s="256">
        <v>0</v>
      </c>
      <c r="AM2695" s="256">
        <v>0</v>
      </c>
      <c r="AN2695" s="256">
        <v>0</v>
      </c>
      <c r="AO2695" s="256">
        <v>0</v>
      </c>
      <c r="AP2695" s="256">
        <v>0</v>
      </c>
      <c r="AQ2695" s="256">
        <v>0</v>
      </c>
      <c r="AR2695" s="256">
        <v>0</v>
      </c>
      <c r="AS2695" s="256">
        <v>0</v>
      </c>
      <c r="AT2695" s="256">
        <v>0</v>
      </c>
      <c r="AU2695" s="256">
        <v>0</v>
      </c>
      <c r="AV2695" s="256">
        <v>0</v>
      </c>
      <c r="AW2695" s="256">
        <v>0</v>
      </c>
      <c r="AX2695" s="256">
        <v>0</v>
      </c>
      <c r="AY2695" s="256">
        <v>0</v>
      </c>
      <c r="AZ2695" s="256">
        <v>0</v>
      </c>
      <c r="BA2695" s="256">
        <v>0</v>
      </c>
      <c r="BB2695" s="256">
        <v>0</v>
      </c>
      <c r="BC2695" s="256">
        <v>0</v>
      </c>
      <c r="BD2695" s="256">
        <v>0</v>
      </c>
      <c r="BE2695" s="256">
        <v>0</v>
      </c>
      <c r="BF2695" s="256">
        <v>0</v>
      </c>
      <c r="BG2695" s="256">
        <v>0</v>
      </c>
      <c r="BH2695" s="256">
        <v>0</v>
      </c>
      <c r="BI2695" s="256">
        <v>0</v>
      </c>
      <c r="BJ2695" s="256">
        <v>0</v>
      </c>
      <c r="BK2695" s="256">
        <v>0</v>
      </c>
      <c r="BL2695" s="256">
        <v>0</v>
      </c>
      <c r="BM2695" s="256">
        <v>0</v>
      </c>
      <c r="BN2695" s="256">
        <v>0</v>
      </c>
      <c r="BO2695" s="256">
        <v>0</v>
      </c>
      <c r="BP2695" s="256">
        <v>0</v>
      </c>
      <c r="BQ2695" s="256">
        <v>0</v>
      </c>
      <c r="BR2695" s="256">
        <v>0</v>
      </c>
      <c r="BS2695" s="256">
        <v>0</v>
      </c>
      <c r="BT2695" s="256">
        <v>0</v>
      </c>
      <c r="BU2695" s="256">
        <v>0</v>
      </c>
      <c r="BV2695" s="256">
        <v>0</v>
      </c>
    </row>
    <row r="2696" spans="1:74">
      <c r="A2696" s="256">
        <v>85</v>
      </c>
      <c r="B2696" s="256">
        <v>627.4283740211888</v>
      </c>
      <c r="C2696" s="256">
        <v>625.98157531091704</v>
      </c>
      <c r="D2696" s="256">
        <v>621.64117918010174</v>
      </c>
      <c r="E2696" s="256">
        <v>620.19438046982998</v>
      </c>
      <c r="F2696" s="256">
        <v>623.08797789037351</v>
      </c>
      <c r="G2696" s="256">
        <v>635.14463380930488</v>
      </c>
      <c r="H2696" s="256">
        <v>649.61262091202252</v>
      </c>
      <c r="I2696" s="256">
        <v>665.04514048825467</v>
      </c>
      <c r="J2696" s="256">
        <v>685.30032243205937</v>
      </c>
      <c r="K2696" s="256">
        <v>708.93136803316486</v>
      </c>
      <c r="L2696" s="256">
        <v>732.56241363427034</v>
      </c>
      <c r="M2696" s="256">
        <v>757.64025794564759</v>
      </c>
      <c r="N2696" s="256">
        <v>786.09396591432562</v>
      </c>
      <c r="O2696" s="256">
        <v>814.54767388300365</v>
      </c>
      <c r="P2696" s="256">
        <v>839.6255181943809</v>
      </c>
      <c r="Q2696" s="256">
        <v>865.66789497927277</v>
      </c>
      <c r="R2696" s="256">
        <v>895.08613542146531</v>
      </c>
      <c r="S2696" s="256">
        <v>920.16397973284256</v>
      </c>
      <c r="T2696" s="256">
        <v>949.5822201750351</v>
      </c>
      <c r="U2696" s="256">
        <v>1001.1847075080614</v>
      </c>
      <c r="V2696" s="256">
        <v>1075.935974205436</v>
      </c>
      <c r="W2696" s="256">
        <v>1177.2118839244595</v>
      </c>
      <c r="X2696" s="256">
        <v>1295.367111929987</v>
      </c>
      <c r="Y2696" s="256">
        <v>1428.9548595117465</v>
      </c>
      <c r="Z2696" s="256">
        <v>1591.4785812989414</v>
      </c>
      <c r="AA2696" s="256">
        <v>1780.5269461077855</v>
      </c>
      <c r="AB2696" s="256">
        <v>1988.3836941501625</v>
      </c>
      <c r="AC2696" s="256">
        <v>2163.4463380930461</v>
      </c>
      <c r="AD2696" s="256">
        <v>2267.6158452326131</v>
      </c>
      <c r="AE2696" s="256">
        <v>2158.6236757254733</v>
      </c>
      <c r="AF2696" s="256">
        <v>1563.5071395670207</v>
      </c>
      <c r="AG2696" s="256">
        <v>540.62045140488283</v>
      </c>
      <c r="AH2696" s="256">
        <v>232.45232611699691</v>
      </c>
      <c r="AI2696" s="256">
        <v>162.04145555043769</v>
      </c>
      <c r="AJ2696" s="256">
        <v>119.11976047904199</v>
      </c>
      <c r="AK2696" s="256">
        <v>48.708889912482753</v>
      </c>
      <c r="AL2696" s="256">
        <v>0</v>
      </c>
      <c r="AM2696" s="256">
        <v>0</v>
      </c>
      <c r="AN2696" s="256">
        <v>0</v>
      </c>
      <c r="AO2696" s="256">
        <v>0</v>
      </c>
      <c r="AP2696" s="256">
        <v>0</v>
      </c>
      <c r="AQ2696" s="256">
        <v>0</v>
      </c>
      <c r="AR2696" s="256">
        <v>0</v>
      </c>
      <c r="AS2696" s="256">
        <v>0</v>
      </c>
      <c r="AT2696" s="256">
        <v>0</v>
      </c>
      <c r="AU2696" s="256">
        <v>0</v>
      </c>
      <c r="AV2696" s="256">
        <v>0</v>
      </c>
      <c r="AW2696" s="256">
        <v>0</v>
      </c>
      <c r="AX2696" s="256">
        <v>0</v>
      </c>
      <c r="AY2696" s="256">
        <v>0</v>
      </c>
      <c r="AZ2696" s="256">
        <v>0</v>
      </c>
      <c r="BA2696" s="256">
        <v>0</v>
      </c>
      <c r="BB2696" s="256">
        <v>0</v>
      </c>
      <c r="BC2696" s="256">
        <v>0</v>
      </c>
      <c r="BD2696" s="256">
        <v>0</v>
      </c>
      <c r="BE2696" s="256">
        <v>0</v>
      </c>
      <c r="BF2696" s="256">
        <v>0</v>
      </c>
      <c r="BG2696" s="256">
        <v>0</v>
      </c>
      <c r="BH2696" s="256">
        <v>0</v>
      </c>
      <c r="BI2696" s="256">
        <v>0</v>
      </c>
      <c r="BJ2696" s="256">
        <v>0</v>
      </c>
      <c r="BK2696" s="256">
        <v>0</v>
      </c>
      <c r="BL2696" s="256">
        <v>0</v>
      </c>
      <c r="BM2696" s="256">
        <v>0</v>
      </c>
      <c r="BN2696" s="256">
        <v>0</v>
      </c>
      <c r="BO2696" s="256">
        <v>0</v>
      </c>
      <c r="BP2696" s="256">
        <v>0</v>
      </c>
      <c r="BQ2696" s="256">
        <v>0</v>
      </c>
      <c r="BR2696" s="256">
        <v>0</v>
      </c>
      <c r="BS2696" s="256">
        <v>0</v>
      </c>
      <c r="BT2696" s="256">
        <v>0</v>
      </c>
      <c r="BU2696" s="256">
        <v>0</v>
      </c>
      <c r="BV2696" s="256">
        <v>0</v>
      </c>
    </row>
    <row r="2697" spans="1:74">
      <c r="A2697" s="256">
        <v>90</v>
      </c>
      <c r="B2697" s="256">
        <v>627.4283740211888</v>
      </c>
      <c r="C2697" s="256">
        <v>626.46384154767429</v>
      </c>
      <c r="D2697" s="256">
        <v>623.57024412713076</v>
      </c>
      <c r="E2697" s="256">
        <v>622.60571165361625</v>
      </c>
      <c r="F2697" s="256">
        <v>627.91064025794606</v>
      </c>
      <c r="G2697" s="256">
        <v>638.03823122984841</v>
      </c>
      <c r="H2697" s="256">
        <v>650.09488714877978</v>
      </c>
      <c r="I2697" s="256">
        <v>662.6338093044684</v>
      </c>
      <c r="J2697" s="256">
        <v>679.03086135421506</v>
      </c>
      <c r="K2697" s="256">
        <v>695.42791340396172</v>
      </c>
      <c r="L2697" s="256">
        <v>711.34269921695113</v>
      </c>
      <c r="M2697" s="256">
        <v>727.25748502994054</v>
      </c>
      <c r="N2697" s="256">
        <v>744.13680331644446</v>
      </c>
      <c r="O2697" s="256">
        <v>762.94518654997739</v>
      </c>
      <c r="P2697" s="256">
        <v>783.68263473053935</v>
      </c>
      <c r="Q2697" s="256">
        <v>806.83141409488758</v>
      </c>
      <c r="R2697" s="256">
        <v>832.39152464302208</v>
      </c>
      <c r="S2697" s="256">
        <v>857.46936895439933</v>
      </c>
      <c r="T2697" s="256">
        <v>884.95854444956296</v>
      </c>
      <c r="U2697" s="256">
        <v>934.14970059880295</v>
      </c>
      <c r="V2697" s="256">
        <v>1003.1137724550904</v>
      </c>
      <c r="W2697" s="256">
        <v>1096.1911561492407</v>
      </c>
      <c r="X2697" s="256">
        <v>1195.0557346844778</v>
      </c>
      <c r="Y2697" s="256">
        <v>1292.4735145094435</v>
      </c>
      <c r="Z2697" s="256">
        <v>1414.9691386457862</v>
      </c>
      <c r="AA2697" s="256">
        <v>1562.5426070935061</v>
      </c>
      <c r="AB2697" s="256">
        <v>1711.0806080147406</v>
      </c>
      <c r="AC2697" s="256">
        <v>1803.6757254721338</v>
      </c>
      <c r="AD2697" s="256">
        <v>1809.4629203132208</v>
      </c>
      <c r="AE2697" s="256">
        <v>1670.0879778903741</v>
      </c>
      <c r="AF2697" s="256">
        <v>1186.8572086596046</v>
      </c>
      <c r="AG2697" s="256">
        <v>361.217411331184</v>
      </c>
      <c r="AH2697" s="256">
        <v>151.91386457853531</v>
      </c>
      <c r="AI2697" s="256">
        <v>96.453247351450997</v>
      </c>
      <c r="AJ2697" s="256">
        <v>62.694610778443149</v>
      </c>
      <c r="AK2697" s="256">
        <v>19.290649470290198</v>
      </c>
      <c r="AL2697" s="256">
        <v>0</v>
      </c>
      <c r="AM2697" s="256">
        <v>0</v>
      </c>
      <c r="AN2697" s="256">
        <v>0</v>
      </c>
      <c r="AO2697" s="256">
        <v>0</v>
      </c>
      <c r="AP2697" s="256">
        <v>0</v>
      </c>
      <c r="AQ2697" s="256">
        <v>0</v>
      </c>
      <c r="AR2697" s="256">
        <v>0</v>
      </c>
      <c r="AS2697" s="256">
        <v>0</v>
      </c>
      <c r="AT2697" s="256">
        <v>0</v>
      </c>
      <c r="AU2697" s="256">
        <v>0</v>
      </c>
      <c r="AV2697" s="256">
        <v>0</v>
      </c>
      <c r="AW2697" s="256">
        <v>0</v>
      </c>
      <c r="AX2697" s="256">
        <v>0</v>
      </c>
      <c r="AY2697" s="256">
        <v>0</v>
      </c>
      <c r="AZ2697" s="256">
        <v>0</v>
      </c>
      <c r="BA2697" s="256">
        <v>0</v>
      </c>
      <c r="BB2697" s="256">
        <v>0</v>
      </c>
      <c r="BC2697" s="256">
        <v>0</v>
      </c>
      <c r="BD2697" s="256">
        <v>0</v>
      </c>
      <c r="BE2697" s="256">
        <v>0</v>
      </c>
      <c r="BF2697" s="256">
        <v>0</v>
      </c>
      <c r="BG2697" s="256">
        <v>0</v>
      </c>
      <c r="BH2697" s="256">
        <v>0</v>
      </c>
      <c r="BI2697" s="256">
        <v>0</v>
      </c>
      <c r="BJ2697" s="256">
        <v>0</v>
      </c>
      <c r="BK2697" s="256">
        <v>0</v>
      </c>
      <c r="BL2697" s="256">
        <v>0</v>
      </c>
      <c r="BM2697" s="256">
        <v>0</v>
      </c>
      <c r="BN2697" s="256">
        <v>0</v>
      </c>
      <c r="BO2697" s="256">
        <v>0</v>
      </c>
      <c r="BP2697" s="256">
        <v>0</v>
      </c>
      <c r="BQ2697" s="256">
        <v>0</v>
      </c>
      <c r="BR2697" s="256">
        <v>0</v>
      </c>
      <c r="BS2697" s="256">
        <v>0</v>
      </c>
      <c r="BT2697" s="256">
        <v>0</v>
      </c>
      <c r="BU2697" s="256">
        <v>0</v>
      </c>
      <c r="BV2697" s="256">
        <v>0</v>
      </c>
    </row>
    <row r="2698" spans="1:74">
      <c r="A2698" s="256">
        <v>95</v>
      </c>
      <c r="B2698" s="256">
        <v>627.4283740211888</v>
      </c>
      <c r="C2698" s="256">
        <v>628.39290649470331</v>
      </c>
      <c r="D2698" s="256">
        <v>626.94610778443155</v>
      </c>
      <c r="E2698" s="256">
        <v>625.98157531091704</v>
      </c>
      <c r="F2698" s="256">
        <v>633.69783509903311</v>
      </c>
      <c r="G2698" s="256">
        <v>644.30769230769272</v>
      </c>
      <c r="H2698" s="256">
        <v>653.47075080608056</v>
      </c>
      <c r="I2698" s="256">
        <v>664.56287425149742</v>
      </c>
      <c r="J2698" s="256">
        <v>678.54859511745781</v>
      </c>
      <c r="K2698" s="256">
        <v>692.05204974666094</v>
      </c>
      <c r="L2698" s="256">
        <v>703.1441731920778</v>
      </c>
      <c r="M2698" s="256">
        <v>714.23629663749466</v>
      </c>
      <c r="N2698" s="256">
        <v>722.91708889912525</v>
      </c>
      <c r="O2698" s="256">
        <v>732.08014739751309</v>
      </c>
      <c r="P2698" s="256">
        <v>744.61906955320171</v>
      </c>
      <c r="Q2698" s="256">
        <v>761.01612160294837</v>
      </c>
      <c r="R2698" s="256">
        <v>781.27130354675307</v>
      </c>
      <c r="S2698" s="256">
        <v>799.59742054352876</v>
      </c>
      <c r="T2698" s="256">
        <v>822.26393367111973</v>
      </c>
      <c r="U2698" s="256">
        <v>862.29203132197188</v>
      </c>
      <c r="V2698" s="256">
        <v>915.34131736527002</v>
      </c>
      <c r="W2698" s="256">
        <v>984.30538922155745</v>
      </c>
      <c r="X2698" s="256">
        <v>1049.8935974205442</v>
      </c>
      <c r="Y2698" s="256">
        <v>1108.7300783049293</v>
      </c>
      <c r="Z2698" s="256">
        <v>1175.7650852141876</v>
      </c>
      <c r="AA2698" s="256">
        <v>1250.5163519115622</v>
      </c>
      <c r="AB2698" s="256">
        <v>1308.3883003224328</v>
      </c>
      <c r="AC2698" s="256">
        <v>1299.7075080608022</v>
      </c>
      <c r="AD2698" s="256">
        <v>1206.1478581298948</v>
      </c>
      <c r="AE2698" s="256">
        <v>1018.0640257945653</v>
      </c>
      <c r="AF2698" s="256">
        <v>682.8889912482731</v>
      </c>
      <c r="AG2698" s="256">
        <v>236.79272224781221</v>
      </c>
      <c r="AH2698" s="256">
        <v>95.006448641179233</v>
      </c>
      <c r="AI2698" s="256">
        <v>58.836480884385111</v>
      </c>
      <c r="AJ2698" s="256">
        <v>31.829571625978829</v>
      </c>
      <c r="AK2698" s="256">
        <v>8.6807922616305895</v>
      </c>
      <c r="AL2698" s="256">
        <v>0</v>
      </c>
      <c r="AM2698" s="256">
        <v>0</v>
      </c>
      <c r="AN2698" s="256">
        <v>0</v>
      </c>
      <c r="AO2698" s="256">
        <v>0</v>
      </c>
      <c r="AP2698" s="256">
        <v>0</v>
      </c>
      <c r="AQ2698" s="256">
        <v>0</v>
      </c>
      <c r="AR2698" s="256">
        <v>0</v>
      </c>
      <c r="AS2698" s="256">
        <v>0</v>
      </c>
      <c r="AT2698" s="256">
        <v>0</v>
      </c>
      <c r="AU2698" s="256">
        <v>0</v>
      </c>
      <c r="AV2698" s="256">
        <v>0</v>
      </c>
      <c r="AW2698" s="256">
        <v>0</v>
      </c>
      <c r="AX2698" s="256">
        <v>0</v>
      </c>
      <c r="AY2698" s="256">
        <v>0</v>
      </c>
      <c r="AZ2698" s="256">
        <v>0</v>
      </c>
      <c r="BA2698" s="256">
        <v>0</v>
      </c>
      <c r="BB2698" s="256">
        <v>0</v>
      </c>
      <c r="BC2698" s="256">
        <v>0</v>
      </c>
      <c r="BD2698" s="256">
        <v>0</v>
      </c>
      <c r="BE2698" s="256">
        <v>0</v>
      </c>
      <c r="BF2698" s="256">
        <v>0</v>
      </c>
      <c r="BG2698" s="256">
        <v>0</v>
      </c>
      <c r="BH2698" s="256">
        <v>0</v>
      </c>
      <c r="BI2698" s="256">
        <v>0</v>
      </c>
      <c r="BJ2698" s="256">
        <v>0</v>
      </c>
      <c r="BK2698" s="256">
        <v>0</v>
      </c>
      <c r="BL2698" s="256">
        <v>0</v>
      </c>
      <c r="BM2698" s="256">
        <v>0</v>
      </c>
      <c r="BN2698" s="256">
        <v>0</v>
      </c>
      <c r="BO2698" s="256">
        <v>0</v>
      </c>
      <c r="BP2698" s="256">
        <v>0</v>
      </c>
      <c r="BQ2698" s="256">
        <v>0</v>
      </c>
      <c r="BR2698" s="256">
        <v>0</v>
      </c>
      <c r="BS2698" s="256">
        <v>0</v>
      </c>
      <c r="BT2698" s="256">
        <v>0</v>
      </c>
      <c r="BU2698" s="256">
        <v>0</v>
      </c>
      <c r="BV2698" s="256">
        <v>0</v>
      </c>
    </row>
    <row r="2699" spans="1:74">
      <c r="A2699" s="256">
        <v>100</v>
      </c>
      <c r="B2699" s="256">
        <v>627.4283740211888</v>
      </c>
      <c r="C2699" s="256">
        <v>630.80423767848959</v>
      </c>
      <c r="D2699" s="256">
        <v>630.80423767848959</v>
      </c>
      <c r="E2699" s="256">
        <v>630.80423767848959</v>
      </c>
      <c r="F2699" s="256">
        <v>638.52049746660566</v>
      </c>
      <c r="G2699" s="256">
        <v>648.16582220175076</v>
      </c>
      <c r="H2699" s="256">
        <v>657.81114693689585</v>
      </c>
      <c r="I2699" s="256">
        <v>667.9387379087982</v>
      </c>
      <c r="J2699" s="256">
        <v>678.06632888070055</v>
      </c>
      <c r="K2699" s="256">
        <v>688.67618608936016</v>
      </c>
      <c r="L2699" s="256">
        <v>695.42791340396172</v>
      </c>
      <c r="M2699" s="256">
        <v>700.73284200829153</v>
      </c>
      <c r="N2699" s="256">
        <v>703.1441731920778</v>
      </c>
      <c r="O2699" s="256">
        <v>704.59097190234957</v>
      </c>
      <c r="P2699" s="256">
        <v>707.96683555965035</v>
      </c>
      <c r="Q2699" s="256">
        <v>711.34269921695113</v>
      </c>
      <c r="R2699" s="256">
        <v>720.98802395209623</v>
      </c>
      <c r="S2699" s="256">
        <v>733.0446798710276</v>
      </c>
      <c r="T2699" s="256">
        <v>743.6545370796872</v>
      </c>
      <c r="U2699" s="256">
        <v>759.08705665591935</v>
      </c>
      <c r="V2699" s="256">
        <v>780.78903730999582</v>
      </c>
      <c r="W2699" s="256">
        <v>808.27821280515934</v>
      </c>
      <c r="X2699" s="256">
        <v>828.53339474896404</v>
      </c>
      <c r="Y2699" s="256">
        <v>825.63979732842051</v>
      </c>
      <c r="Z2699" s="256">
        <v>813.58314140948914</v>
      </c>
      <c r="AA2699" s="256">
        <v>804.4200829111013</v>
      </c>
      <c r="AB2699" s="256">
        <v>772.10824504836523</v>
      </c>
      <c r="AC2699" s="256">
        <v>683.85352372178761</v>
      </c>
      <c r="AD2699" s="256">
        <v>563.76923076923106</v>
      </c>
      <c r="AE2699" s="256">
        <v>414.74896361123928</v>
      </c>
      <c r="AF2699" s="256">
        <v>255.11883924458789</v>
      </c>
      <c r="AG2699" s="256">
        <v>136.96361123906041</v>
      </c>
      <c r="AH2699" s="256">
        <v>70.89313680331648</v>
      </c>
      <c r="AI2699" s="256">
        <v>48.708889912482753</v>
      </c>
      <c r="AJ2699" s="256">
        <v>27.006909258406282</v>
      </c>
      <c r="AK2699" s="256">
        <v>10.60985720865961</v>
      </c>
      <c r="AL2699" s="256">
        <v>0</v>
      </c>
      <c r="AM2699" s="256">
        <v>0</v>
      </c>
      <c r="AN2699" s="256">
        <v>0</v>
      </c>
      <c r="AO2699" s="256">
        <v>0</v>
      </c>
      <c r="AP2699" s="256">
        <v>0</v>
      </c>
      <c r="AQ2699" s="256">
        <v>0</v>
      </c>
      <c r="AR2699" s="256">
        <v>0</v>
      </c>
      <c r="AS2699" s="256">
        <v>0</v>
      </c>
      <c r="AT2699" s="256">
        <v>0</v>
      </c>
      <c r="AU2699" s="256">
        <v>0</v>
      </c>
      <c r="AV2699" s="256">
        <v>0</v>
      </c>
      <c r="AW2699" s="256">
        <v>0</v>
      </c>
      <c r="AX2699" s="256">
        <v>0</v>
      </c>
      <c r="AY2699" s="256">
        <v>0</v>
      </c>
      <c r="AZ2699" s="256">
        <v>0</v>
      </c>
      <c r="BA2699" s="256">
        <v>0</v>
      </c>
      <c r="BB2699" s="256">
        <v>0</v>
      </c>
      <c r="BC2699" s="256">
        <v>0</v>
      </c>
      <c r="BD2699" s="256">
        <v>0</v>
      </c>
      <c r="BE2699" s="256">
        <v>0</v>
      </c>
      <c r="BF2699" s="256">
        <v>0</v>
      </c>
      <c r="BG2699" s="256">
        <v>0</v>
      </c>
      <c r="BH2699" s="256">
        <v>0</v>
      </c>
      <c r="BI2699" s="256">
        <v>0</v>
      </c>
      <c r="BJ2699" s="256">
        <v>0</v>
      </c>
      <c r="BK2699" s="256">
        <v>0</v>
      </c>
      <c r="BL2699" s="256">
        <v>0</v>
      </c>
      <c r="BM2699" s="256">
        <v>0</v>
      </c>
      <c r="BN2699" s="256">
        <v>0</v>
      </c>
      <c r="BO2699" s="256">
        <v>0</v>
      </c>
      <c r="BP2699" s="256">
        <v>0</v>
      </c>
      <c r="BQ2699" s="256">
        <v>0</v>
      </c>
      <c r="BR2699" s="256">
        <v>0</v>
      </c>
      <c r="BS2699" s="256">
        <v>0</v>
      </c>
      <c r="BT2699" s="256">
        <v>0</v>
      </c>
      <c r="BU2699" s="256">
        <v>0</v>
      </c>
      <c r="BV2699" s="256">
        <v>0</v>
      </c>
    </row>
    <row r="2700" spans="1:74">
      <c r="A2700" s="256">
        <v>105</v>
      </c>
      <c r="B2700" s="256">
        <v>627.4283740211888</v>
      </c>
      <c r="C2700" s="256">
        <v>631.76877015200409</v>
      </c>
      <c r="D2700" s="256">
        <v>633.21556886227586</v>
      </c>
      <c r="E2700" s="256">
        <v>635.62690004606213</v>
      </c>
      <c r="F2700" s="256">
        <v>642.86089359742095</v>
      </c>
      <c r="G2700" s="256">
        <v>652.0239520958088</v>
      </c>
      <c r="H2700" s="256">
        <v>658.77567941041036</v>
      </c>
      <c r="I2700" s="256">
        <v>666.49193919852644</v>
      </c>
      <c r="J2700" s="256">
        <v>674.20819898664251</v>
      </c>
      <c r="K2700" s="256">
        <v>677.5840626439433</v>
      </c>
      <c r="L2700" s="256">
        <v>679.99539382772957</v>
      </c>
      <c r="M2700" s="256">
        <v>677.5840626439433</v>
      </c>
      <c r="N2700" s="256">
        <v>670.83233532934173</v>
      </c>
      <c r="O2700" s="256">
        <v>661.18701059419664</v>
      </c>
      <c r="P2700" s="256">
        <v>648.64808843850801</v>
      </c>
      <c r="Q2700" s="256">
        <v>633.69783509903311</v>
      </c>
      <c r="R2700" s="256">
        <v>619.71211423307273</v>
      </c>
      <c r="S2700" s="256">
        <v>602.83279594656869</v>
      </c>
      <c r="T2700" s="256">
        <v>592.22293873790909</v>
      </c>
      <c r="U2700" s="256">
        <v>595.59880239520987</v>
      </c>
      <c r="V2700" s="256">
        <v>612.96038691847104</v>
      </c>
      <c r="W2700" s="256">
        <v>625.98157531091704</v>
      </c>
      <c r="X2700" s="256">
        <v>607.65545831414124</v>
      </c>
      <c r="Y2700" s="256">
        <v>540.62045140488283</v>
      </c>
      <c r="Z2700" s="256">
        <v>446.09626900046089</v>
      </c>
      <c r="AA2700" s="256">
        <v>359.28834638415498</v>
      </c>
      <c r="AB2700" s="256">
        <v>299.96959926301258</v>
      </c>
      <c r="AC2700" s="256">
        <v>250.7784431137726</v>
      </c>
      <c r="AD2700" s="256">
        <v>200.62275449101807</v>
      </c>
      <c r="AE2700" s="256">
        <v>149.98479963150629</v>
      </c>
      <c r="AF2700" s="256">
        <v>116.22616305849846</v>
      </c>
      <c r="AG2700" s="256">
        <v>89.701520036849431</v>
      </c>
      <c r="AH2700" s="256">
        <v>63.176877015200404</v>
      </c>
      <c r="AI2700" s="256">
        <v>48.708889912482753</v>
      </c>
      <c r="AJ2700" s="256">
        <v>32.794104099493339</v>
      </c>
      <c r="AK2700" s="256">
        <v>13.985720865960396</v>
      </c>
      <c r="AL2700" s="256">
        <v>0</v>
      </c>
      <c r="AM2700" s="256">
        <v>0</v>
      </c>
      <c r="AN2700" s="256">
        <v>0</v>
      </c>
      <c r="AO2700" s="256">
        <v>0</v>
      </c>
      <c r="AP2700" s="256">
        <v>0</v>
      </c>
      <c r="AQ2700" s="256">
        <v>0</v>
      </c>
      <c r="AR2700" s="256">
        <v>0</v>
      </c>
      <c r="AS2700" s="256">
        <v>0</v>
      </c>
      <c r="AT2700" s="256">
        <v>0</v>
      </c>
      <c r="AU2700" s="256">
        <v>0</v>
      </c>
      <c r="AV2700" s="256">
        <v>0</v>
      </c>
      <c r="AW2700" s="256">
        <v>0</v>
      </c>
      <c r="AX2700" s="256">
        <v>0</v>
      </c>
      <c r="AY2700" s="256">
        <v>0</v>
      </c>
      <c r="AZ2700" s="256">
        <v>0</v>
      </c>
      <c r="BA2700" s="256">
        <v>0</v>
      </c>
      <c r="BB2700" s="256">
        <v>0</v>
      </c>
      <c r="BC2700" s="256">
        <v>0</v>
      </c>
      <c r="BD2700" s="256">
        <v>0</v>
      </c>
      <c r="BE2700" s="256">
        <v>0</v>
      </c>
      <c r="BF2700" s="256">
        <v>0</v>
      </c>
      <c r="BG2700" s="256">
        <v>0</v>
      </c>
      <c r="BH2700" s="256">
        <v>0</v>
      </c>
      <c r="BI2700" s="256">
        <v>0</v>
      </c>
      <c r="BJ2700" s="256">
        <v>0</v>
      </c>
      <c r="BK2700" s="256">
        <v>0</v>
      </c>
      <c r="BL2700" s="256">
        <v>0</v>
      </c>
      <c r="BM2700" s="256">
        <v>0</v>
      </c>
      <c r="BN2700" s="256">
        <v>0</v>
      </c>
      <c r="BO2700" s="256">
        <v>0</v>
      </c>
      <c r="BP2700" s="256">
        <v>0</v>
      </c>
      <c r="BQ2700" s="256">
        <v>0</v>
      </c>
      <c r="BR2700" s="256">
        <v>0</v>
      </c>
      <c r="BS2700" s="256">
        <v>0</v>
      </c>
      <c r="BT2700" s="256">
        <v>0</v>
      </c>
      <c r="BU2700" s="256">
        <v>0</v>
      </c>
      <c r="BV2700" s="256">
        <v>0</v>
      </c>
    </row>
    <row r="2701" spans="1:74">
      <c r="A2701" s="256">
        <v>110</v>
      </c>
      <c r="B2701" s="256">
        <v>627.4283740211888</v>
      </c>
      <c r="C2701" s="256">
        <v>633.21556886227586</v>
      </c>
      <c r="D2701" s="256">
        <v>635.14463380930488</v>
      </c>
      <c r="E2701" s="256">
        <v>638.03823122984841</v>
      </c>
      <c r="F2701" s="256">
        <v>644.78995854444997</v>
      </c>
      <c r="G2701" s="256">
        <v>653.95301704283781</v>
      </c>
      <c r="H2701" s="256">
        <v>657.3288807001386</v>
      </c>
      <c r="I2701" s="256">
        <v>661.18701059419664</v>
      </c>
      <c r="J2701" s="256">
        <v>660.70474435743938</v>
      </c>
      <c r="K2701" s="256">
        <v>658.29341317365311</v>
      </c>
      <c r="L2701" s="256">
        <v>652.9884845693233</v>
      </c>
      <c r="M2701" s="256">
        <v>642.3786273606637</v>
      </c>
      <c r="N2701" s="256">
        <v>622.123445416859</v>
      </c>
      <c r="O2701" s="256">
        <v>588.84707508060831</v>
      </c>
      <c r="P2701" s="256">
        <v>545.92538000921263</v>
      </c>
      <c r="Q2701" s="256">
        <v>499.62782128051617</v>
      </c>
      <c r="R2701" s="256">
        <v>461.52878857669305</v>
      </c>
      <c r="S2701" s="256">
        <v>435.48641179180129</v>
      </c>
      <c r="T2701" s="256">
        <v>425.84108705665614</v>
      </c>
      <c r="U2701" s="256">
        <v>431.14601566098594</v>
      </c>
      <c r="V2701" s="256">
        <v>441.7558728696456</v>
      </c>
      <c r="W2701" s="256">
        <v>423.91202210962712</v>
      </c>
      <c r="X2701" s="256">
        <v>357.35928143712596</v>
      </c>
      <c r="Y2701" s="256">
        <v>274.89175495163533</v>
      </c>
      <c r="Z2701" s="256">
        <v>217.50207277752202</v>
      </c>
      <c r="AA2701" s="256">
        <v>190.49516351911572</v>
      </c>
      <c r="AB2701" s="256">
        <v>177.47397512666984</v>
      </c>
      <c r="AC2701" s="256">
        <v>156.73652694610789</v>
      </c>
      <c r="AD2701" s="256">
        <v>134.07001381851688</v>
      </c>
      <c r="AE2701" s="256">
        <v>106.58083832335335</v>
      </c>
      <c r="AF2701" s="256">
        <v>87.772455089820411</v>
      </c>
      <c r="AG2701" s="256">
        <v>74.269000460617264</v>
      </c>
      <c r="AH2701" s="256">
        <v>62.212344541685894</v>
      </c>
      <c r="AI2701" s="256">
        <v>55.460617227084327</v>
      </c>
      <c r="AJ2701" s="256">
        <v>38.581298940580396</v>
      </c>
      <c r="AK2701" s="256">
        <v>18.326116996775689</v>
      </c>
      <c r="AL2701" s="256">
        <v>0</v>
      </c>
      <c r="AM2701" s="256">
        <v>0</v>
      </c>
      <c r="AN2701" s="256">
        <v>0</v>
      </c>
      <c r="AO2701" s="256">
        <v>0</v>
      </c>
      <c r="AP2701" s="256">
        <v>0</v>
      </c>
      <c r="AQ2701" s="256">
        <v>0</v>
      </c>
      <c r="AR2701" s="256">
        <v>0</v>
      </c>
      <c r="AS2701" s="256">
        <v>0</v>
      </c>
      <c r="AT2701" s="256">
        <v>0</v>
      </c>
      <c r="AU2701" s="256">
        <v>0</v>
      </c>
      <c r="AV2701" s="256">
        <v>0</v>
      </c>
      <c r="AW2701" s="256">
        <v>0</v>
      </c>
      <c r="AX2701" s="256">
        <v>0</v>
      </c>
      <c r="AY2701" s="256">
        <v>0</v>
      </c>
      <c r="AZ2701" s="256">
        <v>0</v>
      </c>
      <c r="BA2701" s="256">
        <v>0</v>
      </c>
      <c r="BB2701" s="256">
        <v>0</v>
      </c>
      <c r="BC2701" s="256">
        <v>0</v>
      </c>
      <c r="BD2701" s="256">
        <v>0</v>
      </c>
      <c r="BE2701" s="256">
        <v>0</v>
      </c>
      <c r="BF2701" s="256">
        <v>0</v>
      </c>
      <c r="BG2701" s="256">
        <v>0</v>
      </c>
      <c r="BH2701" s="256">
        <v>0</v>
      </c>
      <c r="BI2701" s="256">
        <v>0</v>
      </c>
      <c r="BJ2701" s="256">
        <v>0</v>
      </c>
      <c r="BK2701" s="256">
        <v>0</v>
      </c>
      <c r="BL2701" s="256">
        <v>0</v>
      </c>
      <c r="BM2701" s="256">
        <v>0</v>
      </c>
      <c r="BN2701" s="256">
        <v>0</v>
      </c>
      <c r="BO2701" s="256">
        <v>0</v>
      </c>
      <c r="BP2701" s="256">
        <v>0</v>
      </c>
      <c r="BQ2701" s="256">
        <v>0</v>
      </c>
      <c r="BR2701" s="256">
        <v>0</v>
      </c>
      <c r="BS2701" s="256">
        <v>0</v>
      </c>
      <c r="BT2701" s="256">
        <v>0</v>
      </c>
      <c r="BU2701" s="256">
        <v>0</v>
      </c>
      <c r="BV2701" s="256">
        <v>0</v>
      </c>
    </row>
    <row r="2702" spans="1:74">
      <c r="A2702" s="256">
        <v>115</v>
      </c>
      <c r="B2702" s="256">
        <v>627.4283740211888</v>
      </c>
      <c r="C2702" s="256">
        <v>634.18010133579037</v>
      </c>
      <c r="D2702" s="256">
        <v>639.48502994012017</v>
      </c>
      <c r="E2702" s="256">
        <v>642.86089359742095</v>
      </c>
      <c r="F2702" s="256">
        <v>649.13035467526527</v>
      </c>
      <c r="G2702" s="256">
        <v>652.50621833256605</v>
      </c>
      <c r="H2702" s="256">
        <v>650.57715338553703</v>
      </c>
      <c r="I2702" s="256">
        <v>648.64808843850801</v>
      </c>
      <c r="J2702" s="256">
        <v>646.23675725472174</v>
      </c>
      <c r="K2702" s="256">
        <v>638.52049746660566</v>
      </c>
      <c r="L2702" s="256">
        <v>623.08797789037351</v>
      </c>
      <c r="M2702" s="256">
        <v>589.32934131736556</v>
      </c>
      <c r="N2702" s="256">
        <v>539.65591893136832</v>
      </c>
      <c r="O2702" s="256">
        <v>479.85490557346873</v>
      </c>
      <c r="P2702" s="256">
        <v>419.57162597881182</v>
      </c>
      <c r="Q2702" s="256">
        <v>365.07554122524203</v>
      </c>
      <c r="R2702" s="256">
        <v>325.52970981114714</v>
      </c>
      <c r="S2702" s="256">
        <v>301.41639797328435</v>
      </c>
      <c r="T2702" s="256">
        <v>289.84200829111023</v>
      </c>
      <c r="U2702" s="256">
        <v>287.43067710732396</v>
      </c>
      <c r="V2702" s="256">
        <v>290.80654076462474</v>
      </c>
      <c r="W2702" s="256">
        <v>266.693228926762</v>
      </c>
      <c r="X2702" s="256">
        <v>213.1616766467067</v>
      </c>
      <c r="Y2702" s="256">
        <v>178.43850760018435</v>
      </c>
      <c r="Z2702" s="256">
        <v>169.75771533855377</v>
      </c>
      <c r="AA2702" s="256">
        <v>165.89958544449573</v>
      </c>
      <c r="AB2702" s="256">
        <v>163.0059880239522</v>
      </c>
      <c r="AC2702" s="256">
        <v>153.84292952556433</v>
      </c>
      <c r="AD2702" s="256">
        <v>132.62321510824512</v>
      </c>
      <c r="AE2702" s="256">
        <v>109.95670198065415</v>
      </c>
      <c r="AF2702" s="256">
        <v>90.66605251036394</v>
      </c>
      <c r="AG2702" s="256">
        <v>82.949792722247864</v>
      </c>
      <c r="AH2702" s="256">
        <v>79.57392906494708</v>
      </c>
      <c r="AI2702" s="256">
        <v>72.339935513588244</v>
      </c>
      <c r="AJ2702" s="256">
        <v>53.531552280055301</v>
      </c>
      <c r="AK2702" s="256">
        <v>25.077844311377259</v>
      </c>
      <c r="AL2702" s="256">
        <v>0</v>
      </c>
      <c r="AM2702" s="256">
        <v>0</v>
      </c>
      <c r="AN2702" s="256">
        <v>0</v>
      </c>
      <c r="AO2702" s="256">
        <v>0</v>
      </c>
      <c r="AP2702" s="256">
        <v>0</v>
      </c>
      <c r="AQ2702" s="256">
        <v>0</v>
      </c>
      <c r="AR2702" s="256">
        <v>0</v>
      </c>
      <c r="AS2702" s="256">
        <v>0</v>
      </c>
      <c r="AT2702" s="256">
        <v>0</v>
      </c>
      <c r="AU2702" s="256">
        <v>0</v>
      </c>
      <c r="AV2702" s="256">
        <v>0</v>
      </c>
      <c r="AW2702" s="256">
        <v>0</v>
      </c>
      <c r="AX2702" s="256">
        <v>0</v>
      </c>
      <c r="AY2702" s="256">
        <v>0</v>
      </c>
      <c r="AZ2702" s="256">
        <v>0</v>
      </c>
      <c r="BA2702" s="256">
        <v>0</v>
      </c>
      <c r="BB2702" s="256">
        <v>0</v>
      </c>
      <c r="BC2702" s="256">
        <v>0</v>
      </c>
      <c r="BD2702" s="256">
        <v>0</v>
      </c>
      <c r="BE2702" s="256">
        <v>0</v>
      </c>
      <c r="BF2702" s="256">
        <v>0</v>
      </c>
      <c r="BG2702" s="256">
        <v>0</v>
      </c>
      <c r="BH2702" s="256">
        <v>0</v>
      </c>
      <c r="BI2702" s="256">
        <v>0</v>
      </c>
      <c r="BJ2702" s="256">
        <v>0</v>
      </c>
      <c r="BK2702" s="256">
        <v>0</v>
      </c>
      <c r="BL2702" s="256">
        <v>0</v>
      </c>
      <c r="BM2702" s="256">
        <v>0</v>
      </c>
      <c r="BN2702" s="256">
        <v>0</v>
      </c>
      <c r="BO2702" s="256">
        <v>0</v>
      </c>
      <c r="BP2702" s="256">
        <v>0</v>
      </c>
      <c r="BQ2702" s="256">
        <v>0</v>
      </c>
      <c r="BR2702" s="256">
        <v>0</v>
      </c>
      <c r="BS2702" s="256">
        <v>0</v>
      </c>
      <c r="BT2702" s="256">
        <v>0</v>
      </c>
      <c r="BU2702" s="256">
        <v>0</v>
      </c>
      <c r="BV2702" s="256">
        <v>0</v>
      </c>
    </row>
    <row r="2703" spans="1:74">
      <c r="A2703" s="256">
        <v>120</v>
      </c>
      <c r="B2703" s="256">
        <v>627.4283740211888</v>
      </c>
      <c r="C2703" s="256">
        <v>635.14463380930488</v>
      </c>
      <c r="D2703" s="256">
        <v>640.93182865039194</v>
      </c>
      <c r="E2703" s="256">
        <v>645.27222478120723</v>
      </c>
      <c r="F2703" s="256">
        <v>650.57715338553703</v>
      </c>
      <c r="G2703" s="256">
        <v>650.57715338553703</v>
      </c>
      <c r="H2703" s="256">
        <v>645.27222478120723</v>
      </c>
      <c r="I2703" s="256">
        <v>638.03823122984841</v>
      </c>
      <c r="J2703" s="256">
        <v>628.87517273146057</v>
      </c>
      <c r="K2703" s="256">
        <v>609.10225702441301</v>
      </c>
      <c r="L2703" s="256">
        <v>569.55642561031812</v>
      </c>
      <c r="M2703" s="256">
        <v>509.75541225241852</v>
      </c>
      <c r="N2703" s="256">
        <v>440.79134039613109</v>
      </c>
      <c r="O2703" s="256">
        <v>370.38046982957184</v>
      </c>
      <c r="P2703" s="256">
        <v>309.61492399815774</v>
      </c>
      <c r="Q2703" s="256">
        <v>262.83509903270397</v>
      </c>
      <c r="R2703" s="256">
        <v>231.48779364348241</v>
      </c>
      <c r="S2703" s="256">
        <v>209.30354675264866</v>
      </c>
      <c r="T2703" s="256">
        <v>200.14048825426082</v>
      </c>
      <c r="U2703" s="256">
        <v>202.55181943804709</v>
      </c>
      <c r="V2703" s="256">
        <v>211.71487793643493</v>
      </c>
      <c r="W2703" s="256">
        <v>203.99861814831885</v>
      </c>
      <c r="X2703" s="256">
        <v>170.23998157531102</v>
      </c>
      <c r="Y2703" s="256">
        <v>153.84292952556433</v>
      </c>
      <c r="Z2703" s="256">
        <v>153.36066328880707</v>
      </c>
      <c r="AA2703" s="256">
        <v>155.28972823583612</v>
      </c>
      <c r="AB2703" s="256">
        <v>155.77199447259338</v>
      </c>
      <c r="AC2703" s="256">
        <v>149.02026715799178</v>
      </c>
      <c r="AD2703" s="256">
        <v>130.6941501612161</v>
      </c>
      <c r="AE2703" s="256">
        <v>115.26163058498395</v>
      </c>
      <c r="AF2703" s="256">
        <v>99.346844771994526</v>
      </c>
      <c r="AG2703" s="256">
        <v>93.077383694150214</v>
      </c>
      <c r="AH2703" s="256">
        <v>90.66605251036394</v>
      </c>
      <c r="AI2703" s="256">
        <v>89.701520036849431</v>
      </c>
      <c r="AJ2703" s="256">
        <v>81.985260248733354</v>
      </c>
      <c r="AK2703" s="256">
        <v>36.169967756794122</v>
      </c>
      <c r="AL2703" s="256">
        <v>0</v>
      </c>
      <c r="AM2703" s="256">
        <v>0</v>
      </c>
      <c r="AN2703" s="256">
        <v>0</v>
      </c>
      <c r="AO2703" s="256">
        <v>0</v>
      </c>
      <c r="AP2703" s="256">
        <v>0</v>
      </c>
      <c r="AQ2703" s="256">
        <v>0</v>
      </c>
      <c r="AR2703" s="256">
        <v>0</v>
      </c>
      <c r="AS2703" s="256">
        <v>0</v>
      </c>
      <c r="AT2703" s="256">
        <v>0</v>
      </c>
      <c r="AU2703" s="256">
        <v>0</v>
      </c>
      <c r="AV2703" s="256">
        <v>0</v>
      </c>
      <c r="AW2703" s="256">
        <v>0</v>
      </c>
      <c r="AX2703" s="256">
        <v>0</v>
      </c>
      <c r="AY2703" s="256">
        <v>0</v>
      </c>
      <c r="AZ2703" s="256">
        <v>0</v>
      </c>
      <c r="BA2703" s="256">
        <v>0</v>
      </c>
      <c r="BB2703" s="256">
        <v>0</v>
      </c>
      <c r="BC2703" s="256">
        <v>0</v>
      </c>
      <c r="BD2703" s="256">
        <v>0</v>
      </c>
      <c r="BE2703" s="256">
        <v>0</v>
      </c>
      <c r="BF2703" s="256">
        <v>0</v>
      </c>
      <c r="BG2703" s="256">
        <v>0</v>
      </c>
      <c r="BH2703" s="256">
        <v>0</v>
      </c>
      <c r="BI2703" s="256">
        <v>0</v>
      </c>
      <c r="BJ2703" s="256">
        <v>0</v>
      </c>
      <c r="BK2703" s="256">
        <v>0</v>
      </c>
      <c r="BL2703" s="256">
        <v>0</v>
      </c>
      <c r="BM2703" s="256">
        <v>0</v>
      </c>
      <c r="BN2703" s="256">
        <v>0</v>
      </c>
      <c r="BO2703" s="256">
        <v>0</v>
      </c>
      <c r="BP2703" s="256">
        <v>0</v>
      </c>
      <c r="BQ2703" s="256">
        <v>0</v>
      </c>
      <c r="BR2703" s="256">
        <v>0</v>
      </c>
      <c r="BS2703" s="256">
        <v>0</v>
      </c>
      <c r="BT2703" s="256">
        <v>0</v>
      </c>
      <c r="BU2703" s="256">
        <v>0</v>
      </c>
      <c r="BV2703" s="256">
        <v>0</v>
      </c>
    </row>
    <row r="2704" spans="1:74">
      <c r="A2704" s="256">
        <v>125</v>
      </c>
      <c r="B2704" s="256">
        <v>627.4283740211888</v>
      </c>
      <c r="C2704" s="256">
        <v>636.59143251957664</v>
      </c>
      <c r="D2704" s="256">
        <v>641.89636112390644</v>
      </c>
      <c r="E2704" s="256">
        <v>645.27222478120723</v>
      </c>
      <c r="F2704" s="256">
        <v>648.64808843850801</v>
      </c>
      <c r="G2704" s="256">
        <v>646.23675725472174</v>
      </c>
      <c r="H2704" s="256">
        <v>638.03823122984841</v>
      </c>
      <c r="I2704" s="256">
        <v>626.46384154767429</v>
      </c>
      <c r="J2704" s="256">
        <v>605.72639336711222</v>
      </c>
      <c r="K2704" s="256">
        <v>560.39336711193027</v>
      </c>
      <c r="L2704" s="256">
        <v>497.69875633348715</v>
      </c>
      <c r="M2704" s="256">
        <v>422.46522339935535</v>
      </c>
      <c r="N2704" s="256">
        <v>346.2671579917091</v>
      </c>
      <c r="O2704" s="256">
        <v>278.74988484569337</v>
      </c>
      <c r="P2704" s="256">
        <v>228.59419622293888</v>
      </c>
      <c r="Q2704" s="256">
        <v>195.31782588668827</v>
      </c>
      <c r="R2704" s="256">
        <v>173.6158452326118</v>
      </c>
      <c r="S2704" s="256">
        <v>163.48825426070945</v>
      </c>
      <c r="T2704" s="256">
        <v>166.86411791801024</v>
      </c>
      <c r="U2704" s="256">
        <v>177.9562413634271</v>
      </c>
      <c r="V2704" s="256">
        <v>190.49516351911572</v>
      </c>
      <c r="W2704" s="256">
        <v>199.65822201750356</v>
      </c>
      <c r="X2704" s="256">
        <v>184.22570244127141</v>
      </c>
      <c r="Y2704" s="256">
        <v>155.77199447259338</v>
      </c>
      <c r="Z2704" s="256">
        <v>154.32519576232158</v>
      </c>
      <c r="AA2704" s="256">
        <v>153.36066328880707</v>
      </c>
      <c r="AB2704" s="256">
        <v>149.98479963150629</v>
      </c>
      <c r="AC2704" s="256">
        <v>141.78627360663296</v>
      </c>
      <c r="AD2704" s="256">
        <v>132.14094887148786</v>
      </c>
      <c r="AE2704" s="256">
        <v>120.0842929525565</v>
      </c>
      <c r="AF2704" s="256">
        <v>104.65177337632433</v>
      </c>
      <c r="AG2704" s="256">
        <v>95.488714877936488</v>
      </c>
      <c r="AH2704" s="256">
        <v>87.290188853063157</v>
      </c>
      <c r="AI2704" s="256">
        <v>80.056195301704335</v>
      </c>
      <c r="AJ2704" s="256">
        <v>71.375403040073735</v>
      </c>
      <c r="AK2704" s="256">
        <v>39.545831414094913</v>
      </c>
      <c r="AL2704" s="256">
        <v>0</v>
      </c>
      <c r="AM2704" s="256">
        <v>0</v>
      </c>
      <c r="AN2704" s="256">
        <v>0</v>
      </c>
      <c r="AO2704" s="256">
        <v>0</v>
      </c>
      <c r="AP2704" s="256">
        <v>0</v>
      </c>
      <c r="AQ2704" s="256">
        <v>0</v>
      </c>
      <c r="AR2704" s="256">
        <v>0</v>
      </c>
      <c r="AS2704" s="256">
        <v>0</v>
      </c>
      <c r="AT2704" s="256">
        <v>0</v>
      </c>
      <c r="AU2704" s="256">
        <v>0</v>
      </c>
      <c r="AV2704" s="256">
        <v>0</v>
      </c>
      <c r="AW2704" s="256">
        <v>0</v>
      </c>
      <c r="AX2704" s="256">
        <v>0</v>
      </c>
      <c r="AY2704" s="256">
        <v>0</v>
      </c>
      <c r="AZ2704" s="256">
        <v>0</v>
      </c>
      <c r="BA2704" s="256">
        <v>0</v>
      </c>
      <c r="BB2704" s="256">
        <v>0</v>
      </c>
      <c r="BC2704" s="256">
        <v>0</v>
      </c>
      <c r="BD2704" s="256">
        <v>0</v>
      </c>
      <c r="BE2704" s="256">
        <v>0</v>
      </c>
      <c r="BF2704" s="256">
        <v>0</v>
      </c>
      <c r="BG2704" s="256">
        <v>0</v>
      </c>
      <c r="BH2704" s="256">
        <v>0</v>
      </c>
      <c r="BI2704" s="256">
        <v>0</v>
      </c>
      <c r="BJ2704" s="256">
        <v>0</v>
      </c>
      <c r="BK2704" s="256">
        <v>0</v>
      </c>
      <c r="BL2704" s="256">
        <v>0</v>
      </c>
      <c r="BM2704" s="256">
        <v>0</v>
      </c>
      <c r="BN2704" s="256">
        <v>0</v>
      </c>
      <c r="BO2704" s="256">
        <v>0</v>
      </c>
      <c r="BP2704" s="256">
        <v>0</v>
      </c>
      <c r="BQ2704" s="256">
        <v>0</v>
      </c>
      <c r="BR2704" s="256">
        <v>0</v>
      </c>
      <c r="BS2704" s="256">
        <v>0</v>
      </c>
      <c r="BT2704" s="256">
        <v>0</v>
      </c>
      <c r="BU2704" s="256">
        <v>0</v>
      </c>
      <c r="BV2704" s="256">
        <v>0</v>
      </c>
    </row>
    <row r="2705" spans="1:74">
      <c r="A2705" s="256">
        <v>130</v>
      </c>
      <c r="B2705" s="256">
        <v>627.4283740211888</v>
      </c>
      <c r="C2705" s="256">
        <v>638.03823122984841</v>
      </c>
      <c r="D2705" s="256">
        <v>645.27222478120723</v>
      </c>
      <c r="E2705" s="256">
        <v>649.13035467526527</v>
      </c>
      <c r="F2705" s="256">
        <v>647.20128972823625</v>
      </c>
      <c r="G2705" s="256">
        <v>640.44956241363468</v>
      </c>
      <c r="H2705" s="256">
        <v>629.35743896821782</v>
      </c>
      <c r="I2705" s="256">
        <v>611.51358820819928</v>
      </c>
      <c r="J2705" s="256">
        <v>572.45002303086164</v>
      </c>
      <c r="K2705" s="256">
        <v>506.86181483187499</v>
      </c>
      <c r="L2705" s="256">
        <v>427.77015200368515</v>
      </c>
      <c r="M2705" s="256">
        <v>343.37356057116557</v>
      </c>
      <c r="N2705" s="256">
        <v>268.62229387379102</v>
      </c>
      <c r="O2705" s="256">
        <v>213.64394288346395</v>
      </c>
      <c r="P2705" s="256">
        <v>179.88530631045612</v>
      </c>
      <c r="Q2705" s="256">
        <v>160.11239060340867</v>
      </c>
      <c r="R2705" s="256">
        <v>151.91386457853531</v>
      </c>
      <c r="S2705" s="256">
        <v>154.32519576232158</v>
      </c>
      <c r="T2705" s="256">
        <v>168.310916628282</v>
      </c>
      <c r="U2705" s="256">
        <v>188.5660985720867</v>
      </c>
      <c r="V2705" s="256">
        <v>212.67941040994944</v>
      </c>
      <c r="W2705" s="256">
        <v>242.09765085214201</v>
      </c>
      <c r="X2705" s="256">
        <v>264.76416397973298</v>
      </c>
      <c r="Y2705" s="256">
        <v>255.60110548134514</v>
      </c>
      <c r="Z2705" s="256">
        <v>234.38139106402593</v>
      </c>
      <c r="AA2705" s="256">
        <v>211.71487793643493</v>
      </c>
      <c r="AB2705" s="256">
        <v>187.60156609857219</v>
      </c>
      <c r="AC2705" s="256">
        <v>166.86411791801024</v>
      </c>
      <c r="AD2705" s="256">
        <v>141.30400736987571</v>
      </c>
      <c r="AE2705" s="256">
        <v>121.04882542607101</v>
      </c>
      <c r="AF2705" s="256">
        <v>101.7581759557808</v>
      </c>
      <c r="AG2705" s="256">
        <v>87.290188853063157</v>
      </c>
      <c r="AH2705" s="256">
        <v>74.751266697374518</v>
      </c>
      <c r="AI2705" s="256">
        <v>65.588208198986678</v>
      </c>
      <c r="AJ2705" s="256">
        <v>56.425149700598837</v>
      </c>
      <c r="AK2705" s="256">
        <v>34.723169046522358</v>
      </c>
      <c r="AL2705" s="256">
        <v>0</v>
      </c>
      <c r="AM2705" s="256">
        <v>0</v>
      </c>
      <c r="AN2705" s="256">
        <v>0</v>
      </c>
      <c r="AO2705" s="256">
        <v>0</v>
      </c>
      <c r="AP2705" s="256">
        <v>0</v>
      </c>
      <c r="AQ2705" s="256">
        <v>0</v>
      </c>
      <c r="AR2705" s="256">
        <v>0</v>
      </c>
      <c r="AS2705" s="256">
        <v>0</v>
      </c>
      <c r="AT2705" s="256">
        <v>0</v>
      </c>
      <c r="AU2705" s="256">
        <v>0</v>
      </c>
      <c r="AV2705" s="256">
        <v>0</v>
      </c>
      <c r="AW2705" s="256">
        <v>0</v>
      </c>
      <c r="AX2705" s="256">
        <v>0</v>
      </c>
      <c r="AY2705" s="256">
        <v>0</v>
      </c>
      <c r="AZ2705" s="256">
        <v>0</v>
      </c>
      <c r="BA2705" s="256">
        <v>0</v>
      </c>
      <c r="BB2705" s="256">
        <v>0</v>
      </c>
      <c r="BC2705" s="256">
        <v>0</v>
      </c>
      <c r="BD2705" s="256">
        <v>0</v>
      </c>
      <c r="BE2705" s="256">
        <v>0</v>
      </c>
      <c r="BF2705" s="256">
        <v>0</v>
      </c>
      <c r="BG2705" s="256">
        <v>0</v>
      </c>
      <c r="BH2705" s="256">
        <v>0</v>
      </c>
      <c r="BI2705" s="256">
        <v>0</v>
      </c>
      <c r="BJ2705" s="256">
        <v>0</v>
      </c>
      <c r="BK2705" s="256">
        <v>0</v>
      </c>
      <c r="BL2705" s="256">
        <v>0</v>
      </c>
      <c r="BM2705" s="256">
        <v>0</v>
      </c>
      <c r="BN2705" s="256">
        <v>0</v>
      </c>
      <c r="BO2705" s="256">
        <v>0</v>
      </c>
      <c r="BP2705" s="256">
        <v>0</v>
      </c>
      <c r="BQ2705" s="256">
        <v>0</v>
      </c>
      <c r="BR2705" s="256">
        <v>0</v>
      </c>
      <c r="BS2705" s="256">
        <v>0</v>
      </c>
      <c r="BT2705" s="256">
        <v>0</v>
      </c>
      <c r="BU2705" s="256">
        <v>0</v>
      </c>
      <c r="BV2705" s="256">
        <v>0</v>
      </c>
    </row>
    <row r="2706" spans="1:74">
      <c r="A2706" s="256">
        <v>135</v>
      </c>
      <c r="B2706" s="256">
        <v>627.4283740211888</v>
      </c>
      <c r="C2706" s="256">
        <v>639.00276370336292</v>
      </c>
      <c r="D2706" s="256">
        <v>646.71902349147899</v>
      </c>
      <c r="E2706" s="256">
        <v>650.09488714877978</v>
      </c>
      <c r="F2706" s="256">
        <v>644.78995854444997</v>
      </c>
      <c r="G2706" s="256">
        <v>637.0736987563339</v>
      </c>
      <c r="H2706" s="256">
        <v>623.57024412713076</v>
      </c>
      <c r="I2706" s="256">
        <v>592.70520497466634</v>
      </c>
      <c r="J2706" s="256">
        <v>531.45739290649499</v>
      </c>
      <c r="K2706" s="256">
        <v>448.50760018424717</v>
      </c>
      <c r="L2706" s="256">
        <v>361.217411331184</v>
      </c>
      <c r="M2706" s="256">
        <v>277.30308613542161</v>
      </c>
      <c r="N2706" s="256">
        <v>214.60847535697846</v>
      </c>
      <c r="O2706" s="256">
        <v>176.99170888991259</v>
      </c>
      <c r="P2706" s="256">
        <v>157.21879318286514</v>
      </c>
      <c r="Q2706" s="256">
        <v>148.53800092123453</v>
      </c>
      <c r="R2706" s="256">
        <v>148.53800092123453</v>
      </c>
      <c r="S2706" s="256">
        <v>161.55918931368043</v>
      </c>
      <c r="T2706" s="256">
        <v>186.15476738830043</v>
      </c>
      <c r="U2706" s="256">
        <v>216.53754030400751</v>
      </c>
      <c r="V2706" s="256">
        <v>248.84937816674358</v>
      </c>
      <c r="W2706" s="256">
        <v>285.98387839705219</v>
      </c>
      <c r="X2706" s="256">
        <v>318.77798249654558</v>
      </c>
      <c r="Y2706" s="256">
        <v>339.03316444035028</v>
      </c>
      <c r="Z2706" s="256">
        <v>337.10409949332126</v>
      </c>
      <c r="AA2706" s="256">
        <v>309.13265776140048</v>
      </c>
      <c r="AB2706" s="256">
        <v>265.24643021649024</v>
      </c>
      <c r="AC2706" s="256">
        <v>221.84246890833731</v>
      </c>
      <c r="AD2706" s="256">
        <v>181.33210502072788</v>
      </c>
      <c r="AE2706" s="256">
        <v>144.67987102717649</v>
      </c>
      <c r="AF2706" s="256">
        <v>114.29709811146944</v>
      </c>
      <c r="AG2706" s="256">
        <v>90.66605251036394</v>
      </c>
      <c r="AH2706" s="256">
        <v>78.127130354675316</v>
      </c>
      <c r="AI2706" s="256">
        <v>77.644864117918061</v>
      </c>
      <c r="AJ2706" s="256">
        <v>72.822201750345499</v>
      </c>
      <c r="AK2706" s="256">
        <v>43.403961308152951</v>
      </c>
      <c r="AL2706" s="256">
        <v>0</v>
      </c>
      <c r="AM2706" s="256">
        <v>0</v>
      </c>
      <c r="AN2706" s="256">
        <v>0</v>
      </c>
      <c r="AO2706" s="256">
        <v>0</v>
      </c>
      <c r="AP2706" s="256">
        <v>0</v>
      </c>
      <c r="AQ2706" s="256">
        <v>0</v>
      </c>
      <c r="AR2706" s="256">
        <v>0</v>
      </c>
      <c r="AS2706" s="256">
        <v>0</v>
      </c>
      <c r="AT2706" s="256">
        <v>0</v>
      </c>
      <c r="AU2706" s="256">
        <v>0</v>
      </c>
      <c r="AV2706" s="256">
        <v>0</v>
      </c>
      <c r="AW2706" s="256">
        <v>0</v>
      </c>
      <c r="AX2706" s="256">
        <v>0</v>
      </c>
      <c r="AY2706" s="256">
        <v>0</v>
      </c>
      <c r="AZ2706" s="256">
        <v>0</v>
      </c>
      <c r="BA2706" s="256">
        <v>0</v>
      </c>
      <c r="BB2706" s="256">
        <v>0</v>
      </c>
      <c r="BC2706" s="256">
        <v>0</v>
      </c>
      <c r="BD2706" s="256">
        <v>0</v>
      </c>
      <c r="BE2706" s="256">
        <v>0</v>
      </c>
      <c r="BF2706" s="256">
        <v>0</v>
      </c>
      <c r="BG2706" s="256">
        <v>0</v>
      </c>
      <c r="BH2706" s="256">
        <v>0</v>
      </c>
      <c r="BI2706" s="256">
        <v>0</v>
      </c>
      <c r="BJ2706" s="256">
        <v>0</v>
      </c>
      <c r="BK2706" s="256">
        <v>0</v>
      </c>
      <c r="BL2706" s="256">
        <v>0</v>
      </c>
      <c r="BM2706" s="256">
        <v>0</v>
      </c>
      <c r="BN2706" s="256">
        <v>0</v>
      </c>
      <c r="BO2706" s="256">
        <v>0</v>
      </c>
      <c r="BP2706" s="256">
        <v>0</v>
      </c>
      <c r="BQ2706" s="256">
        <v>0</v>
      </c>
      <c r="BR2706" s="256">
        <v>0</v>
      </c>
      <c r="BS2706" s="256">
        <v>0</v>
      </c>
      <c r="BT2706" s="256">
        <v>0</v>
      </c>
      <c r="BU2706" s="256">
        <v>0</v>
      </c>
      <c r="BV2706" s="256">
        <v>0</v>
      </c>
    </row>
    <row r="2707" spans="1:74">
      <c r="A2707" s="256">
        <v>140</v>
      </c>
      <c r="B2707" s="256">
        <v>627.4283740211888</v>
      </c>
      <c r="C2707" s="256">
        <v>638.52049746660566</v>
      </c>
      <c r="D2707" s="256">
        <v>647.6835559649935</v>
      </c>
      <c r="E2707" s="256">
        <v>650.09488714877978</v>
      </c>
      <c r="F2707" s="256">
        <v>642.3786273606637</v>
      </c>
      <c r="G2707" s="256">
        <v>631.28650391524684</v>
      </c>
      <c r="H2707" s="256">
        <v>612.47812068171379</v>
      </c>
      <c r="I2707" s="256">
        <v>565.69829571626008</v>
      </c>
      <c r="J2707" s="256">
        <v>486.60663288807029</v>
      </c>
      <c r="K2707" s="256">
        <v>394.49378166743458</v>
      </c>
      <c r="L2707" s="256">
        <v>304.30999539382788</v>
      </c>
      <c r="M2707" s="256">
        <v>228.59419622293888</v>
      </c>
      <c r="N2707" s="256">
        <v>182.77890373099964</v>
      </c>
      <c r="O2707" s="256">
        <v>159.14785812989416</v>
      </c>
      <c r="P2707" s="256">
        <v>149.02026715799178</v>
      </c>
      <c r="Q2707" s="256">
        <v>146.60893597420551</v>
      </c>
      <c r="R2707" s="256">
        <v>155.28972823583612</v>
      </c>
      <c r="S2707" s="256">
        <v>178.92077383694161</v>
      </c>
      <c r="T2707" s="256">
        <v>208.8212805158914</v>
      </c>
      <c r="U2707" s="256">
        <v>239.20405343159848</v>
      </c>
      <c r="V2707" s="256">
        <v>273.44495624136357</v>
      </c>
      <c r="W2707" s="256">
        <v>308.16812528788591</v>
      </c>
      <c r="X2707" s="256">
        <v>334.69276830953498</v>
      </c>
      <c r="Y2707" s="256">
        <v>339.99769691386479</v>
      </c>
      <c r="Z2707" s="256">
        <v>322.15384615384636</v>
      </c>
      <c r="AA2707" s="256">
        <v>290.32427452786749</v>
      </c>
      <c r="AB2707" s="256">
        <v>251.74297558728711</v>
      </c>
      <c r="AC2707" s="256">
        <v>215.57300783049297</v>
      </c>
      <c r="AD2707" s="256">
        <v>179.40304007369886</v>
      </c>
      <c r="AE2707" s="256">
        <v>147.09120221096276</v>
      </c>
      <c r="AF2707" s="256">
        <v>117.67296176877022</v>
      </c>
      <c r="AG2707" s="256">
        <v>95.006448641179233</v>
      </c>
      <c r="AH2707" s="256">
        <v>90.66605251036394</v>
      </c>
      <c r="AI2707" s="256">
        <v>89.219253800092176</v>
      </c>
      <c r="AJ2707" s="256">
        <v>69.446338093044716</v>
      </c>
      <c r="AK2707" s="256">
        <v>33.758636573007848</v>
      </c>
      <c r="AL2707" s="256">
        <v>0</v>
      </c>
      <c r="AM2707" s="256">
        <v>0</v>
      </c>
      <c r="AN2707" s="256">
        <v>0</v>
      </c>
      <c r="AO2707" s="256">
        <v>0</v>
      </c>
      <c r="AP2707" s="256">
        <v>0</v>
      </c>
      <c r="AQ2707" s="256">
        <v>0</v>
      </c>
      <c r="AR2707" s="256">
        <v>0</v>
      </c>
      <c r="AS2707" s="256">
        <v>0</v>
      </c>
      <c r="AT2707" s="256">
        <v>0</v>
      </c>
      <c r="AU2707" s="256">
        <v>0</v>
      </c>
      <c r="AV2707" s="256">
        <v>0</v>
      </c>
      <c r="AW2707" s="256">
        <v>0</v>
      </c>
      <c r="AX2707" s="256">
        <v>0</v>
      </c>
      <c r="AY2707" s="256">
        <v>0</v>
      </c>
      <c r="AZ2707" s="256">
        <v>0</v>
      </c>
      <c r="BA2707" s="256">
        <v>0</v>
      </c>
      <c r="BB2707" s="256">
        <v>0</v>
      </c>
      <c r="BC2707" s="256">
        <v>0</v>
      </c>
      <c r="BD2707" s="256">
        <v>0</v>
      </c>
      <c r="BE2707" s="256">
        <v>0</v>
      </c>
      <c r="BF2707" s="256">
        <v>0</v>
      </c>
      <c r="BG2707" s="256">
        <v>0</v>
      </c>
      <c r="BH2707" s="256">
        <v>0</v>
      </c>
      <c r="BI2707" s="256">
        <v>0</v>
      </c>
      <c r="BJ2707" s="256">
        <v>0</v>
      </c>
      <c r="BK2707" s="256">
        <v>0</v>
      </c>
      <c r="BL2707" s="256">
        <v>0</v>
      </c>
      <c r="BM2707" s="256">
        <v>0</v>
      </c>
      <c r="BN2707" s="256">
        <v>0</v>
      </c>
      <c r="BO2707" s="256">
        <v>0</v>
      </c>
      <c r="BP2707" s="256">
        <v>0</v>
      </c>
      <c r="BQ2707" s="256">
        <v>0</v>
      </c>
      <c r="BR2707" s="256">
        <v>0</v>
      </c>
      <c r="BS2707" s="256">
        <v>0</v>
      </c>
      <c r="BT2707" s="256">
        <v>0</v>
      </c>
      <c r="BU2707" s="256">
        <v>0</v>
      </c>
      <c r="BV2707" s="256">
        <v>0</v>
      </c>
    </row>
    <row r="2708" spans="1:74">
      <c r="A2708" s="256">
        <v>145</v>
      </c>
      <c r="B2708" s="256">
        <v>627.4283740211888</v>
      </c>
      <c r="C2708" s="256">
        <v>638.52049746660566</v>
      </c>
      <c r="D2708" s="256">
        <v>647.6835559649935</v>
      </c>
      <c r="E2708" s="256">
        <v>647.6835559649935</v>
      </c>
      <c r="F2708" s="256">
        <v>638.03823122984841</v>
      </c>
      <c r="G2708" s="256">
        <v>626.46384154767429</v>
      </c>
      <c r="H2708" s="256">
        <v>599.93919852602517</v>
      </c>
      <c r="I2708" s="256">
        <v>534.83325656379577</v>
      </c>
      <c r="J2708" s="256">
        <v>444.64947029018913</v>
      </c>
      <c r="K2708" s="256">
        <v>348.19622293873812</v>
      </c>
      <c r="L2708" s="256">
        <v>259.94150161216044</v>
      </c>
      <c r="M2708" s="256">
        <v>197.24689083371729</v>
      </c>
      <c r="N2708" s="256">
        <v>166.38185168125298</v>
      </c>
      <c r="O2708" s="256">
        <v>151.91386457853531</v>
      </c>
      <c r="P2708" s="256">
        <v>146.12666973744825</v>
      </c>
      <c r="Q2708" s="256">
        <v>149.50253339474904</v>
      </c>
      <c r="R2708" s="256">
        <v>169.27544910179651</v>
      </c>
      <c r="S2708" s="256">
        <v>196.28235836020278</v>
      </c>
      <c r="T2708" s="256">
        <v>222.80700138185182</v>
      </c>
      <c r="U2708" s="256">
        <v>250.29617687701534</v>
      </c>
      <c r="V2708" s="256">
        <v>281.6434822662369</v>
      </c>
      <c r="W2708" s="256">
        <v>307.2035928143714</v>
      </c>
      <c r="X2708" s="256">
        <v>314.43758636573028</v>
      </c>
      <c r="Y2708" s="256">
        <v>302.38093044679886</v>
      </c>
      <c r="Z2708" s="256">
        <v>278.74988484569337</v>
      </c>
      <c r="AA2708" s="256">
        <v>246.4380469829573</v>
      </c>
      <c r="AB2708" s="256">
        <v>216.05527406725025</v>
      </c>
      <c r="AC2708" s="256">
        <v>187.60156609857219</v>
      </c>
      <c r="AD2708" s="256">
        <v>161.55918931368043</v>
      </c>
      <c r="AE2708" s="256">
        <v>134.55228005527414</v>
      </c>
      <c r="AF2708" s="256">
        <v>109.95670198065415</v>
      </c>
      <c r="AG2708" s="256">
        <v>95.970981114693743</v>
      </c>
      <c r="AH2708" s="256">
        <v>94.041916167664724</v>
      </c>
      <c r="AI2708" s="256">
        <v>86.325656379548647</v>
      </c>
      <c r="AJ2708" s="256">
        <v>69.446338093044716</v>
      </c>
      <c r="AK2708" s="256">
        <v>28.935974205435301</v>
      </c>
      <c r="AL2708" s="256">
        <v>0</v>
      </c>
      <c r="AM2708" s="256">
        <v>0</v>
      </c>
      <c r="AN2708" s="256">
        <v>0</v>
      </c>
      <c r="AO2708" s="256">
        <v>0</v>
      </c>
      <c r="AP2708" s="256">
        <v>0</v>
      </c>
      <c r="AQ2708" s="256">
        <v>0</v>
      </c>
      <c r="AR2708" s="256">
        <v>0</v>
      </c>
      <c r="AS2708" s="256">
        <v>0</v>
      </c>
      <c r="AT2708" s="256">
        <v>0</v>
      </c>
      <c r="AU2708" s="256">
        <v>0</v>
      </c>
      <c r="AV2708" s="256">
        <v>0</v>
      </c>
      <c r="AW2708" s="256">
        <v>0</v>
      </c>
      <c r="AX2708" s="256">
        <v>0</v>
      </c>
      <c r="AY2708" s="256">
        <v>0</v>
      </c>
      <c r="AZ2708" s="256">
        <v>0</v>
      </c>
      <c r="BA2708" s="256">
        <v>0</v>
      </c>
      <c r="BB2708" s="256">
        <v>0</v>
      </c>
      <c r="BC2708" s="256">
        <v>0</v>
      </c>
      <c r="BD2708" s="256">
        <v>0</v>
      </c>
      <c r="BE2708" s="256">
        <v>0</v>
      </c>
      <c r="BF2708" s="256">
        <v>0</v>
      </c>
      <c r="BG2708" s="256">
        <v>0</v>
      </c>
      <c r="BH2708" s="256">
        <v>0</v>
      </c>
      <c r="BI2708" s="256">
        <v>0</v>
      </c>
      <c r="BJ2708" s="256">
        <v>0</v>
      </c>
      <c r="BK2708" s="256">
        <v>0</v>
      </c>
      <c r="BL2708" s="256">
        <v>0</v>
      </c>
      <c r="BM2708" s="256">
        <v>0</v>
      </c>
      <c r="BN2708" s="256">
        <v>0</v>
      </c>
      <c r="BO2708" s="256">
        <v>0</v>
      </c>
      <c r="BP2708" s="256">
        <v>0</v>
      </c>
      <c r="BQ2708" s="256">
        <v>0</v>
      </c>
      <c r="BR2708" s="256">
        <v>0</v>
      </c>
      <c r="BS2708" s="256">
        <v>0</v>
      </c>
      <c r="BT2708" s="256">
        <v>0</v>
      </c>
      <c r="BU2708" s="256">
        <v>0</v>
      </c>
      <c r="BV2708" s="256">
        <v>0</v>
      </c>
    </row>
    <row r="2709" spans="1:74">
      <c r="A2709" s="256">
        <v>150</v>
      </c>
      <c r="B2709" s="256">
        <v>627.4283740211888</v>
      </c>
      <c r="C2709" s="256">
        <v>639.48502994012017</v>
      </c>
      <c r="D2709" s="256">
        <v>649.61262091202252</v>
      </c>
      <c r="E2709" s="256">
        <v>649.13035467526527</v>
      </c>
      <c r="F2709" s="256">
        <v>639.00276370336292</v>
      </c>
      <c r="G2709" s="256">
        <v>624.05251036388802</v>
      </c>
      <c r="H2709" s="256">
        <v>585.47121142330752</v>
      </c>
      <c r="I2709" s="256">
        <v>506.86181483187499</v>
      </c>
      <c r="J2709" s="256">
        <v>409.92630124366673</v>
      </c>
      <c r="K2709" s="256">
        <v>309.61492399815774</v>
      </c>
      <c r="L2709" s="256">
        <v>227.14739751266711</v>
      </c>
      <c r="M2709" s="256">
        <v>178.92077383694161</v>
      </c>
      <c r="N2709" s="256">
        <v>158.66559189313691</v>
      </c>
      <c r="O2709" s="256">
        <v>149.50253339474904</v>
      </c>
      <c r="P2709" s="256">
        <v>146.12666973744825</v>
      </c>
      <c r="Q2709" s="256">
        <v>157.7010594196224</v>
      </c>
      <c r="R2709" s="256">
        <v>183.2611699677569</v>
      </c>
      <c r="S2709" s="256">
        <v>206.89221556886238</v>
      </c>
      <c r="T2709" s="256">
        <v>225.70059880239535</v>
      </c>
      <c r="U2709" s="256">
        <v>249.81391064025809</v>
      </c>
      <c r="V2709" s="256">
        <v>272.96269000460632</v>
      </c>
      <c r="W2709" s="256">
        <v>283.09028097650867</v>
      </c>
      <c r="X2709" s="256">
        <v>278.74988484569337</v>
      </c>
      <c r="Y2709" s="256">
        <v>266.21096269000475</v>
      </c>
      <c r="Z2709" s="256">
        <v>241.1331183786275</v>
      </c>
      <c r="AA2709" s="256">
        <v>215.09074159373571</v>
      </c>
      <c r="AB2709" s="256">
        <v>190.49516351911572</v>
      </c>
      <c r="AC2709" s="256">
        <v>169.75771533855377</v>
      </c>
      <c r="AD2709" s="256">
        <v>144.67987102717649</v>
      </c>
      <c r="AE2709" s="256">
        <v>117.67296176877022</v>
      </c>
      <c r="AF2709" s="256">
        <v>98.382312298480016</v>
      </c>
      <c r="AG2709" s="256">
        <v>92.595117457392959</v>
      </c>
      <c r="AH2709" s="256">
        <v>86.325656379548647</v>
      </c>
      <c r="AI2709" s="256">
        <v>82.467526485490609</v>
      </c>
      <c r="AJ2709" s="256">
        <v>67.999539382772952</v>
      </c>
      <c r="AK2709" s="256">
        <v>38.099032703823141</v>
      </c>
      <c r="AL2709" s="256">
        <v>0</v>
      </c>
      <c r="AM2709" s="256">
        <v>0</v>
      </c>
      <c r="AN2709" s="256">
        <v>0</v>
      </c>
      <c r="AO2709" s="256">
        <v>0</v>
      </c>
      <c r="AP2709" s="256">
        <v>0</v>
      </c>
      <c r="AQ2709" s="256">
        <v>0</v>
      </c>
      <c r="AR2709" s="256">
        <v>0</v>
      </c>
      <c r="AS2709" s="256">
        <v>0</v>
      </c>
      <c r="AT2709" s="256">
        <v>0</v>
      </c>
      <c r="AU2709" s="256">
        <v>0</v>
      </c>
      <c r="AV2709" s="256">
        <v>0</v>
      </c>
      <c r="AW2709" s="256">
        <v>0</v>
      </c>
      <c r="AX2709" s="256">
        <v>0</v>
      </c>
      <c r="AY2709" s="256">
        <v>0</v>
      </c>
      <c r="AZ2709" s="256">
        <v>0</v>
      </c>
      <c r="BA2709" s="256">
        <v>0</v>
      </c>
      <c r="BB2709" s="256">
        <v>0</v>
      </c>
      <c r="BC2709" s="256">
        <v>0</v>
      </c>
      <c r="BD2709" s="256">
        <v>0</v>
      </c>
      <c r="BE2709" s="256">
        <v>0</v>
      </c>
      <c r="BF2709" s="256">
        <v>0</v>
      </c>
      <c r="BG2709" s="256">
        <v>0</v>
      </c>
      <c r="BH2709" s="256">
        <v>0</v>
      </c>
      <c r="BI2709" s="256">
        <v>0</v>
      </c>
      <c r="BJ2709" s="256">
        <v>0</v>
      </c>
      <c r="BK2709" s="256">
        <v>0</v>
      </c>
      <c r="BL2709" s="256">
        <v>0</v>
      </c>
      <c r="BM2709" s="256">
        <v>0</v>
      </c>
      <c r="BN2709" s="256">
        <v>0</v>
      </c>
      <c r="BO2709" s="256">
        <v>0</v>
      </c>
      <c r="BP2709" s="256">
        <v>0</v>
      </c>
      <c r="BQ2709" s="256">
        <v>0</v>
      </c>
      <c r="BR2709" s="256">
        <v>0</v>
      </c>
      <c r="BS2709" s="256">
        <v>0</v>
      </c>
      <c r="BT2709" s="256">
        <v>0</v>
      </c>
      <c r="BU2709" s="256">
        <v>0</v>
      </c>
      <c r="BV2709" s="256">
        <v>0</v>
      </c>
    </row>
    <row r="2710" spans="1:74">
      <c r="A2710" s="256">
        <v>155</v>
      </c>
      <c r="B2710" s="256">
        <v>627.4283740211888</v>
      </c>
      <c r="C2710" s="256">
        <v>639.48502994012017</v>
      </c>
      <c r="D2710" s="256">
        <v>650.09488714877978</v>
      </c>
      <c r="E2710" s="256">
        <v>648.16582220175076</v>
      </c>
      <c r="F2710" s="256">
        <v>638.03823122984841</v>
      </c>
      <c r="G2710" s="256">
        <v>620.19438046982998</v>
      </c>
      <c r="H2710" s="256">
        <v>570.52095808383262</v>
      </c>
      <c r="I2710" s="256">
        <v>481.78397052049775</v>
      </c>
      <c r="J2710" s="256">
        <v>379.06126209120242</v>
      </c>
      <c r="K2710" s="256">
        <v>278.26761860893612</v>
      </c>
      <c r="L2710" s="256">
        <v>204.96315062183336</v>
      </c>
      <c r="M2710" s="256">
        <v>168.310916628282</v>
      </c>
      <c r="N2710" s="256">
        <v>154.32519576232158</v>
      </c>
      <c r="O2710" s="256">
        <v>147.09120221096276</v>
      </c>
      <c r="P2710" s="256">
        <v>149.02026715799178</v>
      </c>
      <c r="Q2710" s="256">
        <v>169.27544910179651</v>
      </c>
      <c r="R2710" s="256">
        <v>193.8710271764165</v>
      </c>
      <c r="S2710" s="256">
        <v>208.8212805158914</v>
      </c>
      <c r="T2710" s="256">
        <v>221.84246890833731</v>
      </c>
      <c r="U2710" s="256">
        <v>239.20405343159848</v>
      </c>
      <c r="V2710" s="256">
        <v>252.22524182404436</v>
      </c>
      <c r="W2710" s="256">
        <v>251.26070935052985</v>
      </c>
      <c r="X2710" s="256">
        <v>246.92031321971456</v>
      </c>
      <c r="Y2710" s="256">
        <v>228.59419622293888</v>
      </c>
      <c r="Z2710" s="256">
        <v>206.89221556886238</v>
      </c>
      <c r="AA2710" s="256">
        <v>183.2611699677569</v>
      </c>
      <c r="AB2710" s="256">
        <v>166.38185168125298</v>
      </c>
      <c r="AC2710" s="256">
        <v>147.09120221096276</v>
      </c>
      <c r="AD2710" s="256">
        <v>122.01335789958551</v>
      </c>
      <c r="AE2710" s="256">
        <v>101.7581759557808</v>
      </c>
      <c r="AF2710" s="256">
        <v>89.701520036849431</v>
      </c>
      <c r="AG2710" s="256">
        <v>86.325656379548647</v>
      </c>
      <c r="AH2710" s="256">
        <v>75.715799170889028</v>
      </c>
      <c r="AI2710" s="256">
        <v>72.822201750345499</v>
      </c>
      <c r="AJ2710" s="256">
        <v>56.907415937356092</v>
      </c>
      <c r="AK2710" s="256">
        <v>20.737448180561966</v>
      </c>
      <c r="AL2710" s="256">
        <v>0</v>
      </c>
      <c r="AM2710" s="256">
        <v>0</v>
      </c>
      <c r="AN2710" s="256">
        <v>0</v>
      </c>
      <c r="AO2710" s="256">
        <v>0</v>
      </c>
      <c r="AP2710" s="256">
        <v>0</v>
      </c>
      <c r="AQ2710" s="256">
        <v>0</v>
      </c>
      <c r="AR2710" s="256">
        <v>0</v>
      </c>
      <c r="AS2710" s="256">
        <v>0</v>
      </c>
      <c r="AT2710" s="256">
        <v>0</v>
      </c>
      <c r="AU2710" s="256">
        <v>0</v>
      </c>
      <c r="AV2710" s="256">
        <v>0</v>
      </c>
      <c r="AW2710" s="256">
        <v>0</v>
      </c>
      <c r="AX2710" s="256">
        <v>0</v>
      </c>
      <c r="AY2710" s="256">
        <v>0</v>
      </c>
      <c r="AZ2710" s="256">
        <v>0</v>
      </c>
      <c r="BA2710" s="256">
        <v>0</v>
      </c>
      <c r="BB2710" s="256">
        <v>0</v>
      </c>
      <c r="BC2710" s="256">
        <v>0</v>
      </c>
      <c r="BD2710" s="256">
        <v>0</v>
      </c>
      <c r="BE2710" s="256">
        <v>0</v>
      </c>
      <c r="BF2710" s="256">
        <v>0</v>
      </c>
      <c r="BG2710" s="256">
        <v>0</v>
      </c>
      <c r="BH2710" s="256">
        <v>0</v>
      </c>
      <c r="BI2710" s="256">
        <v>0</v>
      </c>
      <c r="BJ2710" s="256">
        <v>0</v>
      </c>
      <c r="BK2710" s="256">
        <v>0</v>
      </c>
      <c r="BL2710" s="256">
        <v>0</v>
      </c>
      <c r="BM2710" s="256">
        <v>0</v>
      </c>
      <c r="BN2710" s="256">
        <v>0</v>
      </c>
      <c r="BO2710" s="256">
        <v>0</v>
      </c>
      <c r="BP2710" s="256">
        <v>0</v>
      </c>
      <c r="BQ2710" s="256">
        <v>0</v>
      </c>
      <c r="BR2710" s="256">
        <v>0</v>
      </c>
      <c r="BS2710" s="256">
        <v>0</v>
      </c>
      <c r="BT2710" s="256">
        <v>0</v>
      </c>
      <c r="BU2710" s="256">
        <v>0</v>
      </c>
      <c r="BV2710" s="256">
        <v>0</v>
      </c>
    </row>
    <row r="2711" spans="1:74">
      <c r="A2711" s="256">
        <v>160</v>
      </c>
      <c r="B2711" s="256">
        <v>627.4283740211888</v>
      </c>
      <c r="C2711" s="256">
        <v>638.03823122984841</v>
      </c>
      <c r="D2711" s="256">
        <v>649.13035467526527</v>
      </c>
      <c r="E2711" s="256">
        <v>646.71902349147899</v>
      </c>
      <c r="F2711" s="256">
        <v>636.10916628281939</v>
      </c>
      <c r="G2711" s="256">
        <v>615.85398433901457</v>
      </c>
      <c r="H2711" s="256">
        <v>556.05297098111498</v>
      </c>
      <c r="I2711" s="256">
        <v>458.63519115614952</v>
      </c>
      <c r="J2711" s="256">
        <v>352.53661906955341</v>
      </c>
      <c r="K2711" s="256">
        <v>255.11883924458789</v>
      </c>
      <c r="L2711" s="256">
        <v>190.97742975587298</v>
      </c>
      <c r="M2711" s="256">
        <v>162.52372178719494</v>
      </c>
      <c r="N2711" s="256">
        <v>151.91386457853531</v>
      </c>
      <c r="O2711" s="256">
        <v>146.60893597420551</v>
      </c>
      <c r="P2711" s="256">
        <v>153.84292952556433</v>
      </c>
      <c r="Q2711" s="256">
        <v>179.88530631045612</v>
      </c>
      <c r="R2711" s="256">
        <v>199.17595578074631</v>
      </c>
      <c r="S2711" s="256">
        <v>207.85674804237689</v>
      </c>
      <c r="T2711" s="256">
        <v>214.60847535697846</v>
      </c>
      <c r="U2711" s="256">
        <v>225.21833256563809</v>
      </c>
      <c r="V2711" s="256">
        <v>227.62966374942437</v>
      </c>
      <c r="W2711" s="256">
        <v>225.70059880239535</v>
      </c>
      <c r="X2711" s="256">
        <v>217.01980654076476</v>
      </c>
      <c r="Y2711" s="256">
        <v>197.24689083371729</v>
      </c>
      <c r="Z2711" s="256">
        <v>176.02717641639808</v>
      </c>
      <c r="AA2711" s="256">
        <v>158.66559189313691</v>
      </c>
      <c r="AB2711" s="256">
        <v>144.67987102717649</v>
      </c>
      <c r="AC2711" s="256">
        <v>124.90695532012904</v>
      </c>
      <c r="AD2711" s="256">
        <v>105.13403961308158</v>
      </c>
      <c r="AE2711" s="256">
        <v>92.595117457392959</v>
      </c>
      <c r="AF2711" s="256">
        <v>84.396591432519628</v>
      </c>
      <c r="AG2711" s="256">
        <v>75.233532934131773</v>
      </c>
      <c r="AH2711" s="256">
        <v>63.176877015200404</v>
      </c>
      <c r="AI2711" s="256">
        <v>57.389682174113346</v>
      </c>
      <c r="AJ2711" s="256">
        <v>42.439428834638441</v>
      </c>
      <c r="AK2711" s="256">
        <v>17.843850760018434</v>
      </c>
      <c r="AL2711" s="256">
        <v>0</v>
      </c>
      <c r="AM2711" s="256">
        <v>0</v>
      </c>
      <c r="AN2711" s="256">
        <v>0</v>
      </c>
      <c r="AO2711" s="256">
        <v>0</v>
      </c>
      <c r="AP2711" s="256">
        <v>0</v>
      </c>
      <c r="AQ2711" s="256">
        <v>0</v>
      </c>
      <c r="AR2711" s="256">
        <v>0</v>
      </c>
      <c r="AS2711" s="256">
        <v>0</v>
      </c>
      <c r="AT2711" s="256">
        <v>0</v>
      </c>
      <c r="AU2711" s="256">
        <v>0</v>
      </c>
      <c r="AV2711" s="256">
        <v>0</v>
      </c>
      <c r="AW2711" s="256">
        <v>0</v>
      </c>
      <c r="AX2711" s="256">
        <v>0</v>
      </c>
      <c r="AY2711" s="256">
        <v>0</v>
      </c>
      <c r="AZ2711" s="256">
        <v>0</v>
      </c>
      <c r="BA2711" s="256">
        <v>0</v>
      </c>
      <c r="BB2711" s="256">
        <v>0</v>
      </c>
      <c r="BC2711" s="256">
        <v>0</v>
      </c>
      <c r="BD2711" s="256">
        <v>0</v>
      </c>
      <c r="BE2711" s="256">
        <v>0</v>
      </c>
      <c r="BF2711" s="256">
        <v>0</v>
      </c>
      <c r="BG2711" s="256">
        <v>0</v>
      </c>
      <c r="BH2711" s="256">
        <v>0</v>
      </c>
      <c r="BI2711" s="256">
        <v>0</v>
      </c>
      <c r="BJ2711" s="256">
        <v>0</v>
      </c>
      <c r="BK2711" s="256">
        <v>0</v>
      </c>
      <c r="BL2711" s="256">
        <v>0</v>
      </c>
      <c r="BM2711" s="256">
        <v>0</v>
      </c>
      <c r="BN2711" s="256">
        <v>0</v>
      </c>
      <c r="BO2711" s="256">
        <v>0</v>
      </c>
      <c r="BP2711" s="256">
        <v>0</v>
      </c>
      <c r="BQ2711" s="256">
        <v>0</v>
      </c>
      <c r="BR2711" s="256">
        <v>0</v>
      </c>
      <c r="BS2711" s="256">
        <v>0</v>
      </c>
      <c r="BT2711" s="256">
        <v>0</v>
      </c>
      <c r="BU2711" s="256">
        <v>0</v>
      </c>
      <c r="BV2711" s="256">
        <v>0</v>
      </c>
    </row>
    <row r="2712" spans="1:74">
      <c r="A2712" s="256">
        <v>165</v>
      </c>
      <c r="B2712" s="256">
        <v>627.4283740211888</v>
      </c>
      <c r="C2712" s="256">
        <v>638.03823122984841</v>
      </c>
      <c r="D2712" s="256">
        <v>650.09488714877978</v>
      </c>
      <c r="E2712" s="256">
        <v>646.71902349147899</v>
      </c>
      <c r="F2712" s="256">
        <v>635.14463380930488</v>
      </c>
      <c r="G2712" s="256">
        <v>612.47812068171379</v>
      </c>
      <c r="H2712" s="256">
        <v>546.40764624596989</v>
      </c>
      <c r="I2712" s="256">
        <v>442.72040534316011</v>
      </c>
      <c r="J2712" s="256">
        <v>334.21050207277773</v>
      </c>
      <c r="K2712" s="256">
        <v>237.27498848456946</v>
      </c>
      <c r="L2712" s="256">
        <v>181.33210502072788</v>
      </c>
      <c r="M2712" s="256">
        <v>159.14785812989416</v>
      </c>
      <c r="N2712" s="256">
        <v>150.46706586826355</v>
      </c>
      <c r="O2712" s="256">
        <v>146.60893597420551</v>
      </c>
      <c r="P2712" s="256">
        <v>158.66559189313691</v>
      </c>
      <c r="Q2712" s="256">
        <v>184.70796867802866</v>
      </c>
      <c r="R2712" s="256">
        <v>197.72915707047454</v>
      </c>
      <c r="S2712" s="256">
        <v>202.06955320128984</v>
      </c>
      <c r="T2712" s="256">
        <v>203.03408567480434</v>
      </c>
      <c r="U2712" s="256">
        <v>208.8212805158914</v>
      </c>
      <c r="V2712" s="256">
        <v>204.48088438507611</v>
      </c>
      <c r="W2712" s="256">
        <v>201.58728696453258</v>
      </c>
      <c r="X2712" s="256">
        <v>188.5660985720867</v>
      </c>
      <c r="Y2712" s="256">
        <v>169.27544910179651</v>
      </c>
      <c r="Z2712" s="256">
        <v>149.50253339474904</v>
      </c>
      <c r="AA2712" s="256">
        <v>138.89267618608943</v>
      </c>
      <c r="AB2712" s="256">
        <v>129.24735145094434</v>
      </c>
      <c r="AC2712" s="256">
        <v>110.92123445416865</v>
      </c>
      <c r="AD2712" s="256">
        <v>98.382312298480016</v>
      </c>
      <c r="AE2712" s="256">
        <v>89.219253800092176</v>
      </c>
      <c r="AF2712" s="256">
        <v>80.056195301704335</v>
      </c>
      <c r="AG2712" s="256">
        <v>66.070474435743932</v>
      </c>
      <c r="AH2712" s="256">
        <v>53.531552280055301</v>
      </c>
      <c r="AI2712" s="256">
        <v>45.815292491939225</v>
      </c>
      <c r="AJ2712" s="256">
        <v>32.311837862736084</v>
      </c>
      <c r="AK2712" s="256">
        <v>14.46798710271765</v>
      </c>
      <c r="AL2712" s="256">
        <v>0</v>
      </c>
      <c r="AM2712" s="256">
        <v>0</v>
      </c>
      <c r="AN2712" s="256">
        <v>0</v>
      </c>
      <c r="AO2712" s="256">
        <v>0</v>
      </c>
      <c r="AP2712" s="256">
        <v>0</v>
      </c>
      <c r="AQ2712" s="256">
        <v>0</v>
      </c>
      <c r="AR2712" s="256">
        <v>0</v>
      </c>
      <c r="AS2712" s="256">
        <v>0</v>
      </c>
      <c r="AT2712" s="256">
        <v>0</v>
      </c>
      <c r="AU2712" s="256">
        <v>0</v>
      </c>
      <c r="AV2712" s="256">
        <v>0</v>
      </c>
      <c r="AW2712" s="256">
        <v>0</v>
      </c>
      <c r="AX2712" s="256">
        <v>0</v>
      </c>
      <c r="AY2712" s="256">
        <v>0</v>
      </c>
      <c r="AZ2712" s="256">
        <v>0</v>
      </c>
      <c r="BA2712" s="256">
        <v>0</v>
      </c>
      <c r="BB2712" s="256">
        <v>0</v>
      </c>
      <c r="BC2712" s="256">
        <v>0</v>
      </c>
      <c r="BD2712" s="256">
        <v>0</v>
      </c>
      <c r="BE2712" s="256">
        <v>0</v>
      </c>
      <c r="BF2712" s="256">
        <v>0</v>
      </c>
      <c r="BG2712" s="256">
        <v>0</v>
      </c>
      <c r="BH2712" s="256">
        <v>0</v>
      </c>
      <c r="BI2712" s="256">
        <v>0</v>
      </c>
      <c r="BJ2712" s="256">
        <v>0</v>
      </c>
      <c r="BK2712" s="256">
        <v>0</v>
      </c>
      <c r="BL2712" s="256">
        <v>0</v>
      </c>
      <c r="BM2712" s="256">
        <v>0</v>
      </c>
      <c r="BN2712" s="256">
        <v>0</v>
      </c>
      <c r="BO2712" s="256">
        <v>0</v>
      </c>
      <c r="BP2712" s="256">
        <v>0</v>
      </c>
      <c r="BQ2712" s="256">
        <v>0</v>
      </c>
      <c r="BR2712" s="256">
        <v>0</v>
      </c>
      <c r="BS2712" s="256">
        <v>0</v>
      </c>
      <c r="BT2712" s="256">
        <v>0</v>
      </c>
      <c r="BU2712" s="256">
        <v>0</v>
      </c>
      <c r="BV2712" s="256">
        <v>0</v>
      </c>
    </row>
    <row r="2713" spans="1:74">
      <c r="A2713" s="256">
        <v>170</v>
      </c>
      <c r="B2713" s="256">
        <v>627.4283740211888</v>
      </c>
      <c r="C2713" s="256">
        <v>639.00276370336292</v>
      </c>
      <c r="D2713" s="256">
        <v>651.05941962229429</v>
      </c>
      <c r="E2713" s="256">
        <v>647.20128972823625</v>
      </c>
      <c r="F2713" s="256">
        <v>635.62690004606213</v>
      </c>
      <c r="G2713" s="256">
        <v>609.58452326117026</v>
      </c>
      <c r="H2713" s="256">
        <v>535.31552280055303</v>
      </c>
      <c r="I2713" s="256">
        <v>429.21695071395692</v>
      </c>
      <c r="J2713" s="256">
        <v>319.26024873330283</v>
      </c>
      <c r="K2713" s="256">
        <v>224.25380009212358</v>
      </c>
      <c r="L2713" s="256">
        <v>173.6158452326118</v>
      </c>
      <c r="M2713" s="256">
        <v>154.32519576232158</v>
      </c>
      <c r="N2713" s="256">
        <v>147.09120221096276</v>
      </c>
      <c r="O2713" s="256">
        <v>145.644403500691</v>
      </c>
      <c r="P2713" s="256">
        <v>161.55918931368043</v>
      </c>
      <c r="Q2713" s="256">
        <v>186.15476738830043</v>
      </c>
      <c r="R2713" s="256">
        <v>193.38876093965925</v>
      </c>
      <c r="S2713" s="256">
        <v>192.90649470290199</v>
      </c>
      <c r="T2713" s="256">
        <v>189.04836480884396</v>
      </c>
      <c r="U2713" s="256">
        <v>190.01289728235847</v>
      </c>
      <c r="V2713" s="256">
        <v>180.36757254721337</v>
      </c>
      <c r="W2713" s="256">
        <v>177.9562413634271</v>
      </c>
      <c r="X2713" s="256">
        <v>163.97052049746671</v>
      </c>
      <c r="Y2713" s="256">
        <v>144.19760479041923</v>
      </c>
      <c r="Z2713" s="256">
        <v>128.76508521418708</v>
      </c>
      <c r="AA2713" s="256">
        <v>124.90695532012904</v>
      </c>
      <c r="AB2713" s="256">
        <v>118.15522800552748</v>
      </c>
      <c r="AC2713" s="256">
        <v>105.61630584983884</v>
      </c>
      <c r="AD2713" s="256">
        <v>97.900046061722762</v>
      </c>
      <c r="AE2713" s="256">
        <v>86.807922616305902</v>
      </c>
      <c r="AF2713" s="256">
        <v>73.786734223860009</v>
      </c>
      <c r="AG2713" s="256">
        <v>57.871948410870601</v>
      </c>
      <c r="AH2713" s="256">
        <v>47.744357438968244</v>
      </c>
      <c r="AI2713" s="256">
        <v>36.652233993551377</v>
      </c>
      <c r="AJ2713" s="256">
        <v>22.666513127590985</v>
      </c>
      <c r="AK2713" s="256">
        <v>9.645324735145099</v>
      </c>
      <c r="AL2713" s="256">
        <v>0</v>
      </c>
      <c r="AM2713" s="256">
        <v>0</v>
      </c>
      <c r="AN2713" s="256">
        <v>0</v>
      </c>
      <c r="AO2713" s="256">
        <v>0</v>
      </c>
      <c r="AP2713" s="256">
        <v>0</v>
      </c>
      <c r="AQ2713" s="256">
        <v>0</v>
      </c>
      <c r="AR2713" s="256">
        <v>0</v>
      </c>
      <c r="AS2713" s="256">
        <v>0</v>
      </c>
      <c r="AT2713" s="256">
        <v>0</v>
      </c>
      <c r="AU2713" s="256">
        <v>0</v>
      </c>
      <c r="AV2713" s="256">
        <v>0</v>
      </c>
      <c r="AW2713" s="256">
        <v>0</v>
      </c>
      <c r="AX2713" s="256">
        <v>0</v>
      </c>
      <c r="AY2713" s="256">
        <v>0</v>
      </c>
      <c r="AZ2713" s="256">
        <v>0</v>
      </c>
      <c r="BA2713" s="256">
        <v>0</v>
      </c>
      <c r="BB2713" s="256">
        <v>0</v>
      </c>
      <c r="BC2713" s="256">
        <v>0</v>
      </c>
      <c r="BD2713" s="256">
        <v>0</v>
      </c>
      <c r="BE2713" s="256">
        <v>0</v>
      </c>
      <c r="BF2713" s="256">
        <v>0</v>
      </c>
      <c r="BG2713" s="256">
        <v>0</v>
      </c>
      <c r="BH2713" s="256">
        <v>0</v>
      </c>
      <c r="BI2713" s="256">
        <v>0</v>
      </c>
      <c r="BJ2713" s="256">
        <v>0</v>
      </c>
      <c r="BK2713" s="256">
        <v>0</v>
      </c>
      <c r="BL2713" s="256">
        <v>0</v>
      </c>
      <c r="BM2713" s="256">
        <v>0</v>
      </c>
      <c r="BN2713" s="256">
        <v>0</v>
      </c>
      <c r="BO2713" s="256">
        <v>0</v>
      </c>
      <c r="BP2713" s="256">
        <v>0</v>
      </c>
      <c r="BQ2713" s="256">
        <v>0</v>
      </c>
      <c r="BR2713" s="256">
        <v>0</v>
      </c>
      <c r="BS2713" s="256">
        <v>0</v>
      </c>
      <c r="BT2713" s="256">
        <v>0</v>
      </c>
      <c r="BU2713" s="256">
        <v>0</v>
      </c>
      <c r="BV2713" s="256">
        <v>0</v>
      </c>
    </row>
    <row r="2714" spans="1:74">
      <c r="A2714" s="256">
        <v>175</v>
      </c>
      <c r="B2714" s="256">
        <v>627.4283740211888</v>
      </c>
      <c r="C2714" s="256">
        <v>639.48502994012017</v>
      </c>
      <c r="D2714" s="256">
        <v>650.57715338553703</v>
      </c>
      <c r="E2714" s="256">
        <v>645.27222478120723</v>
      </c>
      <c r="F2714" s="256">
        <v>633.21556886227586</v>
      </c>
      <c r="G2714" s="256">
        <v>606.20865960386948</v>
      </c>
      <c r="H2714" s="256">
        <v>529.52832795946597</v>
      </c>
      <c r="I2714" s="256">
        <v>422.46522339935535</v>
      </c>
      <c r="J2714" s="256">
        <v>311.0617227084295</v>
      </c>
      <c r="K2714" s="256">
        <v>216.53754030400751</v>
      </c>
      <c r="L2714" s="256">
        <v>167.82865039152475</v>
      </c>
      <c r="M2714" s="256">
        <v>149.98479963150629</v>
      </c>
      <c r="N2714" s="256">
        <v>143.23307231690472</v>
      </c>
      <c r="O2714" s="256">
        <v>143.71533855366198</v>
      </c>
      <c r="P2714" s="256">
        <v>162.04145555043769</v>
      </c>
      <c r="Q2714" s="256">
        <v>183.74343620451415</v>
      </c>
      <c r="R2714" s="256">
        <v>187.11929986181494</v>
      </c>
      <c r="S2714" s="256">
        <v>182.77890373099964</v>
      </c>
      <c r="T2714" s="256">
        <v>178.43850760018435</v>
      </c>
      <c r="U2714" s="256">
        <v>173.6158452326118</v>
      </c>
      <c r="V2714" s="256">
        <v>160.11239060340867</v>
      </c>
      <c r="W2714" s="256">
        <v>157.21879318286514</v>
      </c>
      <c r="X2714" s="256">
        <v>141.30400736987571</v>
      </c>
      <c r="Y2714" s="256">
        <v>122.01335789958551</v>
      </c>
      <c r="Z2714" s="256">
        <v>112.85029940119767</v>
      </c>
      <c r="AA2714" s="256">
        <v>115.7438968217412</v>
      </c>
      <c r="AB2714" s="256">
        <v>111.40350069092591</v>
      </c>
      <c r="AC2714" s="256">
        <v>104.65177337632433</v>
      </c>
      <c r="AD2714" s="256">
        <v>98.864578535237271</v>
      </c>
      <c r="AE2714" s="256">
        <v>85.361123906034138</v>
      </c>
      <c r="AF2714" s="256">
        <v>70.410870566559225</v>
      </c>
      <c r="AG2714" s="256">
        <v>54.496084753569818</v>
      </c>
      <c r="AH2714" s="256">
        <v>42.439428834638441</v>
      </c>
      <c r="AI2714" s="256">
        <v>29.90050667894981</v>
      </c>
      <c r="AJ2714" s="256">
        <v>18.808383233532943</v>
      </c>
      <c r="AK2714" s="256">
        <v>8.6807922616305895</v>
      </c>
      <c r="AL2714" s="256">
        <v>0</v>
      </c>
      <c r="AM2714" s="256">
        <v>0</v>
      </c>
      <c r="AN2714" s="256">
        <v>0</v>
      </c>
      <c r="AO2714" s="256">
        <v>0</v>
      </c>
      <c r="AP2714" s="256">
        <v>0</v>
      </c>
      <c r="AQ2714" s="256">
        <v>0</v>
      </c>
      <c r="AR2714" s="256">
        <v>0</v>
      </c>
      <c r="AS2714" s="256">
        <v>0</v>
      </c>
      <c r="AT2714" s="256">
        <v>0</v>
      </c>
      <c r="AU2714" s="256">
        <v>0</v>
      </c>
      <c r="AV2714" s="256">
        <v>0</v>
      </c>
      <c r="AW2714" s="256">
        <v>0</v>
      </c>
      <c r="AX2714" s="256">
        <v>0</v>
      </c>
      <c r="AY2714" s="256">
        <v>0</v>
      </c>
      <c r="AZ2714" s="256">
        <v>0</v>
      </c>
      <c r="BA2714" s="256">
        <v>0</v>
      </c>
      <c r="BB2714" s="256">
        <v>0</v>
      </c>
      <c r="BC2714" s="256">
        <v>0</v>
      </c>
      <c r="BD2714" s="256">
        <v>0</v>
      </c>
      <c r="BE2714" s="256">
        <v>0</v>
      </c>
      <c r="BF2714" s="256">
        <v>0</v>
      </c>
      <c r="BG2714" s="256">
        <v>0</v>
      </c>
      <c r="BH2714" s="256">
        <v>0</v>
      </c>
      <c r="BI2714" s="256">
        <v>0</v>
      </c>
      <c r="BJ2714" s="256">
        <v>0</v>
      </c>
      <c r="BK2714" s="256">
        <v>0</v>
      </c>
      <c r="BL2714" s="256">
        <v>0</v>
      </c>
      <c r="BM2714" s="256">
        <v>0</v>
      </c>
      <c r="BN2714" s="256">
        <v>0</v>
      </c>
      <c r="BO2714" s="256">
        <v>0</v>
      </c>
      <c r="BP2714" s="256">
        <v>0</v>
      </c>
      <c r="BQ2714" s="256">
        <v>0</v>
      </c>
      <c r="BR2714" s="256">
        <v>0</v>
      </c>
      <c r="BS2714" s="256">
        <v>0</v>
      </c>
      <c r="BT2714" s="256">
        <v>0</v>
      </c>
      <c r="BU2714" s="256">
        <v>0</v>
      </c>
      <c r="BV2714" s="256">
        <v>0</v>
      </c>
    </row>
    <row r="2715" spans="1:74">
      <c r="A2715" s="256">
        <v>180</v>
      </c>
      <c r="B2715" s="256">
        <v>627.4283740211888</v>
      </c>
      <c r="C2715" s="256">
        <v>639.00276370336292</v>
      </c>
      <c r="D2715" s="256">
        <v>649.13035467526527</v>
      </c>
      <c r="E2715" s="256">
        <v>643.34315983417821</v>
      </c>
      <c r="F2715" s="256">
        <v>630.80423767848959</v>
      </c>
      <c r="G2715" s="256">
        <v>602.35052970981144</v>
      </c>
      <c r="H2715" s="256">
        <v>527.1169967756797</v>
      </c>
      <c r="I2715" s="256">
        <v>419.57162597881182</v>
      </c>
      <c r="J2715" s="256">
        <v>306.23906034085689</v>
      </c>
      <c r="K2715" s="256">
        <v>212.67941040994944</v>
      </c>
      <c r="L2715" s="256">
        <v>164.93505297098122</v>
      </c>
      <c r="M2715" s="256">
        <v>148.05573468447727</v>
      </c>
      <c r="N2715" s="256">
        <v>140.82174113311845</v>
      </c>
      <c r="O2715" s="256">
        <v>141.78627360663296</v>
      </c>
      <c r="P2715" s="256">
        <v>161.07692307692318</v>
      </c>
      <c r="Q2715" s="256">
        <v>180.84983878397063</v>
      </c>
      <c r="R2715" s="256">
        <v>182.77890373099964</v>
      </c>
      <c r="S2715" s="256">
        <v>176.50944265315533</v>
      </c>
      <c r="T2715" s="256">
        <v>172.16904652234004</v>
      </c>
      <c r="U2715" s="256">
        <v>164.45278673422396</v>
      </c>
      <c r="V2715" s="256">
        <v>149.98479963150629</v>
      </c>
      <c r="W2715" s="256">
        <v>146.12666973744825</v>
      </c>
      <c r="X2715" s="256">
        <v>128.28281897742983</v>
      </c>
      <c r="Y2715" s="256">
        <v>110.92123445416865</v>
      </c>
      <c r="Z2715" s="256">
        <v>104.65177337632433</v>
      </c>
      <c r="AA2715" s="256">
        <v>110.4389682174114</v>
      </c>
      <c r="AB2715" s="256">
        <v>107.54537079686786</v>
      </c>
      <c r="AC2715" s="256">
        <v>101.7581759557808</v>
      </c>
      <c r="AD2715" s="256">
        <v>96.453247351450997</v>
      </c>
      <c r="AE2715" s="256">
        <v>81.985260248733354</v>
      </c>
      <c r="AF2715" s="256">
        <v>64.623675725472168</v>
      </c>
      <c r="AG2715" s="256">
        <v>50.155688622754518</v>
      </c>
      <c r="AH2715" s="256">
        <v>36.652233993551377</v>
      </c>
      <c r="AI2715" s="256">
        <v>24.595578074620004</v>
      </c>
      <c r="AJ2715" s="256">
        <v>15.43251957623216</v>
      </c>
      <c r="AK2715" s="256">
        <v>6.7517273146015704</v>
      </c>
      <c r="AL2715" s="256">
        <v>0</v>
      </c>
      <c r="AM2715" s="256">
        <v>0</v>
      </c>
      <c r="AN2715" s="256">
        <v>0</v>
      </c>
      <c r="AO2715" s="256">
        <v>0</v>
      </c>
      <c r="AP2715" s="256">
        <v>0</v>
      </c>
      <c r="AQ2715" s="256">
        <v>0</v>
      </c>
      <c r="AR2715" s="256">
        <v>0</v>
      </c>
      <c r="AS2715" s="256">
        <v>0</v>
      </c>
      <c r="AT2715" s="256">
        <v>0</v>
      </c>
      <c r="AU2715" s="256">
        <v>0</v>
      </c>
      <c r="AV2715" s="256">
        <v>0</v>
      </c>
      <c r="AW2715" s="256">
        <v>0</v>
      </c>
      <c r="AX2715" s="256">
        <v>0</v>
      </c>
      <c r="AY2715" s="256">
        <v>0</v>
      </c>
      <c r="AZ2715" s="256">
        <v>0</v>
      </c>
      <c r="BA2715" s="256">
        <v>0</v>
      </c>
      <c r="BB2715" s="256">
        <v>0</v>
      </c>
      <c r="BC2715" s="256">
        <v>0</v>
      </c>
      <c r="BD2715" s="256">
        <v>0</v>
      </c>
      <c r="BE2715" s="256">
        <v>0</v>
      </c>
      <c r="BF2715" s="256">
        <v>0</v>
      </c>
      <c r="BG2715" s="256">
        <v>0</v>
      </c>
      <c r="BH2715" s="256">
        <v>0</v>
      </c>
      <c r="BI2715" s="256">
        <v>0</v>
      </c>
      <c r="BJ2715" s="256">
        <v>0</v>
      </c>
      <c r="BK2715" s="256">
        <v>0</v>
      </c>
      <c r="BL2715" s="256">
        <v>0</v>
      </c>
      <c r="BM2715" s="256">
        <v>0</v>
      </c>
      <c r="BN2715" s="256">
        <v>0</v>
      </c>
      <c r="BO2715" s="256">
        <v>0</v>
      </c>
      <c r="BP2715" s="256">
        <v>0</v>
      </c>
      <c r="BQ2715" s="256">
        <v>0</v>
      </c>
      <c r="BR2715" s="256">
        <v>0</v>
      </c>
      <c r="BS2715" s="256">
        <v>0</v>
      </c>
      <c r="BT2715" s="256">
        <v>0</v>
      </c>
      <c r="BU2715" s="256">
        <v>0</v>
      </c>
      <c r="BV2715" s="256">
        <v>0</v>
      </c>
    </row>
    <row r="2716" spans="1:74">
      <c r="B2716" s="256" t="s">
        <v>3371</v>
      </c>
    </row>
    <row r="2717" spans="1:74">
      <c r="B2717" s="256" t="s">
        <v>3348</v>
      </c>
    </row>
    <row r="2718" spans="1:74">
      <c r="B2718" s="256" t="s">
        <v>66</v>
      </c>
    </row>
    <row r="2719" spans="1:74">
      <c r="B2719" s="256" t="s">
        <v>3351</v>
      </c>
    </row>
    <row r="2720" spans="1:74">
      <c r="B2720" s="256">
        <v>48</v>
      </c>
    </row>
    <row r="2721" spans="1:74">
      <c r="B2721" s="256" t="s">
        <v>3352</v>
      </c>
    </row>
    <row r="2723" spans="1:74">
      <c r="B2723" s="256">
        <v>73</v>
      </c>
    </row>
    <row r="2724" spans="1:74">
      <c r="B2724" s="256">
        <v>37</v>
      </c>
    </row>
    <row r="2725" spans="1:74">
      <c r="B2725" s="256">
        <v>0</v>
      </c>
      <c r="C2725" s="256">
        <v>2.5</v>
      </c>
      <c r="D2725" s="256">
        <v>5</v>
      </c>
      <c r="E2725" s="256">
        <v>7.5</v>
      </c>
      <c r="F2725" s="256">
        <v>10</v>
      </c>
      <c r="G2725" s="256">
        <v>12.5</v>
      </c>
      <c r="H2725" s="256">
        <v>15</v>
      </c>
      <c r="I2725" s="256">
        <v>17.5</v>
      </c>
      <c r="J2725" s="256">
        <v>20</v>
      </c>
      <c r="K2725" s="256">
        <v>22.5</v>
      </c>
      <c r="L2725" s="256">
        <v>25</v>
      </c>
      <c r="M2725" s="256">
        <v>27.5</v>
      </c>
      <c r="N2725" s="256">
        <v>30</v>
      </c>
      <c r="O2725" s="256">
        <v>32.5</v>
      </c>
      <c r="P2725" s="256">
        <v>35</v>
      </c>
      <c r="Q2725" s="256">
        <v>37.5</v>
      </c>
      <c r="R2725" s="256">
        <v>40</v>
      </c>
      <c r="S2725" s="256">
        <v>42.5</v>
      </c>
      <c r="T2725" s="256">
        <v>45</v>
      </c>
      <c r="U2725" s="256">
        <v>47.5</v>
      </c>
      <c r="V2725" s="256">
        <v>50</v>
      </c>
      <c r="W2725" s="256">
        <v>52.5</v>
      </c>
      <c r="X2725" s="256">
        <v>55</v>
      </c>
      <c r="Y2725" s="256">
        <v>57.5</v>
      </c>
      <c r="Z2725" s="256">
        <v>60</v>
      </c>
      <c r="AA2725" s="256">
        <v>62.5</v>
      </c>
      <c r="AB2725" s="256">
        <v>65</v>
      </c>
      <c r="AC2725" s="256">
        <v>67.5</v>
      </c>
      <c r="AD2725" s="256">
        <v>70</v>
      </c>
      <c r="AE2725" s="256">
        <v>72.5</v>
      </c>
      <c r="AF2725" s="256">
        <v>75</v>
      </c>
      <c r="AG2725" s="256">
        <v>77.5</v>
      </c>
      <c r="AH2725" s="256">
        <v>80</v>
      </c>
      <c r="AI2725" s="256">
        <v>82.5</v>
      </c>
      <c r="AJ2725" s="256">
        <v>85</v>
      </c>
      <c r="AK2725" s="256">
        <v>87.5</v>
      </c>
      <c r="AL2725" s="256">
        <v>90</v>
      </c>
      <c r="AM2725" s="256">
        <v>92.5</v>
      </c>
      <c r="AN2725" s="256">
        <v>95</v>
      </c>
      <c r="AO2725" s="256">
        <v>97.5</v>
      </c>
      <c r="AP2725" s="256">
        <v>100</v>
      </c>
      <c r="AQ2725" s="256">
        <v>102.5</v>
      </c>
      <c r="AR2725" s="256">
        <v>105</v>
      </c>
      <c r="AS2725" s="256">
        <v>107.5</v>
      </c>
      <c r="AT2725" s="256">
        <v>110</v>
      </c>
      <c r="AU2725" s="256">
        <v>112.5</v>
      </c>
      <c r="AV2725" s="256">
        <v>115</v>
      </c>
      <c r="AW2725" s="256">
        <v>117.5</v>
      </c>
      <c r="AX2725" s="256">
        <v>120</v>
      </c>
      <c r="AY2725" s="256">
        <v>122.5</v>
      </c>
      <c r="AZ2725" s="256">
        <v>125</v>
      </c>
      <c r="BA2725" s="256">
        <v>127.5</v>
      </c>
      <c r="BB2725" s="256">
        <v>130</v>
      </c>
      <c r="BC2725" s="256">
        <v>132.5</v>
      </c>
      <c r="BD2725" s="256">
        <v>135</v>
      </c>
      <c r="BE2725" s="256">
        <v>137.5</v>
      </c>
      <c r="BF2725" s="256">
        <v>140</v>
      </c>
      <c r="BG2725" s="256">
        <v>142.5</v>
      </c>
      <c r="BH2725" s="256">
        <v>145</v>
      </c>
      <c r="BI2725" s="256">
        <v>147.5</v>
      </c>
      <c r="BJ2725" s="256">
        <v>150</v>
      </c>
      <c r="BK2725" s="256">
        <v>152.5</v>
      </c>
      <c r="BL2725" s="256">
        <v>155</v>
      </c>
      <c r="BM2725" s="256">
        <v>157.5</v>
      </c>
      <c r="BN2725" s="256">
        <v>160</v>
      </c>
      <c r="BO2725" s="256">
        <v>162.5</v>
      </c>
      <c r="BP2725" s="256">
        <v>165</v>
      </c>
      <c r="BQ2725" s="256">
        <v>167.5</v>
      </c>
      <c r="BR2725" s="256">
        <v>170</v>
      </c>
      <c r="BS2725" s="256">
        <v>172.5</v>
      </c>
      <c r="BT2725" s="256">
        <v>175</v>
      </c>
      <c r="BU2725" s="256">
        <v>177.5</v>
      </c>
      <c r="BV2725" s="256">
        <v>180</v>
      </c>
    </row>
    <row r="2726" spans="1:74">
      <c r="A2726" s="256">
        <v>0</v>
      </c>
      <c r="B2726" s="256">
        <v>983.79004989999999</v>
      </c>
      <c r="C2726" s="256">
        <v>969.42263179999998</v>
      </c>
      <c r="D2726" s="256">
        <v>989.08330920000003</v>
      </c>
      <c r="E2726" s="256">
        <v>1015.5496057</v>
      </c>
      <c r="F2726" s="256">
        <v>1010.2563464</v>
      </c>
      <c r="G2726" s="256">
        <v>997.40128809999999</v>
      </c>
      <c r="H2726" s="256">
        <v>972.4473514</v>
      </c>
      <c r="I2726" s="256">
        <v>947.49341470000002</v>
      </c>
      <c r="J2726" s="256">
        <v>961.86083280000003</v>
      </c>
      <c r="K2726" s="256">
        <v>1008.7439866</v>
      </c>
      <c r="L2726" s="256">
        <v>1066.213659</v>
      </c>
      <c r="M2726" s="256">
        <v>1134.2698500000001</v>
      </c>
      <c r="N2726" s="256">
        <v>1213.6687395000001</v>
      </c>
      <c r="O2726" s="256">
        <v>1280.9687506</v>
      </c>
      <c r="P2726" s="256">
        <v>1312.7283064000001</v>
      </c>
      <c r="Q2726" s="256">
        <v>1348.2687617000001</v>
      </c>
      <c r="R2726" s="256">
        <v>1395.1519155000001</v>
      </c>
      <c r="S2726" s="256">
        <v>1423.8867517000001</v>
      </c>
      <c r="T2726" s="256">
        <v>1439.0103497</v>
      </c>
      <c r="U2726" s="256">
        <v>1435.9856301</v>
      </c>
      <c r="V2726" s="256">
        <v>1426.1552914000001</v>
      </c>
      <c r="W2726" s="256">
        <v>1429.1800109999999</v>
      </c>
      <c r="X2726" s="256">
        <v>1405.7384340999999</v>
      </c>
      <c r="Y2726" s="256">
        <v>1290.0429094000001</v>
      </c>
      <c r="Z2726" s="256">
        <v>1018.5743253000001</v>
      </c>
      <c r="AA2726" s="256">
        <v>613.26189890000001</v>
      </c>
      <c r="AB2726" s="256">
        <v>318.35173789999999</v>
      </c>
      <c r="AC2726" s="256">
        <v>214.75509160000001</v>
      </c>
      <c r="AD2726" s="256">
        <v>170.89665740000001</v>
      </c>
      <c r="AE2726" s="256">
        <v>136.112382</v>
      </c>
      <c r="AF2726" s="256">
        <v>114.18316490000001</v>
      </c>
      <c r="AG2726" s="256">
        <v>99.059566900000007</v>
      </c>
      <c r="AH2726" s="256">
        <v>84.692148799999998</v>
      </c>
      <c r="AI2726" s="256">
        <v>68.812370900000005</v>
      </c>
      <c r="AJ2726" s="256">
        <v>52.932593000000004</v>
      </c>
      <c r="AK2726" s="256">
        <v>22.685397000000002</v>
      </c>
      <c r="AL2726" s="256">
        <v>0</v>
      </c>
      <c r="AM2726" s="256">
        <v>0</v>
      </c>
      <c r="AN2726" s="256">
        <v>0</v>
      </c>
      <c r="AO2726" s="256">
        <v>0</v>
      </c>
      <c r="AP2726" s="256">
        <v>0</v>
      </c>
      <c r="AQ2726" s="256">
        <v>0</v>
      </c>
      <c r="AR2726" s="256">
        <v>0</v>
      </c>
      <c r="AS2726" s="256">
        <v>0</v>
      </c>
      <c r="AT2726" s="256">
        <v>0</v>
      </c>
      <c r="AU2726" s="256">
        <v>0</v>
      </c>
      <c r="AV2726" s="256">
        <v>0</v>
      </c>
      <c r="AW2726" s="256">
        <v>0</v>
      </c>
      <c r="AX2726" s="256">
        <v>0</v>
      </c>
      <c r="AY2726" s="256">
        <v>0</v>
      </c>
      <c r="AZ2726" s="256">
        <v>0</v>
      </c>
      <c r="BA2726" s="256">
        <v>0</v>
      </c>
      <c r="BB2726" s="256">
        <v>0</v>
      </c>
      <c r="BC2726" s="256">
        <v>0</v>
      </c>
      <c r="BD2726" s="256">
        <v>0</v>
      </c>
      <c r="BE2726" s="256">
        <v>0</v>
      </c>
      <c r="BF2726" s="256">
        <v>0</v>
      </c>
      <c r="BG2726" s="256">
        <v>0</v>
      </c>
      <c r="BH2726" s="256">
        <v>0</v>
      </c>
      <c r="BI2726" s="256">
        <v>0</v>
      </c>
      <c r="BJ2726" s="256">
        <v>0</v>
      </c>
      <c r="BK2726" s="256">
        <v>0</v>
      </c>
      <c r="BL2726" s="256">
        <v>0</v>
      </c>
      <c r="BM2726" s="256">
        <v>0</v>
      </c>
      <c r="BN2726" s="256">
        <v>0</v>
      </c>
      <c r="BO2726" s="256">
        <v>0</v>
      </c>
      <c r="BP2726" s="256">
        <v>0</v>
      </c>
      <c r="BQ2726" s="256">
        <v>0</v>
      </c>
      <c r="BR2726" s="256">
        <v>0</v>
      </c>
      <c r="BS2726" s="256">
        <v>0</v>
      </c>
      <c r="BT2726" s="256">
        <v>0</v>
      </c>
      <c r="BU2726" s="256">
        <v>0</v>
      </c>
      <c r="BV2726" s="256">
        <v>0</v>
      </c>
    </row>
    <row r="2727" spans="1:74">
      <c r="A2727" s="256">
        <v>5</v>
      </c>
      <c r="B2727" s="256">
        <v>983.79004989999999</v>
      </c>
      <c r="C2727" s="256">
        <v>968.66645189999997</v>
      </c>
      <c r="D2727" s="256">
        <v>988.32712930000002</v>
      </c>
      <c r="E2727" s="256">
        <v>1015.5496057</v>
      </c>
      <c r="F2727" s="256">
        <v>1010.2563464</v>
      </c>
      <c r="G2727" s="256">
        <v>995.88892829999998</v>
      </c>
      <c r="H2727" s="256">
        <v>970.17881169999998</v>
      </c>
      <c r="I2727" s="256">
        <v>945.224875</v>
      </c>
      <c r="J2727" s="256">
        <v>960.34847300000001</v>
      </c>
      <c r="K2727" s="256">
        <v>1004.9630871000001</v>
      </c>
      <c r="L2727" s="256">
        <v>1060.1642198</v>
      </c>
      <c r="M2727" s="256">
        <v>1125.9518711000001</v>
      </c>
      <c r="N2727" s="256">
        <v>1206.1069405000001</v>
      </c>
      <c r="O2727" s="256">
        <v>1273.4069516</v>
      </c>
      <c r="P2727" s="256">
        <v>1306.6788672</v>
      </c>
      <c r="Q2727" s="256">
        <v>1340.7069627000001</v>
      </c>
      <c r="R2727" s="256">
        <v>1386.0777567</v>
      </c>
      <c r="S2727" s="256">
        <v>1418.5934924000001</v>
      </c>
      <c r="T2727" s="256">
        <v>1432.2047305999999</v>
      </c>
      <c r="U2727" s="256">
        <v>1427.6676512000001</v>
      </c>
      <c r="V2727" s="256">
        <v>1412.5440532</v>
      </c>
      <c r="W2727" s="256">
        <v>1410.2755135</v>
      </c>
      <c r="X2727" s="256">
        <v>1388.3462964</v>
      </c>
      <c r="Y2727" s="256">
        <v>1280.9687506</v>
      </c>
      <c r="Z2727" s="256">
        <v>1023.1114047</v>
      </c>
      <c r="AA2727" s="256">
        <v>630.65403660000004</v>
      </c>
      <c r="AB2727" s="256">
        <v>322.88881730000003</v>
      </c>
      <c r="AC2727" s="256">
        <v>212.48655189999999</v>
      </c>
      <c r="AD2727" s="256">
        <v>167.87193780000001</v>
      </c>
      <c r="AE2727" s="256">
        <v>137.62474180000001</v>
      </c>
      <c r="AF2727" s="256">
        <v>116.4517046</v>
      </c>
      <c r="AG2727" s="256">
        <v>102.8404664</v>
      </c>
      <c r="AH2727" s="256">
        <v>86.960688500000003</v>
      </c>
      <c r="AI2727" s="256">
        <v>71.837090500000002</v>
      </c>
      <c r="AJ2727" s="256">
        <v>56.713492500000001</v>
      </c>
      <c r="AK2727" s="256">
        <v>24.9539367</v>
      </c>
      <c r="AL2727" s="256">
        <v>0</v>
      </c>
      <c r="AM2727" s="256">
        <v>0</v>
      </c>
      <c r="AN2727" s="256">
        <v>0</v>
      </c>
      <c r="AO2727" s="256">
        <v>0</v>
      </c>
      <c r="AP2727" s="256">
        <v>0</v>
      </c>
      <c r="AQ2727" s="256">
        <v>0</v>
      </c>
      <c r="AR2727" s="256">
        <v>0</v>
      </c>
      <c r="AS2727" s="256">
        <v>0</v>
      </c>
      <c r="AT2727" s="256">
        <v>0</v>
      </c>
      <c r="AU2727" s="256">
        <v>0</v>
      </c>
      <c r="AV2727" s="256">
        <v>0</v>
      </c>
      <c r="AW2727" s="256">
        <v>0</v>
      </c>
      <c r="AX2727" s="256">
        <v>0</v>
      </c>
      <c r="AY2727" s="256">
        <v>0</v>
      </c>
      <c r="AZ2727" s="256">
        <v>0</v>
      </c>
      <c r="BA2727" s="256">
        <v>0</v>
      </c>
      <c r="BB2727" s="256">
        <v>0</v>
      </c>
      <c r="BC2727" s="256">
        <v>0</v>
      </c>
      <c r="BD2727" s="256">
        <v>0</v>
      </c>
      <c r="BE2727" s="256">
        <v>0</v>
      </c>
      <c r="BF2727" s="256">
        <v>0</v>
      </c>
      <c r="BG2727" s="256">
        <v>0</v>
      </c>
      <c r="BH2727" s="256">
        <v>0</v>
      </c>
      <c r="BI2727" s="256">
        <v>0</v>
      </c>
      <c r="BJ2727" s="256">
        <v>0</v>
      </c>
      <c r="BK2727" s="256">
        <v>0</v>
      </c>
      <c r="BL2727" s="256">
        <v>0</v>
      </c>
      <c r="BM2727" s="256">
        <v>0</v>
      </c>
      <c r="BN2727" s="256">
        <v>0</v>
      </c>
      <c r="BO2727" s="256">
        <v>0</v>
      </c>
      <c r="BP2727" s="256">
        <v>0</v>
      </c>
      <c r="BQ2727" s="256">
        <v>0</v>
      </c>
      <c r="BR2727" s="256">
        <v>0</v>
      </c>
      <c r="BS2727" s="256">
        <v>0</v>
      </c>
      <c r="BT2727" s="256">
        <v>0</v>
      </c>
      <c r="BU2727" s="256">
        <v>0</v>
      </c>
      <c r="BV2727" s="256">
        <v>0</v>
      </c>
    </row>
    <row r="2728" spans="1:74">
      <c r="A2728" s="256">
        <v>10</v>
      </c>
      <c r="B2728" s="256">
        <v>983.79004989999999</v>
      </c>
      <c r="C2728" s="256">
        <v>970.17881169999998</v>
      </c>
      <c r="D2728" s="256">
        <v>989.83948910000004</v>
      </c>
      <c r="E2728" s="256">
        <v>1017.0619655</v>
      </c>
      <c r="F2728" s="256">
        <v>1012.5248861</v>
      </c>
      <c r="G2728" s="256">
        <v>998.9136479</v>
      </c>
      <c r="H2728" s="256">
        <v>974.71589110000002</v>
      </c>
      <c r="I2728" s="256">
        <v>952.78667400000006</v>
      </c>
      <c r="J2728" s="256">
        <v>961.86083280000003</v>
      </c>
      <c r="K2728" s="256">
        <v>1001.9383675</v>
      </c>
      <c r="L2728" s="256">
        <v>1055.6271403999999</v>
      </c>
      <c r="M2728" s="256">
        <v>1118.3900721</v>
      </c>
      <c r="N2728" s="256">
        <v>1190.2271625999999</v>
      </c>
      <c r="O2728" s="256">
        <v>1259.0395335000001</v>
      </c>
      <c r="P2728" s="256">
        <v>1293.0676290000001</v>
      </c>
      <c r="Q2728" s="256">
        <v>1324.0710048999999</v>
      </c>
      <c r="R2728" s="256">
        <v>1367.1732592000001</v>
      </c>
      <c r="S2728" s="256">
        <v>1401.2013547000001</v>
      </c>
      <c r="T2728" s="256">
        <v>1414.056413</v>
      </c>
      <c r="U2728" s="256">
        <v>1408.0069738</v>
      </c>
      <c r="V2728" s="256">
        <v>1395.9080954000001</v>
      </c>
      <c r="W2728" s="256">
        <v>1381.5406773</v>
      </c>
      <c r="X2728" s="256">
        <v>1358.8552803</v>
      </c>
      <c r="Y2728" s="256">
        <v>1262.0642531000001</v>
      </c>
      <c r="Z2728" s="256">
        <v>1025.3799444000001</v>
      </c>
      <c r="AA2728" s="256">
        <v>646.53381450000006</v>
      </c>
      <c r="AB2728" s="256">
        <v>330.45061629999998</v>
      </c>
      <c r="AC2728" s="256">
        <v>213.2427318</v>
      </c>
      <c r="AD2728" s="256">
        <v>171.65283730000002</v>
      </c>
      <c r="AE2728" s="256">
        <v>144.43036090000001</v>
      </c>
      <c r="AF2728" s="256">
        <v>125.52586340000001</v>
      </c>
      <c r="AG2728" s="256">
        <v>111.1584453</v>
      </c>
      <c r="AH2728" s="256">
        <v>95.278667400000003</v>
      </c>
      <c r="AI2728" s="256">
        <v>80.155069400000002</v>
      </c>
      <c r="AJ2728" s="256">
        <v>62.762931700000003</v>
      </c>
      <c r="AK2728" s="256">
        <v>24.9539367</v>
      </c>
      <c r="AL2728" s="256">
        <v>0</v>
      </c>
      <c r="AM2728" s="256">
        <v>0</v>
      </c>
      <c r="AN2728" s="256">
        <v>0</v>
      </c>
      <c r="AO2728" s="256">
        <v>0</v>
      </c>
      <c r="AP2728" s="256">
        <v>0</v>
      </c>
      <c r="AQ2728" s="256">
        <v>0</v>
      </c>
      <c r="AR2728" s="256">
        <v>0</v>
      </c>
      <c r="AS2728" s="256">
        <v>0</v>
      </c>
      <c r="AT2728" s="256">
        <v>0</v>
      </c>
      <c r="AU2728" s="256">
        <v>0</v>
      </c>
      <c r="AV2728" s="256">
        <v>0</v>
      </c>
      <c r="AW2728" s="256">
        <v>0</v>
      </c>
      <c r="AX2728" s="256">
        <v>0</v>
      </c>
      <c r="AY2728" s="256">
        <v>0</v>
      </c>
      <c r="AZ2728" s="256">
        <v>0</v>
      </c>
      <c r="BA2728" s="256">
        <v>0</v>
      </c>
      <c r="BB2728" s="256">
        <v>0</v>
      </c>
      <c r="BC2728" s="256">
        <v>0</v>
      </c>
      <c r="BD2728" s="256">
        <v>0</v>
      </c>
      <c r="BE2728" s="256">
        <v>0</v>
      </c>
      <c r="BF2728" s="256">
        <v>0</v>
      </c>
      <c r="BG2728" s="256">
        <v>0</v>
      </c>
      <c r="BH2728" s="256">
        <v>0</v>
      </c>
      <c r="BI2728" s="256">
        <v>0</v>
      </c>
      <c r="BJ2728" s="256">
        <v>0</v>
      </c>
      <c r="BK2728" s="256">
        <v>0</v>
      </c>
      <c r="BL2728" s="256">
        <v>0</v>
      </c>
      <c r="BM2728" s="256">
        <v>0</v>
      </c>
      <c r="BN2728" s="256">
        <v>0</v>
      </c>
      <c r="BO2728" s="256">
        <v>0</v>
      </c>
      <c r="BP2728" s="256">
        <v>0</v>
      </c>
      <c r="BQ2728" s="256">
        <v>0</v>
      </c>
      <c r="BR2728" s="256">
        <v>0</v>
      </c>
      <c r="BS2728" s="256">
        <v>0</v>
      </c>
      <c r="BT2728" s="256">
        <v>0</v>
      </c>
      <c r="BU2728" s="256">
        <v>0</v>
      </c>
      <c r="BV2728" s="256">
        <v>0</v>
      </c>
    </row>
    <row r="2729" spans="1:74">
      <c r="A2729" s="256">
        <v>15</v>
      </c>
      <c r="B2729" s="256">
        <v>983.79004989999999</v>
      </c>
      <c r="C2729" s="256">
        <v>971.6911715</v>
      </c>
      <c r="D2729" s="256">
        <v>989.83948910000004</v>
      </c>
      <c r="E2729" s="256">
        <v>1018.5743253000001</v>
      </c>
      <c r="F2729" s="256">
        <v>1015.5496057</v>
      </c>
      <c r="G2729" s="256">
        <v>1004.9630871000001</v>
      </c>
      <c r="H2729" s="256">
        <v>984.54622979999999</v>
      </c>
      <c r="I2729" s="256">
        <v>961.10465290000002</v>
      </c>
      <c r="J2729" s="256">
        <v>962.61701270000003</v>
      </c>
      <c r="K2729" s="256">
        <v>996.64510819999998</v>
      </c>
      <c r="L2729" s="256">
        <v>1048.8215213000001</v>
      </c>
      <c r="M2729" s="256">
        <v>1107.8035535000001</v>
      </c>
      <c r="N2729" s="256">
        <v>1171.3226651</v>
      </c>
      <c r="O2729" s="256">
        <v>1238.6226762000001</v>
      </c>
      <c r="P2729" s="256">
        <v>1275.6754913</v>
      </c>
      <c r="Q2729" s="256">
        <v>1307.4350471</v>
      </c>
      <c r="R2729" s="256">
        <v>1346.0002220000001</v>
      </c>
      <c r="S2729" s="256">
        <v>1379.2721376</v>
      </c>
      <c r="T2729" s="256">
        <v>1395.9080954000001</v>
      </c>
      <c r="U2729" s="256">
        <v>1398.9328150000001</v>
      </c>
      <c r="V2729" s="256">
        <v>1387.5901165</v>
      </c>
      <c r="W2729" s="256">
        <v>1363.3923597</v>
      </c>
      <c r="X2729" s="256">
        <v>1339.1946029000001</v>
      </c>
      <c r="Y2729" s="256">
        <v>1252.2339144</v>
      </c>
      <c r="Z2729" s="256">
        <v>1038.2350027</v>
      </c>
      <c r="AA2729" s="256">
        <v>682.83044970000003</v>
      </c>
      <c r="AB2729" s="256">
        <v>353.89219320000001</v>
      </c>
      <c r="AC2729" s="256">
        <v>223.82925040000001</v>
      </c>
      <c r="AD2729" s="256">
        <v>180.72699610000001</v>
      </c>
      <c r="AE2729" s="256">
        <v>158.04159910000001</v>
      </c>
      <c r="AF2729" s="256">
        <v>142.16182119999999</v>
      </c>
      <c r="AG2729" s="256">
        <v>127.0382232</v>
      </c>
      <c r="AH2729" s="256">
        <v>110.4022654</v>
      </c>
      <c r="AI2729" s="256">
        <v>94.522487499999997</v>
      </c>
      <c r="AJ2729" s="256">
        <v>76.374169899999998</v>
      </c>
      <c r="AK2729" s="256">
        <v>44.614614100000004</v>
      </c>
      <c r="AL2729" s="256">
        <v>0</v>
      </c>
      <c r="AM2729" s="256">
        <v>0</v>
      </c>
      <c r="AN2729" s="256">
        <v>0</v>
      </c>
      <c r="AO2729" s="256">
        <v>0</v>
      </c>
      <c r="AP2729" s="256">
        <v>0</v>
      </c>
      <c r="AQ2729" s="256">
        <v>0</v>
      </c>
      <c r="AR2729" s="256">
        <v>0</v>
      </c>
      <c r="AS2729" s="256">
        <v>0</v>
      </c>
      <c r="AT2729" s="256">
        <v>0</v>
      </c>
      <c r="AU2729" s="256">
        <v>0</v>
      </c>
      <c r="AV2729" s="256">
        <v>0</v>
      </c>
      <c r="AW2729" s="256">
        <v>0</v>
      </c>
      <c r="AX2729" s="256">
        <v>0</v>
      </c>
      <c r="AY2729" s="256">
        <v>0</v>
      </c>
      <c r="AZ2729" s="256">
        <v>0</v>
      </c>
      <c r="BA2729" s="256">
        <v>0</v>
      </c>
      <c r="BB2729" s="256">
        <v>0</v>
      </c>
      <c r="BC2729" s="256">
        <v>0</v>
      </c>
      <c r="BD2729" s="256">
        <v>0</v>
      </c>
      <c r="BE2729" s="256">
        <v>0</v>
      </c>
      <c r="BF2729" s="256">
        <v>0</v>
      </c>
      <c r="BG2729" s="256">
        <v>0</v>
      </c>
      <c r="BH2729" s="256">
        <v>0</v>
      </c>
      <c r="BI2729" s="256">
        <v>0</v>
      </c>
      <c r="BJ2729" s="256">
        <v>0</v>
      </c>
      <c r="BK2729" s="256">
        <v>0</v>
      </c>
      <c r="BL2729" s="256">
        <v>0</v>
      </c>
      <c r="BM2729" s="256">
        <v>0</v>
      </c>
      <c r="BN2729" s="256">
        <v>0</v>
      </c>
      <c r="BO2729" s="256">
        <v>0</v>
      </c>
      <c r="BP2729" s="256">
        <v>0</v>
      </c>
      <c r="BQ2729" s="256">
        <v>0</v>
      </c>
      <c r="BR2729" s="256">
        <v>0</v>
      </c>
      <c r="BS2729" s="256">
        <v>0</v>
      </c>
      <c r="BT2729" s="256">
        <v>0</v>
      </c>
      <c r="BU2729" s="256">
        <v>0</v>
      </c>
      <c r="BV2729" s="256">
        <v>0</v>
      </c>
    </row>
    <row r="2730" spans="1:74">
      <c r="A2730" s="256">
        <v>20</v>
      </c>
      <c r="B2730" s="256">
        <v>983.79004989999999</v>
      </c>
      <c r="C2730" s="256">
        <v>970.17881169999998</v>
      </c>
      <c r="D2730" s="256">
        <v>987.57094940000002</v>
      </c>
      <c r="E2730" s="256">
        <v>1017.0619655</v>
      </c>
      <c r="F2730" s="256">
        <v>1017.0619655</v>
      </c>
      <c r="G2730" s="256">
        <v>1010.2563464</v>
      </c>
      <c r="H2730" s="256">
        <v>992.10802880000006</v>
      </c>
      <c r="I2730" s="256">
        <v>968.66645189999997</v>
      </c>
      <c r="J2730" s="256">
        <v>961.86083280000003</v>
      </c>
      <c r="K2730" s="256">
        <v>986.81476950000001</v>
      </c>
      <c r="L2730" s="256">
        <v>1035.2102831</v>
      </c>
      <c r="M2730" s="256">
        <v>1089.6552359</v>
      </c>
      <c r="N2730" s="256">
        <v>1149.393448</v>
      </c>
      <c r="O2730" s="256">
        <v>1213.6687395000001</v>
      </c>
      <c r="P2730" s="256">
        <v>1259.0395335000001</v>
      </c>
      <c r="Q2730" s="256">
        <v>1288.5305496000001</v>
      </c>
      <c r="R2730" s="256">
        <v>1321.8024651999999</v>
      </c>
      <c r="S2730" s="256">
        <v>1356.5867406</v>
      </c>
      <c r="T2730" s="256">
        <v>1379.2721376</v>
      </c>
      <c r="U2730" s="256">
        <v>1384.5653969</v>
      </c>
      <c r="V2730" s="256">
        <v>1376.2474179999999</v>
      </c>
      <c r="W2730" s="256">
        <v>1349.0249415999999</v>
      </c>
      <c r="X2730" s="256">
        <v>1314.2406662000001</v>
      </c>
      <c r="Y2730" s="256">
        <v>1237.8664963000001</v>
      </c>
      <c r="Z2730" s="256">
        <v>1058.6518599999999</v>
      </c>
      <c r="AA2730" s="256">
        <v>731.22596329999999</v>
      </c>
      <c r="AB2730" s="256">
        <v>396.23826760000003</v>
      </c>
      <c r="AC2730" s="256">
        <v>245.00228760000002</v>
      </c>
      <c r="AD2730" s="256">
        <v>198.87531369999999</v>
      </c>
      <c r="AE2730" s="256">
        <v>181.48317600000001</v>
      </c>
      <c r="AF2730" s="256">
        <v>169.3842976</v>
      </c>
      <c r="AG2730" s="256">
        <v>158.79777899999999</v>
      </c>
      <c r="AH2730" s="256">
        <v>141.40564130000001</v>
      </c>
      <c r="AI2730" s="256">
        <v>125.52586340000001</v>
      </c>
      <c r="AJ2730" s="256">
        <v>105.1090061</v>
      </c>
      <c r="AK2730" s="256">
        <v>50.664053299999999</v>
      </c>
      <c r="AL2730" s="256">
        <v>0</v>
      </c>
      <c r="AM2730" s="256">
        <v>0</v>
      </c>
      <c r="AN2730" s="256">
        <v>0</v>
      </c>
      <c r="AO2730" s="256">
        <v>0</v>
      </c>
      <c r="AP2730" s="256">
        <v>0</v>
      </c>
      <c r="AQ2730" s="256">
        <v>0</v>
      </c>
      <c r="AR2730" s="256">
        <v>0</v>
      </c>
      <c r="AS2730" s="256">
        <v>0</v>
      </c>
      <c r="AT2730" s="256">
        <v>0</v>
      </c>
      <c r="AU2730" s="256">
        <v>0</v>
      </c>
      <c r="AV2730" s="256">
        <v>0</v>
      </c>
      <c r="AW2730" s="256">
        <v>0</v>
      </c>
      <c r="AX2730" s="256">
        <v>0</v>
      </c>
      <c r="AY2730" s="256">
        <v>0</v>
      </c>
      <c r="AZ2730" s="256">
        <v>0</v>
      </c>
      <c r="BA2730" s="256">
        <v>0</v>
      </c>
      <c r="BB2730" s="256">
        <v>0</v>
      </c>
      <c r="BC2730" s="256">
        <v>0</v>
      </c>
      <c r="BD2730" s="256">
        <v>0</v>
      </c>
      <c r="BE2730" s="256">
        <v>0</v>
      </c>
      <c r="BF2730" s="256">
        <v>0</v>
      </c>
      <c r="BG2730" s="256">
        <v>0</v>
      </c>
      <c r="BH2730" s="256">
        <v>0</v>
      </c>
      <c r="BI2730" s="256">
        <v>0</v>
      </c>
      <c r="BJ2730" s="256">
        <v>0</v>
      </c>
      <c r="BK2730" s="256">
        <v>0</v>
      </c>
      <c r="BL2730" s="256">
        <v>0</v>
      </c>
      <c r="BM2730" s="256">
        <v>0</v>
      </c>
      <c r="BN2730" s="256">
        <v>0</v>
      </c>
      <c r="BO2730" s="256">
        <v>0</v>
      </c>
      <c r="BP2730" s="256">
        <v>0</v>
      </c>
      <c r="BQ2730" s="256">
        <v>0</v>
      </c>
      <c r="BR2730" s="256">
        <v>0</v>
      </c>
      <c r="BS2730" s="256">
        <v>0</v>
      </c>
      <c r="BT2730" s="256">
        <v>0</v>
      </c>
      <c r="BU2730" s="256">
        <v>0</v>
      </c>
      <c r="BV2730" s="256">
        <v>0</v>
      </c>
    </row>
    <row r="2731" spans="1:74">
      <c r="A2731" s="256">
        <v>25</v>
      </c>
      <c r="B2731" s="256">
        <v>983.79004989999999</v>
      </c>
      <c r="C2731" s="256">
        <v>972.4473514</v>
      </c>
      <c r="D2731" s="256">
        <v>986.81476950000001</v>
      </c>
      <c r="E2731" s="256">
        <v>1019.3305052000001</v>
      </c>
      <c r="F2731" s="256">
        <v>1022.3552248</v>
      </c>
      <c r="G2731" s="256">
        <v>1017.8181454</v>
      </c>
      <c r="H2731" s="256">
        <v>1004.2069072</v>
      </c>
      <c r="I2731" s="256">
        <v>980.00915040000007</v>
      </c>
      <c r="J2731" s="256">
        <v>966.39791220000006</v>
      </c>
      <c r="K2731" s="256">
        <v>979.25297050000006</v>
      </c>
      <c r="L2731" s="256">
        <v>1020.8428650000001</v>
      </c>
      <c r="M2731" s="256">
        <v>1069.9945585</v>
      </c>
      <c r="N2731" s="256">
        <v>1122.9271515</v>
      </c>
      <c r="O2731" s="256">
        <v>1181.9091837000001</v>
      </c>
      <c r="P2731" s="256">
        <v>1233.3294169000001</v>
      </c>
      <c r="Q2731" s="256">
        <v>1262.8204330000001</v>
      </c>
      <c r="R2731" s="256">
        <v>1293.0676290000001</v>
      </c>
      <c r="S2731" s="256">
        <v>1327.0957245</v>
      </c>
      <c r="T2731" s="256">
        <v>1354.3182009</v>
      </c>
      <c r="U2731" s="256">
        <v>1366.4170793000001</v>
      </c>
      <c r="V2731" s="256">
        <v>1367.1732592000001</v>
      </c>
      <c r="W2731" s="256">
        <v>1355.0743808</v>
      </c>
      <c r="X2731" s="256">
        <v>1323.3148249999999</v>
      </c>
      <c r="Y2731" s="256">
        <v>1262.0642531000001</v>
      </c>
      <c r="Z2731" s="256">
        <v>1114.6091726</v>
      </c>
      <c r="AA2731" s="256">
        <v>819.69901160000006</v>
      </c>
      <c r="AB2731" s="256">
        <v>468.07535810000002</v>
      </c>
      <c r="AC2731" s="256">
        <v>286.5921821</v>
      </c>
      <c r="AD2731" s="256">
        <v>233.65958910000001</v>
      </c>
      <c r="AE2731" s="256">
        <v>218.53599110000002</v>
      </c>
      <c r="AF2731" s="256">
        <v>215.51127149999999</v>
      </c>
      <c r="AG2731" s="256">
        <v>205.68093279999999</v>
      </c>
      <c r="AH2731" s="256">
        <v>186.7764353</v>
      </c>
      <c r="AI2731" s="256">
        <v>167.87193780000001</v>
      </c>
      <c r="AJ2731" s="256">
        <v>142.16182119999999</v>
      </c>
      <c r="AK2731" s="256">
        <v>58.982032199999999</v>
      </c>
      <c r="AL2731" s="256">
        <v>0</v>
      </c>
      <c r="AM2731" s="256">
        <v>0</v>
      </c>
      <c r="AN2731" s="256">
        <v>0</v>
      </c>
      <c r="AO2731" s="256">
        <v>0</v>
      </c>
      <c r="AP2731" s="256">
        <v>0</v>
      </c>
      <c r="AQ2731" s="256">
        <v>0</v>
      </c>
      <c r="AR2731" s="256">
        <v>0</v>
      </c>
      <c r="AS2731" s="256">
        <v>0</v>
      </c>
      <c r="AT2731" s="256">
        <v>0</v>
      </c>
      <c r="AU2731" s="256">
        <v>0</v>
      </c>
      <c r="AV2731" s="256">
        <v>0</v>
      </c>
      <c r="AW2731" s="256">
        <v>0</v>
      </c>
      <c r="AX2731" s="256">
        <v>0</v>
      </c>
      <c r="AY2731" s="256">
        <v>0</v>
      </c>
      <c r="AZ2731" s="256">
        <v>0</v>
      </c>
      <c r="BA2731" s="256">
        <v>0</v>
      </c>
      <c r="BB2731" s="256">
        <v>0</v>
      </c>
      <c r="BC2731" s="256">
        <v>0</v>
      </c>
      <c r="BD2731" s="256">
        <v>0</v>
      </c>
      <c r="BE2731" s="256">
        <v>0</v>
      </c>
      <c r="BF2731" s="256">
        <v>0</v>
      </c>
      <c r="BG2731" s="256">
        <v>0</v>
      </c>
      <c r="BH2731" s="256">
        <v>0</v>
      </c>
      <c r="BI2731" s="256">
        <v>0</v>
      </c>
      <c r="BJ2731" s="256">
        <v>0</v>
      </c>
      <c r="BK2731" s="256">
        <v>0</v>
      </c>
      <c r="BL2731" s="256">
        <v>0</v>
      </c>
      <c r="BM2731" s="256">
        <v>0</v>
      </c>
      <c r="BN2731" s="256">
        <v>0</v>
      </c>
      <c r="BO2731" s="256">
        <v>0</v>
      </c>
      <c r="BP2731" s="256">
        <v>0</v>
      </c>
      <c r="BQ2731" s="256">
        <v>0</v>
      </c>
      <c r="BR2731" s="256">
        <v>0</v>
      </c>
      <c r="BS2731" s="256">
        <v>0</v>
      </c>
      <c r="BT2731" s="256">
        <v>0</v>
      </c>
      <c r="BU2731" s="256">
        <v>0</v>
      </c>
      <c r="BV2731" s="256">
        <v>0</v>
      </c>
    </row>
    <row r="2732" spans="1:74">
      <c r="A2732" s="256">
        <v>30</v>
      </c>
      <c r="B2732" s="256">
        <v>983.79004989999999</v>
      </c>
      <c r="C2732" s="256">
        <v>972.4473514</v>
      </c>
      <c r="D2732" s="256">
        <v>986.0585896</v>
      </c>
      <c r="E2732" s="256">
        <v>1016.3057856</v>
      </c>
      <c r="F2732" s="256">
        <v>1026.8923042000001</v>
      </c>
      <c r="G2732" s="256">
        <v>1024.6237645000001</v>
      </c>
      <c r="H2732" s="256">
        <v>1017.8181454</v>
      </c>
      <c r="I2732" s="256">
        <v>996.64510819999998</v>
      </c>
      <c r="J2732" s="256">
        <v>975.47207100000003</v>
      </c>
      <c r="K2732" s="256">
        <v>978.49679060000005</v>
      </c>
      <c r="L2732" s="256">
        <v>1010.2563464</v>
      </c>
      <c r="M2732" s="256">
        <v>1051.8462409000001</v>
      </c>
      <c r="N2732" s="256">
        <v>1099.4855746000001</v>
      </c>
      <c r="O2732" s="256">
        <v>1147.8810882</v>
      </c>
      <c r="P2732" s="256">
        <v>1202.326041</v>
      </c>
      <c r="Q2732" s="256">
        <v>1240.8912159000001</v>
      </c>
      <c r="R2732" s="256">
        <v>1268.1136923000001</v>
      </c>
      <c r="S2732" s="256">
        <v>1296.8485284999999</v>
      </c>
      <c r="T2732" s="256">
        <v>1327.8519044</v>
      </c>
      <c r="U2732" s="256">
        <v>1352.8058411</v>
      </c>
      <c r="V2732" s="256">
        <v>1371.7103386000001</v>
      </c>
      <c r="W2732" s="256">
        <v>1376.2474179999999</v>
      </c>
      <c r="X2732" s="256">
        <v>1355.0743808</v>
      </c>
      <c r="Y2732" s="256">
        <v>1290.7990893000001</v>
      </c>
      <c r="Z2732" s="256">
        <v>1156.1990671000001</v>
      </c>
      <c r="AA2732" s="256">
        <v>909.68441970000003</v>
      </c>
      <c r="AB2732" s="256">
        <v>552.01132700000005</v>
      </c>
      <c r="AC2732" s="256">
        <v>323.64499720000003</v>
      </c>
      <c r="AD2732" s="256">
        <v>263.15060520000003</v>
      </c>
      <c r="AE2732" s="256">
        <v>256.34498610000003</v>
      </c>
      <c r="AF2732" s="256">
        <v>269.20004440000002</v>
      </c>
      <c r="AG2732" s="256">
        <v>279.786563</v>
      </c>
      <c r="AH2732" s="256">
        <v>266.9315047</v>
      </c>
      <c r="AI2732" s="256">
        <v>241.22138810000001</v>
      </c>
      <c r="AJ2732" s="256">
        <v>195.8505941</v>
      </c>
      <c r="AK2732" s="256">
        <v>80.155069400000002</v>
      </c>
      <c r="AL2732" s="256">
        <v>0</v>
      </c>
      <c r="AM2732" s="256">
        <v>0</v>
      </c>
      <c r="AN2732" s="256">
        <v>0</v>
      </c>
      <c r="AO2732" s="256">
        <v>0</v>
      </c>
      <c r="AP2732" s="256">
        <v>0</v>
      </c>
      <c r="AQ2732" s="256">
        <v>0</v>
      </c>
      <c r="AR2732" s="256">
        <v>0</v>
      </c>
      <c r="AS2732" s="256">
        <v>0</v>
      </c>
      <c r="AT2732" s="256">
        <v>0</v>
      </c>
      <c r="AU2732" s="256">
        <v>0</v>
      </c>
      <c r="AV2732" s="256">
        <v>0</v>
      </c>
      <c r="AW2732" s="256">
        <v>0</v>
      </c>
      <c r="AX2732" s="256">
        <v>0</v>
      </c>
      <c r="AY2732" s="256">
        <v>0</v>
      </c>
      <c r="AZ2732" s="256">
        <v>0</v>
      </c>
      <c r="BA2732" s="256">
        <v>0</v>
      </c>
      <c r="BB2732" s="256">
        <v>0</v>
      </c>
      <c r="BC2732" s="256">
        <v>0</v>
      </c>
      <c r="BD2732" s="256">
        <v>0</v>
      </c>
      <c r="BE2732" s="256">
        <v>0</v>
      </c>
      <c r="BF2732" s="256">
        <v>0</v>
      </c>
      <c r="BG2732" s="256">
        <v>0</v>
      </c>
      <c r="BH2732" s="256">
        <v>0</v>
      </c>
      <c r="BI2732" s="256">
        <v>0</v>
      </c>
      <c r="BJ2732" s="256">
        <v>0</v>
      </c>
      <c r="BK2732" s="256">
        <v>0</v>
      </c>
      <c r="BL2732" s="256">
        <v>0</v>
      </c>
      <c r="BM2732" s="256">
        <v>0</v>
      </c>
      <c r="BN2732" s="256">
        <v>0</v>
      </c>
      <c r="BO2732" s="256">
        <v>0</v>
      </c>
      <c r="BP2732" s="256">
        <v>0</v>
      </c>
      <c r="BQ2732" s="256">
        <v>0</v>
      </c>
      <c r="BR2732" s="256">
        <v>0</v>
      </c>
      <c r="BS2732" s="256">
        <v>0</v>
      </c>
      <c r="BT2732" s="256">
        <v>0</v>
      </c>
      <c r="BU2732" s="256">
        <v>0</v>
      </c>
      <c r="BV2732" s="256">
        <v>0</v>
      </c>
    </row>
    <row r="2733" spans="1:74">
      <c r="A2733" s="256">
        <v>35</v>
      </c>
      <c r="B2733" s="256">
        <v>983.79004989999999</v>
      </c>
      <c r="C2733" s="256">
        <v>972.4473514</v>
      </c>
      <c r="D2733" s="256">
        <v>980.00915040000007</v>
      </c>
      <c r="E2733" s="256">
        <v>1007.9878067</v>
      </c>
      <c r="F2733" s="256">
        <v>1025.3799444000001</v>
      </c>
      <c r="G2733" s="256">
        <v>1029.9170237999999</v>
      </c>
      <c r="H2733" s="256">
        <v>1030.6732036999999</v>
      </c>
      <c r="I2733" s="256">
        <v>1016.3057856</v>
      </c>
      <c r="J2733" s="256">
        <v>993.62038860000007</v>
      </c>
      <c r="K2733" s="256">
        <v>984.54622979999999</v>
      </c>
      <c r="L2733" s="256">
        <v>998.15746799999999</v>
      </c>
      <c r="M2733" s="256">
        <v>1033.6979233</v>
      </c>
      <c r="N2733" s="256">
        <v>1073.0192781000001</v>
      </c>
      <c r="O2733" s="256">
        <v>1116.8777123</v>
      </c>
      <c r="P2733" s="256">
        <v>1166.0294057999999</v>
      </c>
      <c r="Q2733" s="256">
        <v>1212.1563797000001</v>
      </c>
      <c r="R2733" s="256">
        <v>1245.4282952999999</v>
      </c>
      <c r="S2733" s="256">
        <v>1270.3822319999999</v>
      </c>
      <c r="T2733" s="256">
        <v>1299.8732481</v>
      </c>
      <c r="U2733" s="256">
        <v>1331.6328039</v>
      </c>
      <c r="V2733" s="256">
        <v>1364.9047195000001</v>
      </c>
      <c r="W2733" s="256">
        <v>1380.7844974</v>
      </c>
      <c r="X2733" s="256">
        <v>1368.6856190000001</v>
      </c>
      <c r="Y2733" s="256">
        <v>1308.9474069</v>
      </c>
      <c r="Z2733" s="256">
        <v>1189.4709826999999</v>
      </c>
      <c r="AA2733" s="256">
        <v>976.22825090000003</v>
      </c>
      <c r="AB2733" s="256">
        <v>648.80235419999997</v>
      </c>
      <c r="AC2733" s="256">
        <v>359.9416324</v>
      </c>
      <c r="AD2733" s="256">
        <v>272.9809439</v>
      </c>
      <c r="AE2733" s="256">
        <v>270.71240419999998</v>
      </c>
      <c r="AF2733" s="256">
        <v>300.2034203</v>
      </c>
      <c r="AG2733" s="256">
        <v>342.54949470000003</v>
      </c>
      <c r="AH2733" s="256">
        <v>360.69781230000001</v>
      </c>
      <c r="AI2733" s="256">
        <v>339.5247751</v>
      </c>
      <c r="AJ2733" s="256">
        <v>290.37308159999998</v>
      </c>
      <c r="AK2733" s="256">
        <v>116.4517046</v>
      </c>
      <c r="AL2733" s="256">
        <v>0</v>
      </c>
      <c r="AM2733" s="256">
        <v>0</v>
      </c>
      <c r="AN2733" s="256">
        <v>0</v>
      </c>
      <c r="AO2733" s="256">
        <v>0</v>
      </c>
      <c r="AP2733" s="256">
        <v>0</v>
      </c>
      <c r="AQ2733" s="256">
        <v>0</v>
      </c>
      <c r="AR2733" s="256">
        <v>0</v>
      </c>
      <c r="AS2733" s="256">
        <v>0</v>
      </c>
      <c r="AT2733" s="256">
        <v>0</v>
      </c>
      <c r="AU2733" s="256">
        <v>0</v>
      </c>
      <c r="AV2733" s="256">
        <v>0</v>
      </c>
      <c r="AW2733" s="256">
        <v>0</v>
      </c>
      <c r="AX2733" s="256">
        <v>0</v>
      </c>
      <c r="AY2733" s="256">
        <v>0</v>
      </c>
      <c r="AZ2733" s="256">
        <v>0</v>
      </c>
      <c r="BA2733" s="256">
        <v>0</v>
      </c>
      <c r="BB2733" s="256">
        <v>0</v>
      </c>
      <c r="BC2733" s="256">
        <v>0</v>
      </c>
      <c r="BD2733" s="256">
        <v>0</v>
      </c>
      <c r="BE2733" s="256">
        <v>0</v>
      </c>
      <c r="BF2733" s="256">
        <v>0</v>
      </c>
      <c r="BG2733" s="256">
        <v>0</v>
      </c>
      <c r="BH2733" s="256">
        <v>0</v>
      </c>
      <c r="BI2733" s="256">
        <v>0</v>
      </c>
      <c r="BJ2733" s="256">
        <v>0</v>
      </c>
      <c r="BK2733" s="256">
        <v>0</v>
      </c>
      <c r="BL2733" s="256">
        <v>0</v>
      </c>
      <c r="BM2733" s="256">
        <v>0</v>
      </c>
      <c r="BN2733" s="256">
        <v>0</v>
      </c>
      <c r="BO2733" s="256">
        <v>0</v>
      </c>
      <c r="BP2733" s="256">
        <v>0</v>
      </c>
      <c r="BQ2733" s="256">
        <v>0</v>
      </c>
      <c r="BR2733" s="256">
        <v>0</v>
      </c>
      <c r="BS2733" s="256">
        <v>0</v>
      </c>
      <c r="BT2733" s="256">
        <v>0</v>
      </c>
      <c r="BU2733" s="256">
        <v>0</v>
      </c>
      <c r="BV2733" s="256">
        <v>0</v>
      </c>
    </row>
    <row r="2734" spans="1:74">
      <c r="A2734" s="256">
        <v>40</v>
      </c>
      <c r="B2734" s="256">
        <v>983.79004989999999</v>
      </c>
      <c r="C2734" s="256">
        <v>970.17881169999998</v>
      </c>
      <c r="D2734" s="256">
        <v>977.74061070000005</v>
      </c>
      <c r="E2734" s="256">
        <v>1005.7192670000001</v>
      </c>
      <c r="F2734" s="256">
        <v>1027.6484841000001</v>
      </c>
      <c r="G2734" s="256">
        <v>1036.7226429</v>
      </c>
      <c r="H2734" s="256">
        <v>1043.528262</v>
      </c>
      <c r="I2734" s="256">
        <v>1038.9911826</v>
      </c>
      <c r="J2734" s="256">
        <v>1020.8428650000001</v>
      </c>
      <c r="K2734" s="256">
        <v>1000.4260077</v>
      </c>
      <c r="L2734" s="256">
        <v>1000.4260077</v>
      </c>
      <c r="M2734" s="256">
        <v>1023.1114047</v>
      </c>
      <c r="N2734" s="256">
        <v>1057.1395001999999</v>
      </c>
      <c r="O2734" s="256">
        <v>1094.1923153</v>
      </c>
      <c r="P2734" s="256">
        <v>1135.0260298999999</v>
      </c>
      <c r="Q2734" s="256">
        <v>1178.8844641000001</v>
      </c>
      <c r="R2734" s="256">
        <v>1218.9619987999999</v>
      </c>
      <c r="S2734" s="256">
        <v>1250.7215546</v>
      </c>
      <c r="T2734" s="256">
        <v>1277.944031</v>
      </c>
      <c r="U2734" s="256">
        <v>1308.191227</v>
      </c>
      <c r="V2734" s="256">
        <v>1341.4631426000001</v>
      </c>
      <c r="W2734" s="256">
        <v>1367.9294391000001</v>
      </c>
      <c r="X2734" s="256">
        <v>1379.2721376</v>
      </c>
      <c r="Y2734" s="256">
        <v>1352.8058411</v>
      </c>
      <c r="Z2734" s="256">
        <v>1261.3080732000001</v>
      </c>
      <c r="AA2734" s="256">
        <v>1076.0439977000001</v>
      </c>
      <c r="AB2734" s="256">
        <v>781.13383669999996</v>
      </c>
      <c r="AC2734" s="256">
        <v>442.36524150000002</v>
      </c>
      <c r="AD2734" s="256">
        <v>301.71578010000002</v>
      </c>
      <c r="AE2734" s="256">
        <v>293.3978012</v>
      </c>
      <c r="AF2734" s="256">
        <v>331.20679619999999</v>
      </c>
      <c r="AG2734" s="256">
        <v>388.67646860000002</v>
      </c>
      <c r="AH2734" s="256">
        <v>426.4854636</v>
      </c>
      <c r="AI2734" s="256">
        <v>430.26636310000004</v>
      </c>
      <c r="AJ2734" s="256">
        <v>367.50343140000001</v>
      </c>
      <c r="AK2734" s="256">
        <v>133.0876624</v>
      </c>
      <c r="AL2734" s="256">
        <v>0</v>
      </c>
      <c r="AM2734" s="256">
        <v>0</v>
      </c>
      <c r="AN2734" s="256">
        <v>0</v>
      </c>
      <c r="AO2734" s="256">
        <v>0</v>
      </c>
      <c r="AP2734" s="256">
        <v>0</v>
      </c>
      <c r="AQ2734" s="256">
        <v>0</v>
      </c>
      <c r="AR2734" s="256">
        <v>0</v>
      </c>
      <c r="AS2734" s="256">
        <v>0</v>
      </c>
      <c r="AT2734" s="256">
        <v>0</v>
      </c>
      <c r="AU2734" s="256">
        <v>0</v>
      </c>
      <c r="AV2734" s="256">
        <v>0</v>
      </c>
      <c r="AW2734" s="256">
        <v>0</v>
      </c>
      <c r="AX2734" s="256">
        <v>0</v>
      </c>
      <c r="AY2734" s="256">
        <v>0</v>
      </c>
      <c r="AZ2734" s="256">
        <v>0</v>
      </c>
      <c r="BA2734" s="256">
        <v>0</v>
      </c>
      <c r="BB2734" s="256">
        <v>0</v>
      </c>
      <c r="BC2734" s="256">
        <v>0</v>
      </c>
      <c r="BD2734" s="256">
        <v>0</v>
      </c>
      <c r="BE2734" s="256">
        <v>0</v>
      </c>
      <c r="BF2734" s="256">
        <v>0</v>
      </c>
      <c r="BG2734" s="256">
        <v>0</v>
      </c>
      <c r="BH2734" s="256">
        <v>0</v>
      </c>
      <c r="BI2734" s="256">
        <v>0</v>
      </c>
      <c r="BJ2734" s="256">
        <v>0</v>
      </c>
      <c r="BK2734" s="256">
        <v>0</v>
      </c>
      <c r="BL2734" s="256">
        <v>0</v>
      </c>
      <c r="BM2734" s="256">
        <v>0</v>
      </c>
      <c r="BN2734" s="256">
        <v>0</v>
      </c>
      <c r="BO2734" s="256">
        <v>0</v>
      </c>
      <c r="BP2734" s="256">
        <v>0</v>
      </c>
      <c r="BQ2734" s="256">
        <v>0</v>
      </c>
      <c r="BR2734" s="256">
        <v>0</v>
      </c>
      <c r="BS2734" s="256">
        <v>0</v>
      </c>
      <c r="BT2734" s="256">
        <v>0</v>
      </c>
      <c r="BU2734" s="256">
        <v>0</v>
      </c>
      <c r="BV2734" s="256">
        <v>0</v>
      </c>
    </row>
    <row r="2735" spans="1:74">
      <c r="A2735" s="256">
        <v>45</v>
      </c>
      <c r="B2735" s="256">
        <v>983.79004989999999</v>
      </c>
      <c r="C2735" s="256">
        <v>970.17881169999998</v>
      </c>
      <c r="D2735" s="256">
        <v>973.20353130000001</v>
      </c>
      <c r="E2735" s="256">
        <v>996.64510819999998</v>
      </c>
      <c r="F2735" s="256">
        <v>1026.1361243000001</v>
      </c>
      <c r="G2735" s="256">
        <v>1042.7720821</v>
      </c>
      <c r="H2735" s="256">
        <v>1056.3833202999999</v>
      </c>
      <c r="I2735" s="256">
        <v>1061.6765796</v>
      </c>
      <c r="J2735" s="256">
        <v>1050.3338811000001</v>
      </c>
      <c r="K2735" s="256">
        <v>1025.3799444000001</v>
      </c>
      <c r="L2735" s="256">
        <v>1013.281066</v>
      </c>
      <c r="M2735" s="256">
        <v>1021.5990449</v>
      </c>
      <c r="N2735" s="256">
        <v>1048.0653414000001</v>
      </c>
      <c r="O2735" s="256">
        <v>1077.5563575000001</v>
      </c>
      <c r="P2735" s="256">
        <v>1111.5844529999999</v>
      </c>
      <c r="Q2735" s="256">
        <v>1150.1496279</v>
      </c>
      <c r="R2735" s="256">
        <v>1192.4957022999999</v>
      </c>
      <c r="S2735" s="256">
        <v>1234.8417767000001</v>
      </c>
      <c r="T2735" s="256">
        <v>1268.1136923000001</v>
      </c>
      <c r="U2735" s="256">
        <v>1297.6047083999999</v>
      </c>
      <c r="V2735" s="256">
        <v>1328.6080843</v>
      </c>
      <c r="W2735" s="256">
        <v>1369.4417989000001</v>
      </c>
      <c r="X2735" s="256">
        <v>1400.4451748000001</v>
      </c>
      <c r="Y2735" s="256">
        <v>1414.8125929</v>
      </c>
      <c r="Z2735" s="256">
        <v>1375.4912380999999</v>
      </c>
      <c r="AA2735" s="256">
        <v>1237.8664963000001</v>
      </c>
      <c r="AB2735" s="256">
        <v>970.93499159999999</v>
      </c>
      <c r="AC2735" s="256">
        <v>609.48099939999997</v>
      </c>
      <c r="AD2735" s="256">
        <v>384.13938919999998</v>
      </c>
      <c r="AE2735" s="256">
        <v>344.06185449999998</v>
      </c>
      <c r="AF2735" s="256">
        <v>373.55287060000001</v>
      </c>
      <c r="AG2735" s="256">
        <v>430.26636310000004</v>
      </c>
      <c r="AH2735" s="256">
        <v>467.31917820000001</v>
      </c>
      <c r="AI2735" s="256">
        <v>475.63715710000002</v>
      </c>
      <c r="AJ2735" s="256">
        <v>456.73265960000003</v>
      </c>
      <c r="AK2735" s="256">
        <v>187.53261520000001</v>
      </c>
      <c r="AL2735" s="256">
        <v>0</v>
      </c>
      <c r="AM2735" s="256">
        <v>0</v>
      </c>
      <c r="AN2735" s="256">
        <v>0</v>
      </c>
      <c r="AO2735" s="256">
        <v>0</v>
      </c>
      <c r="AP2735" s="256">
        <v>0</v>
      </c>
      <c r="AQ2735" s="256">
        <v>0</v>
      </c>
      <c r="AR2735" s="256">
        <v>0</v>
      </c>
      <c r="AS2735" s="256">
        <v>0</v>
      </c>
      <c r="AT2735" s="256">
        <v>0</v>
      </c>
      <c r="AU2735" s="256">
        <v>0</v>
      </c>
      <c r="AV2735" s="256">
        <v>0</v>
      </c>
      <c r="AW2735" s="256">
        <v>0</v>
      </c>
      <c r="AX2735" s="256">
        <v>0</v>
      </c>
      <c r="AY2735" s="256">
        <v>0</v>
      </c>
      <c r="AZ2735" s="256">
        <v>0</v>
      </c>
      <c r="BA2735" s="256">
        <v>0</v>
      </c>
      <c r="BB2735" s="256">
        <v>0</v>
      </c>
      <c r="BC2735" s="256">
        <v>0</v>
      </c>
      <c r="BD2735" s="256">
        <v>0</v>
      </c>
      <c r="BE2735" s="256">
        <v>0</v>
      </c>
      <c r="BF2735" s="256">
        <v>0</v>
      </c>
      <c r="BG2735" s="256">
        <v>0</v>
      </c>
      <c r="BH2735" s="256">
        <v>0</v>
      </c>
      <c r="BI2735" s="256">
        <v>0</v>
      </c>
      <c r="BJ2735" s="256">
        <v>0</v>
      </c>
      <c r="BK2735" s="256">
        <v>0</v>
      </c>
      <c r="BL2735" s="256">
        <v>0</v>
      </c>
      <c r="BM2735" s="256">
        <v>0</v>
      </c>
      <c r="BN2735" s="256">
        <v>0</v>
      </c>
      <c r="BO2735" s="256">
        <v>0</v>
      </c>
      <c r="BP2735" s="256">
        <v>0</v>
      </c>
      <c r="BQ2735" s="256">
        <v>0</v>
      </c>
      <c r="BR2735" s="256">
        <v>0</v>
      </c>
      <c r="BS2735" s="256">
        <v>0</v>
      </c>
      <c r="BT2735" s="256">
        <v>0</v>
      </c>
      <c r="BU2735" s="256">
        <v>0</v>
      </c>
      <c r="BV2735" s="256">
        <v>0</v>
      </c>
    </row>
    <row r="2736" spans="1:74">
      <c r="A2736" s="256">
        <v>50</v>
      </c>
      <c r="B2736" s="256">
        <v>983.79004989999999</v>
      </c>
      <c r="C2736" s="256">
        <v>970.17881169999998</v>
      </c>
      <c r="D2736" s="256">
        <v>970.17881169999998</v>
      </c>
      <c r="E2736" s="256">
        <v>990.59566900000004</v>
      </c>
      <c r="F2736" s="256">
        <v>1023.1114047</v>
      </c>
      <c r="G2736" s="256">
        <v>1051.0900610000001</v>
      </c>
      <c r="H2736" s="256">
        <v>1069.2383786</v>
      </c>
      <c r="I2736" s="256">
        <v>1085.1181564999999</v>
      </c>
      <c r="J2736" s="256">
        <v>1083.6057966999999</v>
      </c>
      <c r="K2736" s="256">
        <v>1063.9451193</v>
      </c>
      <c r="L2736" s="256">
        <v>1042.0159022</v>
      </c>
      <c r="M2736" s="256">
        <v>1040.5035424</v>
      </c>
      <c r="N2736" s="256">
        <v>1055.6271403999999</v>
      </c>
      <c r="O2736" s="256">
        <v>1082.0934368999999</v>
      </c>
      <c r="P2736" s="256">
        <v>1110.0720931999999</v>
      </c>
      <c r="Q2736" s="256">
        <v>1143.3440088</v>
      </c>
      <c r="R2736" s="256">
        <v>1184.9339033000001</v>
      </c>
      <c r="S2736" s="256">
        <v>1229.5485174</v>
      </c>
      <c r="T2736" s="256">
        <v>1270.3822319999999</v>
      </c>
      <c r="U2736" s="256">
        <v>1311.9721265000001</v>
      </c>
      <c r="V2736" s="256">
        <v>1352.8058411</v>
      </c>
      <c r="W2736" s="256">
        <v>1398.9328150000001</v>
      </c>
      <c r="X2736" s="256">
        <v>1448.0845085000001</v>
      </c>
      <c r="Y2736" s="256">
        <v>1494.9676623</v>
      </c>
      <c r="Z2736" s="256">
        <v>1507.8227206000001</v>
      </c>
      <c r="AA2736" s="256">
        <v>1435.9856301</v>
      </c>
      <c r="AB2736" s="256">
        <v>1234.8417767000001</v>
      </c>
      <c r="AC2736" s="256">
        <v>880.19340360000001</v>
      </c>
      <c r="AD2736" s="256">
        <v>537.64390890000004</v>
      </c>
      <c r="AE2736" s="256">
        <v>431.77872289999999</v>
      </c>
      <c r="AF2736" s="256">
        <v>435.55962240000002</v>
      </c>
      <c r="AG2736" s="256">
        <v>470.34389780000004</v>
      </c>
      <c r="AH2736" s="256">
        <v>494.54165460000002</v>
      </c>
      <c r="AI2736" s="256">
        <v>500.59109380000001</v>
      </c>
      <c r="AJ2736" s="256">
        <v>494.54165460000002</v>
      </c>
      <c r="AK2736" s="256">
        <v>230.63486950000001</v>
      </c>
      <c r="AL2736" s="256">
        <v>0</v>
      </c>
      <c r="AM2736" s="256">
        <v>0</v>
      </c>
      <c r="AN2736" s="256">
        <v>0</v>
      </c>
      <c r="AO2736" s="256">
        <v>0</v>
      </c>
      <c r="AP2736" s="256">
        <v>0</v>
      </c>
      <c r="AQ2736" s="256">
        <v>0</v>
      </c>
      <c r="AR2736" s="256">
        <v>0</v>
      </c>
      <c r="AS2736" s="256">
        <v>0</v>
      </c>
      <c r="AT2736" s="256">
        <v>0</v>
      </c>
      <c r="AU2736" s="256">
        <v>0</v>
      </c>
      <c r="AV2736" s="256">
        <v>0</v>
      </c>
      <c r="AW2736" s="256">
        <v>0</v>
      </c>
      <c r="AX2736" s="256">
        <v>0</v>
      </c>
      <c r="AY2736" s="256">
        <v>0</v>
      </c>
      <c r="AZ2736" s="256">
        <v>0</v>
      </c>
      <c r="BA2736" s="256">
        <v>0</v>
      </c>
      <c r="BB2736" s="256">
        <v>0</v>
      </c>
      <c r="BC2736" s="256">
        <v>0</v>
      </c>
      <c r="BD2736" s="256">
        <v>0</v>
      </c>
      <c r="BE2736" s="256">
        <v>0</v>
      </c>
      <c r="BF2736" s="256">
        <v>0</v>
      </c>
      <c r="BG2736" s="256">
        <v>0</v>
      </c>
      <c r="BH2736" s="256">
        <v>0</v>
      </c>
      <c r="BI2736" s="256">
        <v>0</v>
      </c>
      <c r="BJ2736" s="256">
        <v>0</v>
      </c>
      <c r="BK2736" s="256">
        <v>0</v>
      </c>
      <c r="BL2736" s="256">
        <v>0</v>
      </c>
      <c r="BM2736" s="256">
        <v>0</v>
      </c>
      <c r="BN2736" s="256">
        <v>0</v>
      </c>
      <c r="BO2736" s="256">
        <v>0</v>
      </c>
      <c r="BP2736" s="256">
        <v>0</v>
      </c>
      <c r="BQ2736" s="256">
        <v>0</v>
      </c>
      <c r="BR2736" s="256">
        <v>0</v>
      </c>
      <c r="BS2736" s="256">
        <v>0</v>
      </c>
      <c r="BT2736" s="256">
        <v>0</v>
      </c>
      <c r="BU2736" s="256">
        <v>0</v>
      </c>
      <c r="BV2736" s="256">
        <v>0</v>
      </c>
    </row>
    <row r="2737" spans="1:74">
      <c r="A2737" s="256">
        <v>55</v>
      </c>
      <c r="B2737" s="256">
        <v>983.79004989999999</v>
      </c>
      <c r="C2737" s="256">
        <v>972.4473514</v>
      </c>
      <c r="D2737" s="256">
        <v>970.93499159999999</v>
      </c>
      <c r="E2737" s="256">
        <v>983.79004989999999</v>
      </c>
      <c r="F2737" s="256">
        <v>1014.7934258</v>
      </c>
      <c r="G2737" s="256">
        <v>1048.8215213000001</v>
      </c>
      <c r="H2737" s="256">
        <v>1076.0439977000001</v>
      </c>
      <c r="I2737" s="256">
        <v>1100.9979344000001</v>
      </c>
      <c r="J2737" s="256">
        <v>1115.3653525</v>
      </c>
      <c r="K2737" s="256">
        <v>1107.8035535000001</v>
      </c>
      <c r="L2737" s="256">
        <v>1085.1181564999999</v>
      </c>
      <c r="M2737" s="256">
        <v>1070.7507384</v>
      </c>
      <c r="N2737" s="256">
        <v>1078.3125374000001</v>
      </c>
      <c r="O2737" s="256">
        <v>1098.7293947000001</v>
      </c>
      <c r="P2737" s="256">
        <v>1126.7080510000001</v>
      </c>
      <c r="Q2737" s="256">
        <v>1163.0046861999999</v>
      </c>
      <c r="R2737" s="256">
        <v>1204.5945807000001</v>
      </c>
      <c r="S2737" s="256">
        <v>1245.4282952999999</v>
      </c>
      <c r="T2737" s="256">
        <v>1286.2620099000001</v>
      </c>
      <c r="U2737" s="256">
        <v>1341.4631426000001</v>
      </c>
      <c r="V2737" s="256">
        <v>1409.5193336</v>
      </c>
      <c r="W2737" s="256">
        <v>1484.3811436999999</v>
      </c>
      <c r="X2737" s="256">
        <v>1563.0238532999999</v>
      </c>
      <c r="Y2737" s="256">
        <v>1646.9598222</v>
      </c>
      <c r="Z2737" s="256">
        <v>1714.2598333000001</v>
      </c>
      <c r="AA2737" s="256">
        <v>1716.5283730000001</v>
      </c>
      <c r="AB2737" s="256">
        <v>1587.9777900000001</v>
      </c>
      <c r="AC2737" s="256">
        <v>1285.5058300000001</v>
      </c>
      <c r="AD2737" s="256">
        <v>831.04171010000005</v>
      </c>
      <c r="AE2737" s="256">
        <v>574.69672400000002</v>
      </c>
      <c r="AF2737" s="256">
        <v>522.52031090000003</v>
      </c>
      <c r="AG2737" s="256">
        <v>521.00795110000001</v>
      </c>
      <c r="AH2737" s="256">
        <v>522.52031090000003</v>
      </c>
      <c r="AI2737" s="256">
        <v>512.68997220000006</v>
      </c>
      <c r="AJ2737" s="256">
        <v>486.97985560000001</v>
      </c>
      <c r="AK2737" s="256">
        <v>249.539367</v>
      </c>
      <c r="AL2737" s="256">
        <v>0</v>
      </c>
      <c r="AM2737" s="256">
        <v>0</v>
      </c>
      <c r="AN2737" s="256">
        <v>0</v>
      </c>
      <c r="AO2737" s="256">
        <v>0</v>
      </c>
      <c r="AP2737" s="256">
        <v>0</v>
      </c>
      <c r="AQ2737" s="256">
        <v>0</v>
      </c>
      <c r="AR2737" s="256">
        <v>0</v>
      </c>
      <c r="AS2737" s="256">
        <v>0</v>
      </c>
      <c r="AT2737" s="256">
        <v>0</v>
      </c>
      <c r="AU2737" s="256">
        <v>0</v>
      </c>
      <c r="AV2737" s="256">
        <v>0</v>
      </c>
      <c r="AW2737" s="256">
        <v>0</v>
      </c>
      <c r="AX2737" s="256">
        <v>0</v>
      </c>
      <c r="AY2737" s="256">
        <v>0</v>
      </c>
      <c r="AZ2737" s="256">
        <v>0</v>
      </c>
      <c r="BA2737" s="256">
        <v>0</v>
      </c>
      <c r="BB2737" s="256">
        <v>0</v>
      </c>
      <c r="BC2737" s="256">
        <v>0</v>
      </c>
      <c r="BD2737" s="256">
        <v>0</v>
      </c>
      <c r="BE2737" s="256">
        <v>0</v>
      </c>
      <c r="BF2737" s="256">
        <v>0</v>
      </c>
      <c r="BG2737" s="256">
        <v>0</v>
      </c>
      <c r="BH2737" s="256">
        <v>0</v>
      </c>
      <c r="BI2737" s="256">
        <v>0</v>
      </c>
      <c r="BJ2737" s="256">
        <v>0</v>
      </c>
      <c r="BK2737" s="256">
        <v>0</v>
      </c>
      <c r="BL2737" s="256">
        <v>0</v>
      </c>
      <c r="BM2737" s="256">
        <v>0</v>
      </c>
      <c r="BN2737" s="256">
        <v>0</v>
      </c>
      <c r="BO2737" s="256">
        <v>0</v>
      </c>
      <c r="BP2737" s="256">
        <v>0</v>
      </c>
      <c r="BQ2737" s="256">
        <v>0</v>
      </c>
      <c r="BR2737" s="256">
        <v>0</v>
      </c>
      <c r="BS2737" s="256">
        <v>0</v>
      </c>
      <c r="BT2737" s="256">
        <v>0</v>
      </c>
      <c r="BU2737" s="256">
        <v>0</v>
      </c>
      <c r="BV2737" s="256">
        <v>0</v>
      </c>
    </row>
    <row r="2738" spans="1:74">
      <c r="A2738" s="256">
        <v>60</v>
      </c>
      <c r="B2738" s="256">
        <v>983.79004989999999</v>
      </c>
      <c r="C2738" s="256">
        <v>972.4473514</v>
      </c>
      <c r="D2738" s="256">
        <v>969.42263179999998</v>
      </c>
      <c r="E2738" s="256">
        <v>977.74061070000005</v>
      </c>
      <c r="F2738" s="256">
        <v>1006.4754469000001</v>
      </c>
      <c r="G2738" s="256">
        <v>1046.5529816000001</v>
      </c>
      <c r="H2738" s="256">
        <v>1082.8496167999999</v>
      </c>
      <c r="I2738" s="256">
        <v>1110.0720931999999</v>
      </c>
      <c r="J2738" s="256">
        <v>1134.2698500000001</v>
      </c>
      <c r="K2738" s="256">
        <v>1147.1249083</v>
      </c>
      <c r="L2738" s="256">
        <v>1141.0754691</v>
      </c>
      <c r="M2738" s="256">
        <v>1126.7080510000001</v>
      </c>
      <c r="N2738" s="256">
        <v>1118.3900721</v>
      </c>
      <c r="O2738" s="256">
        <v>1131.2451304000001</v>
      </c>
      <c r="P2738" s="256">
        <v>1158.4676068000001</v>
      </c>
      <c r="Q2738" s="256">
        <v>1195.5204219</v>
      </c>
      <c r="R2738" s="256">
        <v>1238.6226762000001</v>
      </c>
      <c r="S2738" s="256">
        <v>1285.5058300000001</v>
      </c>
      <c r="T2738" s="256">
        <v>1333.9013436</v>
      </c>
      <c r="U2738" s="256">
        <v>1401.2013547000001</v>
      </c>
      <c r="V2738" s="256">
        <v>1494.2114824</v>
      </c>
      <c r="W2738" s="256">
        <v>1619.7373458</v>
      </c>
      <c r="X2738" s="256">
        <v>1777.0227649999999</v>
      </c>
      <c r="Y2738" s="256">
        <v>1957.7497611000001</v>
      </c>
      <c r="Z2738" s="256">
        <v>2144.5261964000001</v>
      </c>
      <c r="AA2738" s="256">
        <v>2298.7868960000001</v>
      </c>
      <c r="AB2738" s="256">
        <v>2329.0340919999999</v>
      </c>
      <c r="AC2738" s="256">
        <v>2114.2790003999999</v>
      </c>
      <c r="AD2738" s="256">
        <v>1613.6879066000001</v>
      </c>
      <c r="AE2738" s="256">
        <v>1006.4754469000001</v>
      </c>
      <c r="AF2738" s="256">
        <v>709.29674620000003</v>
      </c>
      <c r="AG2738" s="256">
        <v>603.43156020000004</v>
      </c>
      <c r="AH2738" s="256">
        <v>553.52368680000006</v>
      </c>
      <c r="AI2738" s="256">
        <v>522.52031090000003</v>
      </c>
      <c r="AJ2738" s="256">
        <v>465.05063849999999</v>
      </c>
      <c r="AK2738" s="256">
        <v>262.39442530000002</v>
      </c>
      <c r="AL2738" s="256">
        <v>0</v>
      </c>
      <c r="AM2738" s="256">
        <v>0</v>
      </c>
      <c r="AN2738" s="256">
        <v>0</v>
      </c>
      <c r="AO2738" s="256">
        <v>0</v>
      </c>
      <c r="AP2738" s="256">
        <v>0</v>
      </c>
      <c r="AQ2738" s="256">
        <v>0</v>
      </c>
      <c r="AR2738" s="256">
        <v>0</v>
      </c>
      <c r="AS2738" s="256">
        <v>0</v>
      </c>
      <c r="AT2738" s="256">
        <v>0</v>
      </c>
      <c r="AU2738" s="256">
        <v>0</v>
      </c>
      <c r="AV2738" s="256">
        <v>0</v>
      </c>
      <c r="AW2738" s="256">
        <v>0</v>
      </c>
      <c r="AX2738" s="256">
        <v>0</v>
      </c>
      <c r="AY2738" s="256">
        <v>0</v>
      </c>
      <c r="AZ2738" s="256">
        <v>0</v>
      </c>
      <c r="BA2738" s="256">
        <v>0</v>
      </c>
      <c r="BB2738" s="256">
        <v>0</v>
      </c>
      <c r="BC2738" s="256">
        <v>0</v>
      </c>
      <c r="BD2738" s="256">
        <v>0</v>
      </c>
      <c r="BE2738" s="256">
        <v>0</v>
      </c>
      <c r="BF2738" s="256">
        <v>0</v>
      </c>
      <c r="BG2738" s="256">
        <v>0</v>
      </c>
      <c r="BH2738" s="256">
        <v>0</v>
      </c>
      <c r="BI2738" s="256">
        <v>0</v>
      </c>
      <c r="BJ2738" s="256">
        <v>0</v>
      </c>
      <c r="BK2738" s="256">
        <v>0</v>
      </c>
      <c r="BL2738" s="256">
        <v>0</v>
      </c>
      <c r="BM2738" s="256">
        <v>0</v>
      </c>
      <c r="BN2738" s="256">
        <v>0</v>
      </c>
      <c r="BO2738" s="256">
        <v>0</v>
      </c>
      <c r="BP2738" s="256">
        <v>0</v>
      </c>
      <c r="BQ2738" s="256">
        <v>0</v>
      </c>
      <c r="BR2738" s="256">
        <v>0</v>
      </c>
      <c r="BS2738" s="256">
        <v>0</v>
      </c>
      <c r="BT2738" s="256">
        <v>0</v>
      </c>
      <c r="BU2738" s="256">
        <v>0</v>
      </c>
      <c r="BV2738" s="256">
        <v>0</v>
      </c>
    </row>
    <row r="2739" spans="1:74">
      <c r="A2739" s="256">
        <v>65</v>
      </c>
      <c r="B2739" s="256">
        <v>983.79004989999999</v>
      </c>
      <c r="C2739" s="256">
        <v>970.17881169999998</v>
      </c>
      <c r="D2739" s="256">
        <v>967.15409210000007</v>
      </c>
      <c r="E2739" s="256">
        <v>972.4473514</v>
      </c>
      <c r="F2739" s="256">
        <v>997.40128809999999</v>
      </c>
      <c r="G2739" s="256">
        <v>1036.7226429</v>
      </c>
      <c r="H2739" s="256">
        <v>1077.5563575000001</v>
      </c>
      <c r="I2739" s="256">
        <v>1113.8529927</v>
      </c>
      <c r="J2739" s="256">
        <v>1149.393448</v>
      </c>
      <c r="K2739" s="256">
        <v>1178.1282842000001</v>
      </c>
      <c r="L2739" s="256">
        <v>1192.4957022999999</v>
      </c>
      <c r="M2739" s="256">
        <v>1189.4709826999999</v>
      </c>
      <c r="N2739" s="256">
        <v>1176.6159244</v>
      </c>
      <c r="O2739" s="256">
        <v>1179.6406440000001</v>
      </c>
      <c r="P2739" s="256">
        <v>1203.0822209</v>
      </c>
      <c r="Q2739" s="256">
        <v>1240.8912159000001</v>
      </c>
      <c r="R2739" s="256">
        <v>1289.2867295000001</v>
      </c>
      <c r="S2739" s="256">
        <v>1342.2193225000001</v>
      </c>
      <c r="T2739" s="256">
        <v>1403.4698943999999</v>
      </c>
      <c r="U2739" s="256">
        <v>1496.4800221</v>
      </c>
      <c r="V2739" s="256">
        <v>1620.4935257</v>
      </c>
      <c r="W2739" s="256">
        <v>1789.1216434</v>
      </c>
      <c r="X2739" s="256">
        <v>2006.9014546000001</v>
      </c>
      <c r="Y2739" s="256">
        <v>2277.6138587999999</v>
      </c>
      <c r="Z2739" s="256">
        <v>2590.6723373999998</v>
      </c>
      <c r="AA2739" s="256">
        <v>2909.0240753000003</v>
      </c>
      <c r="AB2739" s="256">
        <v>3158.5634423000001</v>
      </c>
      <c r="AC2739" s="256">
        <v>3166.1252413000002</v>
      </c>
      <c r="AD2739" s="256">
        <v>2843.9926039000002</v>
      </c>
      <c r="AE2739" s="256">
        <v>2195.9464296000001</v>
      </c>
      <c r="AF2739" s="256">
        <v>1438.2541698</v>
      </c>
      <c r="AG2739" s="256">
        <v>866.58216540000001</v>
      </c>
      <c r="AH2739" s="256">
        <v>614.01807880000001</v>
      </c>
      <c r="AI2739" s="256">
        <v>533.86300940000001</v>
      </c>
      <c r="AJ2739" s="256">
        <v>437.07198220000004</v>
      </c>
      <c r="AK2739" s="256">
        <v>248.02700720000001</v>
      </c>
      <c r="AL2739" s="256">
        <v>0</v>
      </c>
      <c r="AM2739" s="256">
        <v>0</v>
      </c>
      <c r="AN2739" s="256">
        <v>0</v>
      </c>
      <c r="AO2739" s="256">
        <v>0</v>
      </c>
      <c r="AP2739" s="256">
        <v>0</v>
      </c>
      <c r="AQ2739" s="256">
        <v>0</v>
      </c>
      <c r="AR2739" s="256">
        <v>0</v>
      </c>
      <c r="AS2739" s="256">
        <v>0</v>
      </c>
      <c r="AT2739" s="256">
        <v>0</v>
      </c>
      <c r="AU2739" s="256">
        <v>0</v>
      </c>
      <c r="AV2739" s="256">
        <v>0</v>
      </c>
      <c r="AW2739" s="256">
        <v>0</v>
      </c>
      <c r="AX2739" s="256">
        <v>0</v>
      </c>
      <c r="AY2739" s="256">
        <v>0</v>
      </c>
      <c r="AZ2739" s="256">
        <v>0</v>
      </c>
      <c r="BA2739" s="256">
        <v>0</v>
      </c>
      <c r="BB2739" s="256">
        <v>0</v>
      </c>
      <c r="BC2739" s="256">
        <v>0</v>
      </c>
      <c r="BD2739" s="256">
        <v>0</v>
      </c>
      <c r="BE2739" s="256">
        <v>0</v>
      </c>
      <c r="BF2739" s="256">
        <v>0</v>
      </c>
      <c r="BG2739" s="256">
        <v>0</v>
      </c>
      <c r="BH2739" s="256">
        <v>0</v>
      </c>
      <c r="BI2739" s="256">
        <v>0</v>
      </c>
      <c r="BJ2739" s="256">
        <v>0</v>
      </c>
      <c r="BK2739" s="256">
        <v>0</v>
      </c>
      <c r="BL2739" s="256">
        <v>0</v>
      </c>
      <c r="BM2739" s="256">
        <v>0</v>
      </c>
      <c r="BN2739" s="256">
        <v>0</v>
      </c>
      <c r="BO2739" s="256">
        <v>0</v>
      </c>
      <c r="BP2739" s="256">
        <v>0</v>
      </c>
      <c r="BQ2739" s="256">
        <v>0</v>
      </c>
      <c r="BR2739" s="256">
        <v>0</v>
      </c>
      <c r="BS2739" s="256">
        <v>0</v>
      </c>
      <c r="BT2739" s="256">
        <v>0</v>
      </c>
      <c r="BU2739" s="256">
        <v>0</v>
      </c>
      <c r="BV2739" s="256">
        <v>0</v>
      </c>
    </row>
    <row r="2740" spans="1:74">
      <c r="A2740" s="256">
        <v>70</v>
      </c>
      <c r="B2740" s="256">
        <v>983.79004989999999</v>
      </c>
      <c r="C2740" s="256">
        <v>975.47207100000003</v>
      </c>
      <c r="D2740" s="256">
        <v>967.91027200000008</v>
      </c>
      <c r="E2740" s="256">
        <v>969.42263179999998</v>
      </c>
      <c r="F2740" s="256">
        <v>987.57094940000002</v>
      </c>
      <c r="G2740" s="256">
        <v>1019.3305052000001</v>
      </c>
      <c r="H2740" s="256">
        <v>1063.1889394</v>
      </c>
      <c r="I2740" s="256">
        <v>1107.0473736000001</v>
      </c>
      <c r="J2740" s="256">
        <v>1149.393448</v>
      </c>
      <c r="K2740" s="256">
        <v>1187.9586229000001</v>
      </c>
      <c r="L2740" s="256">
        <v>1220.4743586</v>
      </c>
      <c r="M2740" s="256">
        <v>1237.8664963000001</v>
      </c>
      <c r="N2740" s="256">
        <v>1244.6721153999999</v>
      </c>
      <c r="O2740" s="256">
        <v>1252.9900943</v>
      </c>
      <c r="P2740" s="256">
        <v>1269.6260520999999</v>
      </c>
      <c r="Q2740" s="256">
        <v>1299.8732481</v>
      </c>
      <c r="R2740" s="256">
        <v>1352.8058411</v>
      </c>
      <c r="S2740" s="256">
        <v>1409.5193336</v>
      </c>
      <c r="T2740" s="256">
        <v>1478.3317045000001</v>
      </c>
      <c r="U2740" s="256">
        <v>1584.9530704000001</v>
      </c>
      <c r="V2740" s="256">
        <v>1741.4823097000001</v>
      </c>
      <c r="W2740" s="256">
        <v>1946.4070626</v>
      </c>
      <c r="X2740" s="256">
        <v>2214.0947472000003</v>
      </c>
      <c r="Y2740" s="256">
        <v>2529.4217655000002</v>
      </c>
      <c r="Z2740" s="256">
        <v>2885.5824984000001</v>
      </c>
      <c r="AA2740" s="256">
        <v>3312.0679620000001</v>
      </c>
      <c r="AB2740" s="256">
        <v>3702.2567904000002</v>
      </c>
      <c r="AC2740" s="256">
        <v>3873.9096276999999</v>
      </c>
      <c r="AD2740" s="256">
        <v>3722.6736476999999</v>
      </c>
      <c r="AE2740" s="256">
        <v>3288.6263850999999</v>
      </c>
      <c r="AF2740" s="256">
        <v>2484.8071513999998</v>
      </c>
      <c r="AG2740" s="256">
        <v>1348.2687617000001</v>
      </c>
      <c r="AH2740" s="256">
        <v>692.6607884</v>
      </c>
      <c r="AI2740" s="256">
        <v>540.66862850000007</v>
      </c>
      <c r="AJ2740" s="256">
        <v>414.38658520000001</v>
      </c>
      <c r="AK2740" s="256">
        <v>213.2427318</v>
      </c>
      <c r="AL2740" s="256">
        <v>0</v>
      </c>
      <c r="AM2740" s="256">
        <v>0</v>
      </c>
      <c r="AN2740" s="256">
        <v>0</v>
      </c>
      <c r="AO2740" s="256">
        <v>0</v>
      </c>
      <c r="AP2740" s="256">
        <v>0</v>
      </c>
      <c r="AQ2740" s="256">
        <v>0</v>
      </c>
      <c r="AR2740" s="256">
        <v>0</v>
      </c>
      <c r="AS2740" s="256">
        <v>0</v>
      </c>
      <c r="AT2740" s="256">
        <v>0</v>
      </c>
      <c r="AU2740" s="256">
        <v>0</v>
      </c>
      <c r="AV2740" s="256">
        <v>0</v>
      </c>
      <c r="AW2740" s="256">
        <v>0</v>
      </c>
      <c r="AX2740" s="256">
        <v>0</v>
      </c>
      <c r="AY2740" s="256">
        <v>0</v>
      </c>
      <c r="AZ2740" s="256">
        <v>0</v>
      </c>
      <c r="BA2740" s="256">
        <v>0</v>
      </c>
      <c r="BB2740" s="256">
        <v>0</v>
      </c>
      <c r="BC2740" s="256">
        <v>0</v>
      </c>
      <c r="BD2740" s="256">
        <v>0</v>
      </c>
      <c r="BE2740" s="256">
        <v>0</v>
      </c>
      <c r="BF2740" s="256">
        <v>0</v>
      </c>
      <c r="BG2740" s="256">
        <v>0</v>
      </c>
      <c r="BH2740" s="256">
        <v>0</v>
      </c>
      <c r="BI2740" s="256">
        <v>0</v>
      </c>
      <c r="BJ2740" s="256">
        <v>0</v>
      </c>
      <c r="BK2740" s="256">
        <v>0</v>
      </c>
      <c r="BL2740" s="256">
        <v>0</v>
      </c>
      <c r="BM2740" s="256">
        <v>0</v>
      </c>
      <c r="BN2740" s="256">
        <v>0</v>
      </c>
      <c r="BO2740" s="256">
        <v>0</v>
      </c>
      <c r="BP2740" s="256">
        <v>0</v>
      </c>
      <c r="BQ2740" s="256">
        <v>0</v>
      </c>
      <c r="BR2740" s="256">
        <v>0</v>
      </c>
      <c r="BS2740" s="256">
        <v>0</v>
      </c>
      <c r="BT2740" s="256">
        <v>0</v>
      </c>
      <c r="BU2740" s="256">
        <v>0</v>
      </c>
      <c r="BV2740" s="256">
        <v>0</v>
      </c>
    </row>
    <row r="2741" spans="1:74">
      <c r="A2741" s="256">
        <v>75</v>
      </c>
      <c r="B2741" s="256">
        <v>983.79004989999999</v>
      </c>
      <c r="C2741" s="256">
        <v>976.22825090000003</v>
      </c>
      <c r="D2741" s="256">
        <v>969.42263179999998</v>
      </c>
      <c r="E2741" s="256">
        <v>967.15409210000007</v>
      </c>
      <c r="F2741" s="256">
        <v>982.27769009999997</v>
      </c>
      <c r="G2741" s="256">
        <v>1007.9878067</v>
      </c>
      <c r="H2741" s="256">
        <v>1042.0159022</v>
      </c>
      <c r="I2741" s="256">
        <v>1084.3619765999999</v>
      </c>
      <c r="J2741" s="256">
        <v>1131.2451304000001</v>
      </c>
      <c r="K2741" s="256">
        <v>1179.6406440000001</v>
      </c>
      <c r="L2741" s="256">
        <v>1221.2305385</v>
      </c>
      <c r="M2741" s="256">
        <v>1258.2833536000001</v>
      </c>
      <c r="N2741" s="256">
        <v>1285.5058300000001</v>
      </c>
      <c r="O2741" s="256">
        <v>1310.4597667</v>
      </c>
      <c r="P2741" s="256">
        <v>1334.6575235</v>
      </c>
      <c r="Q2741" s="256">
        <v>1368.6856190000001</v>
      </c>
      <c r="R2741" s="256">
        <v>1418.5934924000001</v>
      </c>
      <c r="S2741" s="256">
        <v>1464.7204663</v>
      </c>
      <c r="T2741" s="256">
        <v>1531.2642975000001</v>
      </c>
      <c r="U2741" s="256">
        <v>1642.4227427999999</v>
      </c>
      <c r="V2741" s="256">
        <v>1802.7328815999999</v>
      </c>
      <c r="W2741" s="256">
        <v>2022.0250526</v>
      </c>
      <c r="X2741" s="256">
        <v>2288.9565573</v>
      </c>
      <c r="Y2741" s="256">
        <v>2594.4532368999999</v>
      </c>
      <c r="Z2741" s="256">
        <v>2965.7375677999999</v>
      </c>
      <c r="AA2741" s="256">
        <v>3419.4455078000001</v>
      </c>
      <c r="AB2741" s="256">
        <v>3896.5950247000001</v>
      </c>
      <c r="AC2741" s="256">
        <v>4214.1905827</v>
      </c>
      <c r="AD2741" s="256">
        <v>4159.7456299000005</v>
      </c>
      <c r="AE2741" s="256">
        <v>3737.0410658000001</v>
      </c>
      <c r="AF2741" s="256">
        <v>2853.8229426000003</v>
      </c>
      <c r="AG2741" s="256">
        <v>1451.8654080000001</v>
      </c>
      <c r="AH2741" s="256">
        <v>660.90123259999996</v>
      </c>
      <c r="AI2741" s="256">
        <v>492.2731149</v>
      </c>
      <c r="AJ2741" s="256">
        <v>363.72253190000004</v>
      </c>
      <c r="AK2741" s="256">
        <v>172.40901719999999</v>
      </c>
      <c r="AL2741" s="256">
        <v>0</v>
      </c>
      <c r="AM2741" s="256">
        <v>0</v>
      </c>
      <c r="AN2741" s="256">
        <v>0</v>
      </c>
      <c r="AO2741" s="256">
        <v>0</v>
      </c>
      <c r="AP2741" s="256">
        <v>0</v>
      </c>
      <c r="AQ2741" s="256">
        <v>0</v>
      </c>
      <c r="AR2741" s="256">
        <v>0</v>
      </c>
      <c r="AS2741" s="256">
        <v>0</v>
      </c>
      <c r="AT2741" s="256">
        <v>0</v>
      </c>
      <c r="AU2741" s="256">
        <v>0</v>
      </c>
      <c r="AV2741" s="256">
        <v>0</v>
      </c>
      <c r="AW2741" s="256">
        <v>0</v>
      </c>
      <c r="AX2741" s="256">
        <v>0</v>
      </c>
      <c r="AY2741" s="256">
        <v>0</v>
      </c>
      <c r="AZ2741" s="256">
        <v>0</v>
      </c>
      <c r="BA2741" s="256">
        <v>0</v>
      </c>
      <c r="BB2741" s="256">
        <v>0</v>
      </c>
      <c r="BC2741" s="256">
        <v>0</v>
      </c>
      <c r="BD2741" s="256">
        <v>0</v>
      </c>
      <c r="BE2741" s="256">
        <v>0</v>
      </c>
      <c r="BF2741" s="256">
        <v>0</v>
      </c>
      <c r="BG2741" s="256">
        <v>0</v>
      </c>
      <c r="BH2741" s="256">
        <v>0</v>
      </c>
      <c r="BI2741" s="256">
        <v>0</v>
      </c>
      <c r="BJ2741" s="256">
        <v>0</v>
      </c>
      <c r="BK2741" s="256">
        <v>0</v>
      </c>
      <c r="BL2741" s="256">
        <v>0</v>
      </c>
      <c r="BM2741" s="256">
        <v>0</v>
      </c>
      <c r="BN2741" s="256">
        <v>0</v>
      </c>
      <c r="BO2741" s="256">
        <v>0</v>
      </c>
      <c r="BP2741" s="256">
        <v>0</v>
      </c>
      <c r="BQ2741" s="256">
        <v>0</v>
      </c>
      <c r="BR2741" s="256">
        <v>0</v>
      </c>
      <c r="BS2741" s="256">
        <v>0</v>
      </c>
      <c r="BT2741" s="256">
        <v>0</v>
      </c>
      <c r="BU2741" s="256">
        <v>0</v>
      </c>
      <c r="BV2741" s="256">
        <v>0</v>
      </c>
    </row>
    <row r="2742" spans="1:74">
      <c r="A2742" s="256">
        <v>80</v>
      </c>
      <c r="B2742" s="256">
        <v>983.79004989999999</v>
      </c>
      <c r="C2742" s="256">
        <v>977.74061070000005</v>
      </c>
      <c r="D2742" s="256">
        <v>970.93499159999999</v>
      </c>
      <c r="E2742" s="256">
        <v>968.66645189999997</v>
      </c>
      <c r="F2742" s="256">
        <v>979.25297050000006</v>
      </c>
      <c r="G2742" s="256">
        <v>999.66982780000001</v>
      </c>
      <c r="H2742" s="256">
        <v>1024.6237645000001</v>
      </c>
      <c r="I2742" s="256">
        <v>1058.6518599999999</v>
      </c>
      <c r="J2742" s="256">
        <v>1101.7541143000001</v>
      </c>
      <c r="K2742" s="256">
        <v>1148.6372681</v>
      </c>
      <c r="L2742" s="256">
        <v>1197.0327817</v>
      </c>
      <c r="M2742" s="256">
        <v>1241.6473957999999</v>
      </c>
      <c r="N2742" s="256">
        <v>1282.4811104</v>
      </c>
      <c r="O2742" s="256">
        <v>1319.5339255000001</v>
      </c>
      <c r="P2742" s="256">
        <v>1355.8305607</v>
      </c>
      <c r="Q2742" s="256">
        <v>1396.6642753000001</v>
      </c>
      <c r="R2742" s="256">
        <v>1444.3036090000001</v>
      </c>
      <c r="S2742" s="256">
        <v>1484.3811436999999</v>
      </c>
      <c r="T2742" s="256">
        <v>1537.3137366999999</v>
      </c>
      <c r="U2742" s="256">
        <v>1631.0800443000001</v>
      </c>
      <c r="V2742" s="256">
        <v>1764.9238866000001</v>
      </c>
      <c r="W2742" s="256">
        <v>1948.6756023</v>
      </c>
      <c r="X2742" s="256">
        <v>2172.5048526999999</v>
      </c>
      <c r="Y2742" s="256">
        <v>2432.6307382999998</v>
      </c>
      <c r="Z2742" s="256">
        <v>2749.4701164000003</v>
      </c>
      <c r="AA2742" s="256">
        <v>3150.2454634000001</v>
      </c>
      <c r="AB2742" s="256">
        <v>3613.7837420999999</v>
      </c>
      <c r="AC2742" s="256">
        <v>4035.7321262999999</v>
      </c>
      <c r="AD2742" s="256">
        <v>4179.4063072999998</v>
      </c>
      <c r="AE2742" s="256">
        <v>3828.5388336999999</v>
      </c>
      <c r="AF2742" s="256">
        <v>2800.8903496000003</v>
      </c>
      <c r="AG2742" s="256">
        <v>1179.6406440000001</v>
      </c>
      <c r="AH2742" s="256">
        <v>517.98323149999999</v>
      </c>
      <c r="AI2742" s="256">
        <v>375.06523040000002</v>
      </c>
      <c r="AJ2742" s="256">
        <v>282.05510270000002</v>
      </c>
      <c r="AK2742" s="256">
        <v>130.0629428</v>
      </c>
      <c r="AL2742" s="256">
        <v>0</v>
      </c>
      <c r="AM2742" s="256">
        <v>0</v>
      </c>
      <c r="AN2742" s="256">
        <v>0</v>
      </c>
      <c r="AO2742" s="256">
        <v>0</v>
      </c>
      <c r="AP2742" s="256">
        <v>0</v>
      </c>
      <c r="AQ2742" s="256">
        <v>0</v>
      </c>
      <c r="AR2742" s="256">
        <v>0</v>
      </c>
      <c r="AS2742" s="256">
        <v>0</v>
      </c>
      <c r="AT2742" s="256">
        <v>0</v>
      </c>
      <c r="AU2742" s="256">
        <v>0</v>
      </c>
      <c r="AV2742" s="256">
        <v>0</v>
      </c>
      <c r="AW2742" s="256">
        <v>0</v>
      </c>
      <c r="AX2742" s="256">
        <v>0</v>
      </c>
      <c r="AY2742" s="256">
        <v>0</v>
      </c>
      <c r="AZ2742" s="256">
        <v>0</v>
      </c>
      <c r="BA2742" s="256">
        <v>0</v>
      </c>
      <c r="BB2742" s="256">
        <v>0</v>
      </c>
      <c r="BC2742" s="256">
        <v>0</v>
      </c>
      <c r="BD2742" s="256">
        <v>0</v>
      </c>
      <c r="BE2742" s="256">
        <v>0</v>
      </c>
      <c r="BF2742" s="256">
        <v>0</v>
      </c>
      <c r="BG2742" s="256">
        <v>0</v>
      </c>
      <c r="BH2742" s="256">
        <v>0</v>
      </c>
      <c r="BI2742" s="256">
        <v>0</v>
      </c>
      <c r="BJ2742" s="256">
        <v>0</v>
      </c>
      <c r="BK2742" s="256">
        <v>0</v>
      </c>
      <c r="BL2742" s="256">
        <v>0</v>
      </c>
      <c r="BM2742" s="256">
        <v>0</v>
      </c>
      <c r="BN2742" s="256">
        <v>0</v>
      </c>
      <c r="BO2742" s="256">
        <v>0</v>
      </c>
      <c r="BP2742" s="256">
        <v>0</v>
      </c>
      <c r="BQ2742" s="256">
        <v>0</v>
      </c>
      <c r="BR2742" s="256">
        <v>0</v>
      </c>
      <c r="BS2742" s="256">
        <v>0</v>
      </c>
      <c r="BT2742" s="256">
        <v>0</v>
      </c>
      <c r="BU2742" s="256">
        <v>0</v>
      </c>
      <c r="BV2742" s="256">
        <v>0</v>
      </c>
    </row>
    <row r="2743" spans="1:74">
      <c r="A2743" s="256">
        <v>85</v>
      </c>
      <c r="B2743" s="256">
        <v>983.79004989999999</v>
      </c>
      <c r="C2743" s="256">
        <v>981.52151019999997</v>
      </c>
      <c r="D2743" s="256">
        <v>974.71589110000002</v>
      </c>
      <c r="E2743" s="256">
        <v>972.4473514</v>
      </c>
      <c r="F2743" s="256">
        <v>976.98443080000004</v>
      </c>
      <c r="G2743" s="256">
        <v>995.88892829999998</v>
      </c>
      <c r="H2743" s="256">
        <v>1018.5743253000001</v>
      </c>
      <c r="I2743" s="256">
        <v>1042.7720821</v>
      </c>
      <c r="J2743" s="256">
        <v>1074.5316379000001</v>
      </c>
      <c r="K2743" s="256">
        <v>1111.5844529999999</v>
      </c>
      <c r="L2743" s="256">
        <v>1148.6372681</v>
      </c>
      <c r="M2743" s="256">
        <v>1187.9586229000001</v>
      </c>
      <c r="N2743" s="256">
        <v>1232.5732370000001</v>
      </c>
      <c r="O2743" s="256">
        <v>1277.1878511</v>
      </c>
      <c r="P2743" s="256">
        <v>1316.5092059000001</v>
      </c>
      <c r="Q2743" s="256">
        <v>1357.3429205</v>
      </c>
      <c r="R2743" s="256">
        <v>1403.4698943999999</v>
      </c>
      <c r="S2743" s="256">
        <v>1442.7912492</v>
      </c>
      <c r="T2743" s="256">
        <v>1488.9182231</v>
      </c>
      <c r="U2743" s="256">
        <v>1569.8294724</v>
      </c>
      <c r="V2743" s="256">
        <v>1687.0373569000001</v>
      </c>
      <c r="W2743" s="256">
        <v>1845.8351359000001</v>
      </c>
      <c r="X2743" s="256">
        <v>2031.0992114000001</v>
      </c>
      <c r="Y2743" s="256">
        <v>2240.5610437</v>
      </c>
      <c r="Z2743" s="256">
        <v>2495.3936699999999</v>
      </c>
      <c r="AA2743" s="256">
        <v>2791.8161908000002</v>
      </c>
      <c r="AB2743" s="256">
        <v>3117.7297277000002</v>
      </c>
      <c r="AC2743" s="256">
        <v>3392.2230313999999</v>
      </c>
      <c r="AD2743" s="256">
        <v>3555.5578897999999</v>
      </c>
      <c r="AE2743" s="256">
        <v>3384.6612324000002</v>
      </c>
      <c r="AF2743" s="256">
        <v>2451.5352358</v>
      </c>
      <c r="AG2743" s="256">
        <v>847.67766790000007</v>
      </c>
      <c r="AH2743" s="256">
        <v>364.47871179999999</v>
      </c>
      <c r="AI2743" s="256">
        <v>254.07644640000001</v>
      </c>
      <c r="AJ2743" s="256">
        <v>186.7764353</v>
      </c>
      <c r="AK2743" s="256">
        <v>76.374169899999998</v>
      </c>
      <c r="AL2743" s="256">
        <v>0</v>
      </c>
      <c r="AM2743" s="256">
        <v>0</v>
      </c>
      <c r="AN2743" s="256">
        <v>0</v>
      </c>
      <c r="AO2743" s="256">
        <v>0</v>
      </c>
      <c r="AP2743" s="256">
        <v>0</v>
      </c>
      <c r="AQ2743" s="256">
        <v>0</v>
      </c>
      <c r="AR2743" s="256">
        <v>0</v>
      </c>
      <c r="AS2743" s="256">
        <v>0</v>
      </c>
      <c r="AT2743" s="256">
        <v>0</v>
      </c>
      <c r="AU2743" s="256">
        <v>0</v>
      </c>
      <c r="AV2743" s="256">
        <v>0</v>
      </c>
      <c r="AW2743" s="256">
        <v>0</v>
      </c>
      <c r="AX2743" s="256">
        <v>0</v>
      </c>
      <c r="AY2743" s="256">
        <v>0</v>
      </c>
      <c r="AZ2743" s="256">
        <v>0</v>
      </c>
      <c r="BA2743" s="256">
        <v>0</v>
      </c>
      <c r="BB2743" s="256">
        <v>0</v>
      </c>
      <c r="BC2743" s="256">
        <v>0</v>
      </c>
      <c r="BD2743" s="256">
        <v>0</v>
      </c>
      <c r="BE2743" s="256">
        <v>0</v>
      </c>
      <c r="BF2743" s="256">
        <v>0</v>
      </c>
      <c r="BG2743" s="256">
        <v>0</v>
      </c>
      <c r="BH2743" s="256">
        <v>0</v>
      </c>
      <c r="BI2743" s="256">
        <v>0</v>
      </c>
      <c r="BJ2743" s="256">
        <v>0</v>
      </c>
      <c r="BK2743" s="256">
        <v>0</v>
      </c>
      <c r="BL2743" s="256">
        <v>0</v>
      </c>
      <c r="BM2743" s="256">
        <v>0</v>
      </c>
      <c r="BN2743" s="256">
        <v>0</v>
      </c>
      <c r="BO2743" s="256">
        <v>0</v>
      </c>
      <c r="BP2743" s="256">
        <v>0</v>
      </c>
      <c r="BQ2743" s="256">
        <v>0</v>
      </c>
      <c r="BR2743" s="256">
        <v>0</v>
      </c>
      <c r="BS2743" s="256">
        <v>0</v>
      </c>
      <c r="BT2743" s="256">
        <v>0</v>
      </c>
      <c r="BU2743" s="256">
        <v>0</v>
      </c>
      <c r="BV2743" s="256">
        <v>0</v>
      </c>
    </row>
    <row r="2744" spans="1:74">
      <c r="A2744" s="256">
        <v>90</v>
      </c>
      <c r="B2744" s="256">
        <v>983.79004989999999</v>
      </c>
      <c r="C2744" s="256">
        <v>982.27769009999997</v>
      </c>
      <c r="D2744" s="256">
        <v>977.74061070000005</v>
      </c>
      <c r="E2744" s="256">
        <v>976.22825090000003</v>
      </c>
      <c r="F2744" s="256">
        <v>984.54622979999999</v>
      </c>
      <c r="G2744" s="256">
        <v>1000.4260077</v>
      </c>
      <c r="H2744" s="256">
        <v>1019.3305052000001</v>
      </c>
      <c r="I2744" s="256">
        <v>1038.9911826</v>
      </c>
      <c r="J2744" s="256">
        <v>1064.7012992</v>
      </c>
      <c r="K2744" s="256">
        <v>1090.4114158</v>
      </c>
      <c r="L2744" s="256">
        <v>1115.3653525</v>
      </c>
      <c r="M2744" s="256">
        <v>1140.3192892</v>
      </c>
      <c r="N2744" s="256">
        <v>1166.7855857</v>
      </c>
      <c r="O2744" s="256">
        <v>1196.2766018</v>
      </c>
      <c r="P2744" s="256">
        <v>1228.7923375</v>
      </c>
      <c r="Q2744" s="256">
        <v>1265.0889727000001</v>
      </c>
      <c r="R2744" s="256">
        <v>1305.1665074</v>
      </c>
      <c r="S2744" s="256">
        <v>1344.4878622000001</v>
      </c>
      <c r="T2744" s="256">
        <v>1387.5901165</v>
      </c>
      <c r="U2744" s="256">
        <v>1464.7204663</v>
      </c>
      <c r="V2744" s="256">
        <v>1572.854192</v>
      </c>
      <c r="W2744" s="256">
        <v>1718.7969127000001</v>
      </c>
      <c r="X2744" s="256">
        <v>1873.8137922000001</v>
      </c>
      <c r="Y2744" s="256">
        <v>2026.562132</v>
      </c>
      <c r="Z2744" s="256">
        <v>2218.6318265999998</v>
      </c>
      <c r="AA2744" s="256">
        <v>2450.022876</v>
      </c>
      <c r="AB2744" s="256">
        <v>2682.9262852000002</v>
      </c>
      <c r="AC2744" s="256">
        <v>2828.112826</v>
      </c>
      <c r="AD2744" s="256">
        <v>2837.1869848000001</v>
      </c>
      <c r="AE2744" s="256">
        <v>2618.6509937000001</v>
      </c>
      <c r="AF2744" s="256">
        <v>1860.9587339</v>
      </c>
      <c r="AG2744" s="256">
        <v>566.37874510000006</v>
      </c>
      <c r="AH2744" s="256">
        <v>238.19666850000002</v>
      </c>
      <c r="AI2744" s="256">
        <v>151.23598000000001</v>
      </c>
      <c r="AJ2744" s="256">
        <v>98.303387000000001</v>
      </c>
      <c r="AK2744" s="256">
        <v>30.247196000000002</v>
      </c>
      <c r="AL2744" s="256">
        <v>0</v>
      </c>
      <c r="AM2744" s="256">
        <v>0</v>
      </c>
      <c r="AN2744" s="256">
        <v>0</v>
      </c>
      <c r="AO2744" s="256">
        <v>0</v>
      </c>
      <c r="AP2744" s="256">
        <v>0</v>
      </c>
      <c r="AQ2744" s="256">
        <v>0</v>
      </c>
      <c r="AR2744" s="256">
        <v>0</v>
      </c>
      <c r="AS2744" s="256">
        <v>0</v>
      </c>
      <c r="AT2744" s="256">
        <v>0</v>
      </c>
      <c r="AU2744" s="256">
        <v>0</v>
      </c>
      <c r="AV2744" s="256">
        <v>0</v>
      </c>
      <c r="AW2744" s="256">
        <v>0</v>
      </c>
      <c r="AX2744" s="256">
        <v>0</v>
      </c>
      <c r="AY2744" s="256">
        <v>0</v>
      </c>
      <c r="AZ2744" s="256">
        <v>0</v>
      </c>
      <c r="BA2744" s="256">
        <v>0</v>
      </c>
      <c r="BB2744" s="256">
        <v>0</v>
      </c>
      <c r="BC2744" s="256">
        <v>0</v>
      </c>
      <c r="BD2744" s="256">
        <v>0</v>
      </c>
      <c r="BE2744" s="256">
        <v>0</v>
      </c>
      <c r="BF2744" s="256">
        <v>0</v>
      </c>
      <c r="BG2744" s="256">
        <v>0</v>
      </c>
      <c r="BH2744" s="256">
        <v>0</v>
      </c>
      <c r="BI2744" s="256">
        <v>0</v>
      </c>
      <c r="BJ2744" s="256">
        <v>0</v>
      </c>
      <c r="BK2744" s="256">
        <v>0</v>
      </c>
      <c r="BL2744" s="256">
        <v>0</v>
      </c>
      <c r="BM2744" s="256">
        <v>0</v>
      </c>
      <c r="BN2744" s="256">
        <v>0</v>
      </c>
      <c r="BO2744" s="256">
        <v>0</v>
      </c>
      <c r="BP2744" s="256">
        <v>0</v>
      </c>
      <c r="BQ2744" s="256">
        <v>0</v>
      </c>
      <c r="BR2744" s="256">
        <v>0</v>
      </c>
      <c r="BS2744" s="256">
        <v>0</v>
      </c>
      <c r="BT2744" s="256">
        <v>0</v>
      </c>
      <c r="BU2744" s="256">
        <v>0</v>
      </c>
      <c r="BV2744" s="256">
        <v>0</v>
      </c>
    </row>
    <row r="2745" spans="1:74">
      <c r="A2745" s="256">
        <v>95</v>
      </c>
      <c r="B2745" s="256">
        <v>983.79004989999999</v>
      </c>
      <c r="C2745" s="256">
        <v>985.3024097</v>
      </c>
      <c r="D2745" s="256">
        <v>983.03386999999998</v>
      </c>
      <c r="E2745" s="256">
        <v>981.52151019999997</v>
      </c>
      <c r="F2745" s="256">
        <v>993.62038860000007</v>
      </c>
      <c r="G2745" s="256">
        <v>1010.2563464</v>
      </c>
      <c r="H2745" s="256">
        <v>1024.6237645000001</v>
      </c>
      <c r="I2745" s="256">
        <v>1042.0159022</v>
      </c>
      <c r="J2745" s="256">
        <v>1063.9451193</v>
      </c>
      <c r="K2745" s="256">
        <v>1085.1181564999999</v>
      </c>
      <c r="L2745" s="256">
        <v>1102.5102942000001</v>
      </c>
      <c r="M2745" s="256">
        <v>1119.9024319</v>
      </c>
      <c r="N2745" s="256">
        <v>1133.5136701000001</v>
      </c>
      <c r="O2745" s="256">
        <v>1147.8810882</v>
      </c>
      <c r="P2745" s="256">
        <v>1167.5417656</v>
      </c>
      <c r="Q2745" s="256">
        <v>1193.2518822</v>
      </c>
      <c r="R2745" s="256">
        <v>1225.011438</v>
      </c>
      <c r="S2745" s="256">
        <v>1253.7462742</v>
      </c>
      <c r="T2745" s="256">
        <v>1289.2867295000001</v>
      </c>
      <c r="U2745" s="256">
        <v>1352.0496611999999</v>
      </c>
      <c r="V2745" s="256">
        <v>1435.2294502</v>
      </c>
      <c r="W2745" s="256">
        <v>1543.3631759</v>
      </c>
      <c r="X2745" s="256">
        <v>1646.2036423</v>
      </c>
      <c r="Y2745" s="256">
        <v>1738.4575901000001</v>
      </c>
      <c r="Z2745" s="256">
        <v>1843.5665962</v>
      </c>
      <c r="AA2745" s="256">
        <v>1960.7744807000001</v>
      </c>
      <c r="AB2745" s="256">
        <v>2051.5160687000002</v>
      </c>
      <c r="AC2745" s="256">
        <v>2037.9048305000001</v>
      </c>
      <c r="AD2745" s="256">
        <v>1891.2059299</v>
      </c>
      <c r="AE2745" s="256">
        <v>1596.2957689</v>
      </c>
      <c r="AF2745" s="256">
        <v>1070.7507384</v>
      </c>
      <c r="AG2745" s="256">
        <v>371.28433089999999</v>
      </c>
      <c r="AH2745" s="256">
        <v>148.96744029999999</v>
      </c>
      <c r="AI2745" s="256">
        <v>92.253947800000006</v>
      </c>
      <c r="AJ2745" s="256">
        <v>49.9078734</v>
      </c>
      <c r="AK2745" s="256">
        <v>13.611238200000001</v>
      </c>
      <c r="AL2745" s="256">
        <v>0</v>
      </c>
      <c r="AM2745" s="256">
        <v>0</v>
      </c>
      <c r="AN2745" s="256">
        <v>0</v>
      </c>
      <c r="AO2745" s="256">
        <v>0</v>
      </c>
      <c r="AP2745" s="256">
        <v>0</v>
      </c>
      <c r="AQ2745" s="256">
        <v>0</v>
      </c>
      <c r="AR2745" s="256">
        <v>0</v>
      </c>
      <c r="AS2745" s="256">
        <v>0</v>
      </c>
      <c r="AT2745" s="256">
        <v>0</v>
      </c>
      <c r="AU2745" s="256">
        <v>0</v>
      </c>
      <c r="AV2745" s="256">
        <v>0</v>
      </c>
      <c r="AW2745" s="256">
        <v>0</v>
      </c>
      <c r="AX2745" s="256">
        <v>0</v>
      </c>
      <c r="AY2745" s="256">
        <v>0</v>
      </c>
      <c r="AZ2745" s="256">
        <v>0</v>
      </c>
      <c r="BA2745" s="256">
        <v>0</v>
      </c>
      <c r="BB2745" s="256">
        <v>0</v>
      </c>
      <c r="BC2745" s="256">
        <v>0</v>
      </c>
      <c r="BD2745" s="256">
        <v>0</v>
      </c>
      <c r="BE2745" s="256">
        <v>0</v>
      </c>
      <c r="BF2745" s="256">
        <v>0</v>
      </c>
      <c r="BG2745" s="256">
        <v>0</v>
      </c>
      <c r="BH2745" s="256">
        <v>0</v>
      </c>
      <c r="BI2745" s="256">
        <v>0</v>
      </c>
      <c r="BJ2745" s="256">
        <v>0</v>
      </c>
      <c r="BK2745" s="256">
        <v>0</v>
      </c>
      <c r="BL2745" s="256">
        <v>0</v>
      </c>
      <c r="BM2745" s="256">
        <v>0</v>
      </c>
      <c r="BN2745" s="256">
        <v>0</v>
      </c>
      <c r="BO2745" s="256">
        <v>0</v>
      </c>
      <c r="BP2745" s="256">
        <v>0</v>
      </c>
      <c r="BQ2745" s="256">
        <v>0</v>
      </c>
      <c r="BR2745" s="256">
        <v>0</v>
      </c>
      <c r="BS2745" s="256">
        <v>0</v>
      </c>
      <c r="BT2745" s="256">
        <v>0</v>
      </c>
      <c r="BU2745" s="256">
        <v>0</v>
      </c>
      <c r="BV2745" s="256">
        <v>0</v>
      </c>
    </row>
    <row r="2746" spans="1:74">
      <c r="A2746" s="256">
        <v>100</v>
      </c>
      <c r="B2746" s="256">
        <v>983.79004989999999</v>
      </c>
      <c r="C2746" s="256">
        <v>989.08330920000003</v>
      </c>
      <c r="D2746" s="256">
        <v>989.08330920000003</v>
      </c>
      <c r="E2746" s="256">
        <v>989.08330920000003</v>
      </c>
      <c r="F2746" s="256">
        <v>1001.1821876</v>
      </c>
      <c r="G2746" s="256">
        <v>1016.3057856</v>
      </c>
      <c r="H2746" s="256">
        <v>1031.4293835999999</v>
      </c>
      <c r="I2746" s="256">
        <v>1047.3091615000001</v>
      </c>
      <c r="J2746" s="256">
        <v>1063.1889394</v>
      </c>
      <c r="K2746" s="256">
        <v>1079.8248972000001</v>
      </c>
      <c r="L2746" s="256">
        <v>1090.4114158</v>
      </c>
      <c r="M2746" s="256">
        <v>1098.7293947000001</v>
      </c>
      <c r="N2746" s="256">
        <v>1102.5102942000001</v>
      </c>
      <c r="O2746" s="256">
        <v>1104.7788339000001</v>
      </c>
      <c r="P2746" s="256">
        <v>1110.0720931999999</v>
      </c>
      <c r="Q2746" s="256">
        <v>1115.3653525</v>
      </c>
      <c r="R2746" s="256">
        <v>1130.4889505000001</v>
      </c>
      <c r="S2746" s="256">
        <v>1149.393448</v>
      </c>
      <c r="T2746" s="256">
        <v>1166.0294057999999</v>
      </c>
      <c r="U2746" s="256">
        <v>1190.2271625999999</v>
      </c>
      <c r="V2746" s="256">
        <v>1224.2552581</v>
      </c>
      <c r="W2746" s="256">
        <v>1267.3575124000001</v>
      </c>
      <c r="X2746" s="256">
        <v>1299.1170681999999</v>
      </c>
      <c r="Y2746" s="256">
        <v>1294.5799888000001</v>
      </c>
      <c r="Z2746" s="256">
        <v>1275.6754913</v>
      </c>
      <c r="AA2746" s="256">
        <v>1261.3080732000001</v>
      </c>
      <c r="AB2746" s="256">
        <v>1210.6440199000001</v>
      </c>
      <c r="AC2746" s="256">
        <v>1072.2630982000001</v>
      </c>
      <c r="AD2746" s="256">
        <v>883.97430310000004</v>
      </c>
      <c r="AE2746" s="256">
        <v>650.31471399999998</v>
      </c>
      <c r="AF2746" s="256">
        <v>400.0191671</v>
      </c>
      <c r="AG2746" s="256">
        <v>214.75509160000001</v>
      </c>
      <c r="AH2746" s="256">
        <v>111.1584453</v>
      </c>
      <c r="AI2746" s="256">
        <v>76.374169899999998</v>
      </c>
      <c r="AJ2746" s="256">
        <v>42.346074399999999</v>
      </c>
      <c r="AK2746" s="256">
        <v>16.6359578</v>
      </c>
      <c r="AL2746" s="256">
        <v>0</v>
      </c>
      <c r="AM2746" s="256">
        <v>0</v>
      </c>
      <c r="AN2746" s="256">
        <v>0</v>
      </c>
      <c r="AO2746" s="256">
        <v>0</v>
      </c>
      <c r="AP2746" s="256">
        <v>0</v>
      </c>
      <c r="AQ2746" s="256">
        <v>0</v>
      </c>
      <c r="AR2746" s="256">
        <v>0</v>
      </c>
      <c r="AS2746" s="256">
        <v>0</v>
      </c>
      <c r="AT2746" s="256">
        <v>0</v>
      </c>
      <c r="AU2746" s="256">
        <v>0</v>
      </c>
      <c r="AV2746" s="256">
        <v>0</v>
      </c>
      <c r="AW2746" s="256">
        <v>0</v>
      </c>
      <c r="AX2746" s="256">
        <v>0</v>
      </c>
      <c r="AY2746" s="256">
        <v>0</v>
      </c>
      <c r="AZ2746" s="256">
        <v>0</v>
      </c>
      <c r="BA2746" s="256">
        <v>0</v>
      </c>
      <c r="BB2746" s="256">
        <v>0</v>
      </c>
      <c r="BC2746" s="256">
        <v>0</v>
      </c>
      <c r="BD2746" s="256">
        <v>0</v>
      </c>
      <c r="BE2746" s="256">
        <v>0</v>
      </c>
      <c r="BF2746" s="256">
        <v>0</v>
      </c>
      <c r="BG2746" s="256">
        <v>0</v>
      </c>
      <c r="BH2746" s="256">
        <v>0</v>
      </c>
      <c r="BI2746" s="256">
        <v>0</v>
      </c>
      <c r="BJ2746" s="256">
        <v>0</v>
      </c>
      <c r="BK2746" s="256">
        <v>0</v>
      </c>
      <c r="BL2746" s="256">
        <v>0</v>
      </c>
      <c r="BM2746" s="256">
        <v>0</v>
      </c>
      <c r="BN2746" s="256">
        <v>0</v>
      </c>
      <c r="BO2746" s="256">
        <v>0</v>
      </c>
      <c r="BP2746" s="256">
        <v>0</v>
      </c>
      <c r="BQ2746" s="256">
        <v>0</v>
      </c>
      <c r="BR2746" s="256">
        <v>0</v>
      </c>
      <c r="BS2746" s="256">
        <v>0</v>
      </c>
      <c r="BT2746" s="256">
        <v>0</v>
      </c>
      <c r="BU2746" s="256">
        <v>0</v>
      </c>
      <c r="BV2746" s="256">
        <v>0</v>
      </c>
    </row>
    <row r="2747" spans="1:74">
      <c r="A2747" s="256">
        <v>105</v>
      </c>
      <c r="B2747" s="256">
        <v>983.79004989999999</v>
      </c>
      <c r="C2747" s="256">
        <v>990.59566900000004</v>
      </c>
      <c r="D2747" s="256">
        <v>992.86420870000006</v>
      </c>
      <c r="E2747" s="256">
        <v>996.64510819999998</v>
      </c>
      <c r="F2747" s="256">
        <v>1007.9878067</v>
      </c>
      <c r="G2747" s="256">
        <v>1022.3552248</v>
      </c>
      <c r="H2747" s="256">
        <v>1032.9417434</v>
      </c>
      <c r="I2747" s="256">
        <v>1045.0406218000001</v>
      </c>
      <c r="J2747" s="256">
        <v>1057.1395001999999</v>
      </c>
      <c r="K2747" s="256">
        <v>1062.4327595</v>
      </c>
      <c r="L2747" s="256">
        <v>1066.213659</v>
      </c>
      <c r="M2747" s="256">
        <v>1062.4327595</v>
      </c>
      <c r="N2747" s="256">
        <v>1051.8462409000001</v>
      </c>
      <c r="O2747" s="256">
        <v>1036.7226429</v>
      </c>
      <c r="P2747" s="256">
        <v>1017.0619655</v>
      </c>
      <c r="Q2747" s="256">
        <v>993.62038860000007</v>
      </c>
      <c r="R2747" s="256">
        <v>971.6911715</v>
      </c>
      <c r="S2747" s="256">
        <v>945.224875</v>
      </c>
      <c r="T2747" s="256">
        <v>928.58891719999997</v>
      </c>
      <c r="U2747" s="256">
        <v>933.88217650000001</v>
      </c>
      <c r="V2747" s="256">
        <v>961.10465290000002</v>
      </c>
      <c r="W2747" s="256">
        <v>981.52151019999997</v>
      </c>
      <c r="X2747" s="256">
        <v>952.78667400000006</v>
      </c>
      <c r="Y2747" s="256">
        <v>847.67766790000007</v>
      </c>
      <c r="Z2747" s="256">
        <v>699.46640750000006</v>
      </c>
      <c r="AA2747" s="256">
        <v>563.35402550000003</v>
      </c>
      <c r="AB2747" s="256">
        <v>470.34389780000004</v>
      </c>
      <c r="AC2747" s="256">
        <v>393.213548</v>
      </c>
      <c r="AD2747" s="256">
        <v>314.57083840000001</v>
      </c>
      <c r="AE2747" s="256">
        <v>235.17194890000002</v>
      </c>
      <c r="AF2747" s="256">
        <v>182.23935589999999</v>
      </c>
      <c r="AG2747" s="256">
        <v>140.64946140000001</v>
      </c>
      <c r="AH2747" s="256">
        <v>99.059566900000007</v>
      </c>
      <c r="AI2747" s="256">
        <v>76.374169899999998</v>
      </c>
      <c r="AJ2747" s="256">
        <v>51.420233199999998</v>
      </c>
      <c r="AK2747" s="256">
        <v>21.929217099999999</v>
      </c>
      <c r="AL2747" s="256">
        <v>0</v>
      </c>
      <c r="AM2747" s="256">
        <v>0</v>
      </c>
      <c r="AN2747" s="256">
        <v>0</v>
      </c>
      <c r="AO2747" s="256">
        <v>0</v>
      </c>
      <c r="AP2747" s="256">
        <v>0</v>
      </c>
      <c r="AQ2747" s="256">
        <v>0</v>
      </c>
      <c r="AR2747" s="256">
        <v>0</v>
      </c>
      <c r="AS2747" s="256">
        <v>0</v>
      </c>
      <c r="AT2747" s="256">
        <v>0</v>
      </c>
      <c r="AU2747" s="256">
        <v>0</v>
      </c>
      <c r="AV2747" s="256">
        <v>0</v>
      </c>
      <c r="AW2747" s="256">
        <v>0</v>
      </c>
      <c r="AX2747" s="256">
        <v>0</v>
      </c>
      <c r="AY2747" s="256">
        <v>0</v>
      </c>
      <c r="AZ2747" s="256">
        <v>0</v>
      </c>
      <c r="BA2747" s="256">
        <v>0</v>
      </c>
      <c r="BB2747" s="256">
        <v>0</v>
      </c>
      <c r="BC2747" s="256">
        <v>0</v>
      </c>
      <c r="BD2747" s="256">
        <v>0</v>
      </c>
      <c r="BE2747" s="256">
        <v>0</v>
      </c>
      <c r="BF2747" s="256">
        <v>0</v>
      </c>
      <c r="BG2747" s="256">
        <v>0</v>
      </c>
      <c r="BH2747" s="256">
        <v>0</v>
      </c>
      <c r="BI2747" s="256">
        <v>0</v>
      </c>
      <c r="BJ2747" s="256">
        <v>0</v>
      </c>
      <c r="BK2747" s="256">
        <v>0</v>
      </c>
      <c r="BL2747" s="256">
        <v>0</v>
      </c>
      <c r="BM2747" s="256">
        <v>0</v>
      </c>
      <c r="BN2747" s="256">
        <v>0</v>
      </c>
      <c r="BO2747" s="256">
        <v>0</v>
      </c>
      <c r="BP2747" s="256">
        <v>0</v>
      </c>
      <c r="BQ2747" s="256">
        <v>0</v>
      </c>
      <c r="BR2747" s="256">
        <v>0</v>
      </c>
      <c r="BS2747" s="256">
        <v>0</v>
      </c>
      <c r="BT2747" s="256">
        <v>0</v>
      </c>
      <c r="BU2747" s="256">
        <v>0</v>
      </c>
      <c r="BV2747" s="256">
        <v>0</v>
      </c>
    </row>
    <row r="2748" spans="1:74">
      <c r="A2748" s="256">
        <v>110</v>
      </c>
      <c r="B2748" s="256">
        <v>983.79004989999999</v>
      </c>
      <c r="C2748" s="256">
        <v>992.86420870000006</v>
      </c>
      <c r="D2748" s="256">
        <v>995.88892829999998</v>
      </c>
      <c r="E2748" s="256">
        <v>1000.4260077</v>
      </c>
      <c r="F2748" s="256">
        <v>1011.0125263</v>
      </c>
      <c r="G2748" s="256">
        <v>1025.3799444000001</v>
      </c>
      <c r="H2748" s="256">
        <v>1030.6732036999999</v>
      </c>
      <c r="I2748" s="256">
        <v>1036.7226429</v>
      </c>
      <c r="J2748" s="256">
        <v>1035.966463</v>
      </c>
      <c r="K2748" s="256">
        <v>1032.1855634999999</v>
      </c>
      <c r="L2748" s="256">
        <v>1023.8675846</v>
      </c>
      <c r="M2748" s="256">
        <v>1007.2316268000001</v>
      </c>
      <c r="N2748" s="256">
        <v>975.47207100000003</v>
      </c>
      <c r="O2748" s="256">
        <v>923.29565790000004</v>
      </c>
      <c r="P2748" s="256">
        <v>855.99564680000003</v>
      </c>
      <c r="Q2748" s="256">
        <v>783.40237639999998</v>
      </c>
      <c r="R2748" s="256">
        <v>723.66416430000004</v>
      </c>
      <c r="S2748" s="256">
        <v>682.83044970000003</v>
      </c>
      <c r="T2748" s="256">
        <v>667.70685170000002</v>
      </c>
      <c r="U2748" s="256">
        <v>676.02483059999997</v>
      </c>
      <c r="V2748" s="256">
        <v>692.6607884</v>
      </c>
      <c r="W2748" s="256">
        <v>664.68213209999999</v>
      </c>
      <c r="X2748" s="256">
        <v>560.32930590000001</v>
      </c>
      <c r="Y2748" s="256">
        <v>431.02254299999998</v>
      </c>
      <c r="Z2748" s="256">
        <v>341.03713490000001</v>
      </c>
      <c r="AA2748" s="256">
        <v>298.69106049999999</v>
      </c>
      <c r="AB2748" s="256">
        <v>278.27420319999999</v>
      </c>
      <c r="AC2748" s="256">
        <v>245.75846749999999</v>
      </c>
      <c r="AD2748" s="256">
        <v>210.2180122</v>
      </c>
      <c r="AE2748" s="256">
        <v>167.11575790000001</v>
      </c>
      <c r="AF2748" s="256">
        <v>137.62474180000001</v>
      </c>
      <c r="AG2748" s="256">
        <v>116.4517046</v>
      </c>
      <c r="AH2748" s="256">
        <v>97.547207100000008</v>
      </c>
      <c r="AI2748" s="256">
        <v>86.960688500000003</v>
      </c>
      <c r="AJ2748" s="256">
        <v>60.494392000000005</v>
      </c>
      <c r="AK2748" s="256">
        <v>28.7348362</v>
      </c>
      <c r="AL2748" s="256">
        <v>0</v>
      </c>
      <c r="AM2748" s="256">
        <v>0</v>
      </c>
      <c r="AN2748" s="256">
        <v>0</v>
      </c>
      <c r="AO2748" s="256">
        <v>0</v>
      </c>
      <c r="AP2748" s="256">
        <v>0</v>
      </c>
      <c r="AQ2748" s="256">
        <v>0</v>
      </c>
      <c r="AR2748" s="256">
        <v>0</v>
      </c>
      <c r="AS2748" s="256">
        <v>0</v>
      </c>
      <c r="AT2748" s="256">
        <v>0</v>
      </c>
      <c r="AU2748" s="256">
        <v>0</v>
      </c>
      <c r="AV2748" s="256">
        <v>0</v>
      </c>
      <c r="AW2748" s="256">
        <v>0</v>
      </c>
      <c r="AX2748" s="256">
        <v>0</v>
      </c>
      <c r="AY2748" s="256">
        <v>0</v>
      </c>
      <c r="AZ2748" s="256">
        <v>0</v>
      </c>
      <c r="BA2748" s="256">
        <v>0</v>
      </c>
      <c r="BB2748" s="256">
        <v>0</v>
      </c>
      <c r="BC2748" s="256">
        <v>0</v>
      </c>
      <c r="BD2748" s="256">
        <v>0</v>
      </c>
      <c r="BE2748" s="256">
        <v>0</v>
      </c>
      <c r="BF2748" s="256">
        <v>0</v>
      </c>
      <c r="BG2748" s="256">
        <v>0</v>
      </c>
      <c r="BH2748" s="256">
        <v>0</v>
      </c>
      <c r="BI2748" s="256">
        <v>0</v>
      </c>
      <c r="BJ2748" s="256">
        <v>0</v>
      </c>
      <c r="BK2748" s="256">
        <v>0</v>
      </c>
      <c r="BL2748" s="256">
        <v>0</v>
      </c>
      <c r="BM2748" s="256">
        <v>0</v>
      </c>
      <c r="BN2748" s="256">
        <v>0</v>
      </c>
      <c r="BO2748" s="256">
        <v>0</v>
      </c>
      <c r="BP2748" s="256">
        <v>0</v>
      </c>
      <c r="BQ2748" s="256">
        <v>0</v>
      </c>
      <c r="BR2748" s="256">
        <v>0</v>
      </c>
      <c r="BS2748" s="256">
        <v>0</v>
      </c>
      <c r="BT2748" s="256">
        <v>0</v>
      </c>
      <c r="BU2748" s="256">
        <v>0</v>
      </c>
      <c r="BV2748" s="256">
        <v>0</v>
      </c>
    </row>
    <row r="2749" spans="1:74">
      <c r="A2749" s="256">
        <v>115</v>
      </c>
      <c r="B2749" s="256">
        <v>983.79004989999999</v>
      </c>
      <c r="C2749" s="256">
        <v>994.37656850000008</v>
      </c>
      <c r="D2749" s="256">
        <v>1002.6945474</v>
      </c>
      <c r="E2749" s="256">
        <v>1007.9878067</v>
      </c>
      <c r="F2749" s="256">
        <v>1017.8181454</v>
      </c>
      <c r="G2749" s="256">
        <v>1023.1114047</v>
      </c>
      <c r="H2749" s="256">
        <v>1020.0866851000001</v>
      </c>
      <c r="I2749" s="256">
        <v>1017.0619655</v>
      </c>
      <c r="J2749" s="256">
        <v>1013.281066</v>
      </c>
      <c r="K2749" s="256">
        <v>1001.1821876</v>
      </c>
      <c r="L2749" s="256">
        <v>976.98443080000004</v>
      </c>
      <c r="M2749" s="256">
        <v>924.05183780000004</v>
      </c>
      <c r="N2749" s="256">
        <v>846.16530810000006</v>
      </c>
      <c r="O2749" s="256">
        <v>752.39900050000006</v>
      </c>
      <c r="P2749" s="256">
        <v>657.87651300000005</v>
      </c>
      <c r="Q2749" s="256">
        <v>572.4281843</v>
      </c>
      <c r="R2749" s="256">
        <v>510.42143250000004</v>
      </c>
      <c r="S2749" s="256">
        <v>472.6124375</v>
      </c>
      <c r="T2749" s="256">
        <v>454.46411990000001</v>
      </c>
      <c r="U2749" s="256">
        <v>450.68322039999998</v>
      </c>
      <c r="V2749" s="256">
        <v>455.97647970000003</v>
      </c>
      <c r="W2749" s="256">
        <v>418.16748469999999</v>
      </c>
      <c r="X2749" s="256">
        <v>334.23151580000001</v>
      </c>
      <c r="Y2749" s="256">
        <v>279.786563</v>
      </c>
      <c r="Z2749" s="256">
        <v>266.1753248</v>
      </c>
      <c r="AA2749" s="256">
        <v>260.1258856</v>
      </c>
      <c r="AB2749" s="256">
        <v>255.58880619999999</v>
      </c>
      <c r="AC2749" s="256">
        <v>241.22138810000001</v>
      </c>
      <c r="AD2749" s="256">
        <v>207.94947250000001</v>
      </c>
      <c r="AE2749" s="256">
        <v>172.40901719999999</v>
      </c>
      <c r="AF2749" s="256">
        <v>142.16182119999999</v>
      </c>
      <c r="AG2749" s="256">
        <v>130.0629428</v>
      </c>
      <c r="AH2749" s="256">
        <v>124.7696835</v>
      </c>
      <c r="AI2749" s="256">
        <v>113.426985</v>
      </c>
      <c r="AJ2749" s="256">
        <v>83.935968900000006</v>
      </c>
      <c r="AK2749" s="256">
        <v>39.321354800000002</v>
      </c>
      <c r="AL2749" s="256">
        <v>0</v>
      </c>
      <c r="AM2749" s="256">
        <v>0</v>
      </c>
      <c r="AN2749" s="256">
        <v>0</v>
      </c>
      <c r="AO2749" s="256">
        <v>0</v>
      </c>
      <c r="AP2749" s="256">
        <v>0</v>
      </c>
      <c r="AQ2749" s="256">
        <v>0</v>
      </c>
      <c r="AR2749" s="256">
        <v>0</v>
      </c>
      <c r="AS2749" s="256">
        <v>0</v>
      </c>
      <c r="AT2749" s="256">
        <v>0</v>
      </c>
      <c r="AU2749" s="256">
        <v>0</v>
      </c>
      <c r="AV2749" s="256">
        <v>0</v>
      </c>
      <c r="AW2749" s="256">
        <v>0</v>
      </c>
      <c r="AX2749" s="256">
        <v>0</v>
      </c>
      <c r="AY2749" s="256">
        <v>0</v>
      </c>
      <c r="AZ2749" s="256">
        <v>0</v>
      </c>
      <c r="BA2749" s="256">
        <v>0</v>
      </c>
      <c r="BB2749" s="256">
        <v>0</v>
      </c>
      <c r="BC2749" s="256">
        <v>0</v>
      </c>
      <c r="BD2749" s="256">
        <v>0</v>
      </c>
      <c r="BE2749" s="256">
        <v>0</v>
      </c>
      <c r="BF2749" s="256">
        <v>0</v>
      </c>
      <c r="BG2749" s="256">
        <v>0</v>
      </c>
      <c r="BH2749" s="256">
        <v>0</v>
      </c>
      <c r="BI2749" s="256">
        <v>0</v>
      </c>
      <c r="BJ2749" s="256">
        <v>0</v>
      </c>
      <c r="BK2749" s="256">
        <v>0</v>
      </c>
      <c r="BL2749" s="256">
        <v>0</v>
      </c>
      <c r="BM2749" s="256">
        <v>0</v>
      </c>
      <c r="BN2749" s="256">
        <v>0</v>
      </c>
      <c r="BO2749" s="256">
        <v>0</v>
      </c>
      <c r="BP2749" s="256">
        <v>0</v>
      </c>
      <c r="BQ2749" s="256">
        <v>0</v>
      </c>
      <c r="BR2749" s="256">
        <v>0</v>
      </c>
      <c r="BS2749" s="256">
        <v>0</v>
      </c>
      <c r="BT2749" s="256">
        <v>0</v>
      </c>
      <c r="BU2749" s="256">
        <v>0</v>
      </c>
      <c r="BV2749" s="256">
        <v>0</v>
      </c>
    </row>
    <row r="2750" spans="1:74">
      <c r="A2750" s="256">
        <v>120</v>
      </c>
      <c r="B2750" s="256">
        <v>983.79004989999999</v>
      </c>
      <c r="C2750" s="256">
        <v>995.88892829999998</v>
      </c>
      <c r="D2750" s="256">
        <v>1004.9630871000001</v>
      </c>
      <c r="E2750" s="256">
        <v>1011.7687062</v>
      </c>
      <c r="F2750" s="256">
        <v>1020.0866851000001</v>
      </c>
      <c r="G2750" s="256">
        <v>1020.0866851000001</v>
      </c>
      <c r="H2750" s="256">
        <v>1011.7687062</v>
      </c>
      <c r="I2750" s="256">
        <v>1000.4260077</v>
      </c>
      <c r="J2750" s="256">
        <v>986.0585896</v>
      </c>
      <c r="K2750" s="256">
        <v>955.05521369999997</v>
      </c>
      <c r="L2750" s="256">
        <v>893.04846190000001</v>
      </c>
      <c r="M2750" s="256">
        <v>799.2821543</v>
      </c>
      <c r="N2750" s="256">
        <v>691.14842859999999</v>
      </c>
      <c r="O2750" s="256">
        <v>580.74616319999996</v>
      </c>
      <c r="P2750" s="256">
        <v>485.46749579999999</v>
      </c>
      <c r="Q2750" s="256">
        <v>412.11804549999999</v>
      </c>
      <c r="R2750" s="256">
        <v>362.96635200000003</v>
      </c>
      <c r="S2750" s="256">
        <v>328.18207660000002</v>
      </c>
      <c r="T2750" s="256">
        <v>313.81465850000001</v>
      </c>
      <c r="U2750" s="256">
        <v>317.59555799999998</v>
      </c>
      <c r="V2750" s="256">
        <v>331.96297609999999</v>
      </c>
      <c r="W2750" s="256">
        <v>319.8640977</v>
      </c>
      <c r="X2750" s="256">
        <v>266.9315047</v>
      </c>
      <c r="Y2750" s="256">
        <v>241.22138810000001</v>
      </c>
      <c r="Z2750" s="256">
        <v>240.46520820000001</v>
      </c>
      <c r="AA2750" s="256">
        <v>243.4899278</v>
      </c>
      <c r="AB2750" s="256">
        <v>244.24610770000001</v>
      </c>
      <c r="AC2750" s="256">
        <v>233.65958910000001</v>
      </c>
      <c r="AD2750" s="256">
        <v>204.92475290000002</v>
      </c>
      <c r="AE2750" s="256">
        <v>180.72699610000001</v>
      </c>
      <c r="AF2750" s="256">
        <v>155.77305939999999</v>
      </c>
      <c r="AG2750" s="256">
        <v>145.9427207</v>
      </c>
      <c r="AH2750" s="256">
        <v>142.16182119999999</v>
      </c>
      <c r="AI2750" s="256">
        <v>140.64946140000001</v>
      </c>
      <c r="AJ2750" s="256">
        <v>128.55058299999999</v>
      </c>
      <c r="AK2750" s="256">
        <v>56.713492500000001</v>
      </c>
      <c r="AL2750" s="256">
        <v>0</v>
      </c>
      <c r="AM2750" s="256">
        <v>0</v>
      </c>
      <c r="AN2750" s="256">
        <v>0</v>
      </c>
      <c r="AO2750" s="256">
        <v>0</v>
      </c>
      <c r="AP2750" s="256">
        <v>0</v>
      </c>
      <c r="AQ2750" s="256">
        <v>0</v>
      </c>
      <c r="AR2750" s="256">
        <v>0</v>
      </c>
      <c r="AS2750" s="256">
        <v>0</v>
      </c>
      <c r="AT2750" s="256">
        <v>0</v>
      </c>
      <c r="AU2750" s="256">
        <v>0</v>
      </c>
      <c r="AV2750" s="256">
        <v>0</v>
      </c>
      <c r="AW2750" s="256">
        <v>0</v>
      </c>
      <c r="AX2750" s="256">
        <v>0</v>
      </c>
      <c r="AY2750" s="256">
        <v>0</v>
      </c>
      <c r="AZ2750" s="256">
        <v>0</v>
      </c>
      <c r="BA2750" s="256">
        <v>0</v>
      </c>
      <c r="BB2750" s="256">
        <v>0</v>
      </c>
      <c r="BC2750" s="256">
        <v>0</v>
      </c>
      <c r="BD2750" s="256">
        <v>0</v>
      </c>
      <c r="BE2750" s="256">
        <v>0</v>
      </c>
      <c r="BF2750" s="256">
        <v>0</v>
      </c>
      <c r="BG2750" s="256">
        <v>0</v>
      </c>
      <c r="BH2750" s="256">
        <v>0</v>
      </c>
      <c r="BI2750" s="256">
        <v>0</v>
      </c>
      <c r="BJ2750" s="256">
        <v>0</v>
      </c>
      <c r="BK2750" s="256">
        <v>0</v>
      </c>
      <c r="BL2750" s="256">
        <v>0</v>
      </c>
      <c r="BM2750" s="256">
        <v>0</v>
      </c>
      <c r="BN2750" s="256">
        <v>0</v>
      </c>
      <c r="BO2750" s="256">
        <v>0</v>
      </c>
      <c r="BP2750" s="256">
        <v>0</v>
      </c>
      <c r="BQ2750" s="256">
        <v>0</v>
      </c>
      <c r="BR2750" s="256">
        <v>0</v>
      </c>
      <c r="BS2750" s="256">
        <v>0</v>
      </c>
      <c r="BT2750" s="256">
        <v>0</v>
      </c>
      <c r="BU2750" s="256">
        <v>0</v>
      </c>
      <c r="BV2750" s="256">
        <v>0</v>
      </c>
    </row>
    <row r="2751" spans="1:74">
      <c r="A2751" s="256">
        <v>125</v>
      </c>
      <c r="B2751" s="256">
        <v>983.79004989999999</v>
      </c>
      <c r="C2751" s="256">
        <v>998.15746799999999</v>
      </c>
      <c r="D2751" s="256">
        <v>1006.4754469000001</v>
      </c>
      <c r="E2751" s="256">
        <v>1011.7687062</v>
      </c>
      <c r="F2751" s="256">
        <v>1017.0619655</v>
      </c>
      <c r="G2751" s="256">
        <v>1013.281066</v>
      </c>
      <c r="H2751" s="256">
        <v>1000.4260077</v>
      </c>
      <c r="I2751" s="256">
        <v>982.27769009999997</v>
      </c>
      <c r="J2751" s="256">
        <v>949.76195440000004</v>
      </c>
      <c r="K2751" s="256">
        <v>878.6810438</v>
      </c>
      <c r="L2751" s="256">
        <v>780.37765680000007</v>
      </c>
      <c r="M2751" s="256">
        <v>662.41359239999997</v>
      </c>
      <c r="N2751" s="256">
        <v>542.93716819999997</v>
      </c>
      <c r="O2751" s="256">
        <v>437.07198220000004</v>
      </c>
      <c r="P2751" s="256">
        <v>358.42927259999999</v>
      </c>
      <c r="Q2751" s="256">
        <v>306.2528595</v>
      </c>
      <c r="R2751" s="256">
        <v>272.22476399999999</v>
      </c>
      <c r="S2751" s="256">
        <v>256.34498610000003</v>
      </c>
      <c r="T2751" s="256">
        <v>261.63824540000002</v>
      </c>
      <c r="U2751" s="256">
        <v>279.03038309999999</v>
      </c>
      <c r="V2751" s="256">
        <v>298.69106049999999</v>
      </c>
      <c r="W2751" s="256">
        <v>313.0584786</v>
      </c>
      <c r="X2751" s="256">
        <v>288.86072180000002</v>
      </c>
      <c r="Y2751" s="256">
        <v>244.24610770000001</v>
      </c>
      <c r="Z2751" s="256">
        <v>241.97756800000002</v>
      </c>
      <c r="AA2751" s="256">
        <v>240.46520820000001</v>
      </c>
      <c r="AB2751" s="256">
        <v>235.17194890000002</v>
      </c>
      <c r="AC2751" s="256">
        <v>222.31689059999999</v>
      </c>
      <c r="AD2751" s="256">
        <v>207.19329260000001</v>
      </c>
      <c r="AE2751" s="256">
        <v>188.28879510000002</v>
      </c>
      <c r="AF2751" s="256">
        <v>164.09103830000001</v>
      </c>
      <c r="AG2751" s="256">
        <v>149.7236202</v>
      </c>
      <c r="AH2751" s="256">
        <v>136.8685619</v>
      </c>
      <c r="AI2751" s="256">
        <v>125.52586340000001</v>
      </c>
      <c r="AJ2751" s="256">
        <v>111.9146252</v>
      </c>
      <c r="AK2751" s="256">
        <v>62.006751800000004</v>
      </c>
      <c r="AL2751" s="256">
        <v>0</v>
      </c>
      <c r="AM2751" s="256">
        <v>0</v>
      </c>
      <c r="AN2751" s="256">
        <v>0</v>
      </c>
      <c r="AO2751" s="256">
        <v>0</v>
      </c>
      <c r="AP2751" s="256">
        <v>0</v>
      </c>
      <c r="AQ2751" s="256">
        <v>0</v>
      </c>
      <c r="AR2751" s="256">
        <v>0</v>
      </c>
      <c r="AS2751" s="256">
        <v>0</v>
      </c>
      <c r="AT2751" s="256">
        <v>0</v>
      </c>
      <c r="AU2751" s="256">
        <v>0</v>
      </c>
      <c r="AV2751" s="256">
        <v>0</v>
      </c>
      <c r="AW2751" s="256">
        <v>0</v>
      </c>
      <c r="AX2751" s="256">
        <v>0</v>
      </c>
      <c r="AY2751" s="256">
        <v>0</v>
      </c>
      <c r="AZ2751" s="256">
        <v>0</v>
      </c>
      <c r="BA2751" s="256">
        <v>0</v>
      </c>
      <c r="BB2751" s="256">
        <v>0</v>
      </c>
      <c r="BC2751" s="256">
        <v>0</v>
      </c>
      <c r="BD2751" s="256">
        <v>0</v>
      </c>
      <c r="BE2751" s="256">
        <v>0</v>
      </c>
      <c r="BF2751" s="256">
        <v>0</v>
      </c>
      <c r="BG2751" s="256">
        <v>0</v>
      </c>
      <c r="BH2751" s="256">
        <v>0</v>
      </c>
      <c r="BI2751" s="256">
        <v>0</v>
      </c>
      <c r="BJ2751" s="256">
        <v>0</v>
      </c>
      <c r="BK2751" s="256">
        <v>0</v>
      </c>
      <c r="BL2751" s="256">
        <v>0</v>
      </c>
      <c r="BM2751" s="256">
        <v>0</v>
      </c>
      <c r="BN2751" s="256">
        <v>0</v>
      </c>
      <c r="BO2751" s="256">
        <v>0</v>
      </c>
      <c r="BP2751" s="256">
        <v>0</v>
      </c>
      <c r="BQ2751" s="256">
        <v>0</v>
      </c>
      <c r="BR2751" s="256">
        <v>0</v>
      </c>
      <c r="BS2751" s="256">
        <v>0</v>
      </c>
      <c r="BT2751" s="256">
        <v>0</v>
      </c>
      <c r="BU2751" s="256">
        <v>0</v>
      </c>
      <c r="BV2751" s="256">
        <v>0</v>
      </c>
    </row>
    <row r="2752" spans="1:74">
      <c r="A2752" s="256">
        <v>130</v>
      </c>
      <c r="B2752" s="256">
        <v>983.79004989999999</v>
      </c>
      <c r="C2752" s="256">
        <v>1000.4260077</v>
      </c>
      <c r="D2752" s="256">
        <v>1011.7687062</v>
      </c>
      <c r="E2752" s="256">
        <v>1017.8181454</v>
      </c>
      <c r="F2752" s="256">
        <v>1014.7934258</v>
      </c>
      <c r="G2752" s="256">
        <v>1004.2069072</v>
      </c>
      <c r="H2752" s="256">
        <v>986.81476950000001</v>
      </c>
      <c r="I2752" s="256">
        <v>958.8361132</v>
      </c>
      <c r="J2752" s="256">
        <v>897.58554130000005</v>
      </c>
      <c r="K2752" s="256">
        <v>794.74507489999996</v>
      </c>
      <c r="L2752" s="256">
        <v>670.73157130000004</v>
      </c>
      <c r="M2752" s="256">
        <v>538.40008880000005</v>
      </c>
      <c r="N2752" s="256">
        <v>421.19220430000001</v>
      </c>
      <c r="O2752" s="256">
        <v>334.98769570000002</v>
      </c>
      <c r="P2752" s="256">
        <v>282.05510270000002</v>
      </c>
      <c r="Q2752" s="256">
        <v>251.05172680000001</v>
      </c>
      <c r="R2752" s="256">
        <v>238.19666850000002</v>
      </c>
      <c r="S2752" s="256">
        <v>241.97756800000002</v>
      </c>
      <c r="T2752" s="256">
        <v>263.90678509999998</v>
      </c>
      <c r="U2752" s="256">
        <v>295.66634090000002</v>
      </c>
      <c r="V2752" s="256">
        <v>333.4753359</v>
      </c>
      <c r="W2752" s="256">
        <v>379.6023098</v>
      </c>
      <c r="X2752" s="256">
        <v>415.14276510000002</v>
      </c>
      <c r="Y2752" s="256">
        <v>400.77534700000001</v>
      </c>
      <c r="Z2752" s="256">
        <v>367.50343140000001</v>
      </c>
      <c r="AA2752" s="256">
        <v>331.96297609999999</v>
      </c>
      <c r="AB2752" s="256">
        <v>294.15398110000001</v>
      </c>
      <c r="AC2752" s="256">
        <v>261.63824540000002</v>
      </c>
      <c r="AD2752" s="256">
        <v>221.56071070000002</v>
      </c>
      <c r="AE2752" s="256">
        <v>189.8011549</v>
      </c>
      <c r="AF2752" s="256">
        <v>159.5539589</v>
      </c>
      <c r="AG2752" s="256">
        <v>136.8685619</v>
      </c>
      <c r="AH2752" s="256">
        <v>117.20788450000001</v>
      </c>
      <c r="AI2752" s="256">
        <v>102.8404664</v>
      </c>
      <c r="AJ2752" s="256">
        <v>88.473048300000002</v>
      </c>
      <c r="AK2752" s="256">
        <v>54.444952800000003</v>
      </c>
      <c r="AL2752" s="256">
        <v>0</v>
      </c>
      <c r="AM2752" s="256">
        <v>0</v>
      </c>
      <c r="AN2752" s="256">
        <v>0</v>
      </c>
      <c r="AO2752" s="256">
        <v>0</v>
      </c>
      <c r="AP2752" s="256">
        <v>0</v>
      </c>
      <c r="AQ2752" s="256">
        <v>0</v>
      </c>
      <c r="AR2752" s="256">
        <v>0</v>
      </c>
      <c r="AS2752" s="256">
        <v>0</v>
      </c>
      <c r="AT2752" s="256">
        <v>0</v>
      </c>
      <c r="AU2752" s="256">
        <v>0</v>
      </c>
      <c r="AV2752" s="256">
        <v>0</v>
      </c>
      <c r="AW2752" s="256">
        <v>0</v>
      </c>
      <c r="AX2752" s="256">
        <v>0</v>
      </c>
      <c r="AY2752" s="256">
        <v>0</v>
      </c>
      <c r="AZ2752" s="256">
        <v>0</v>
      </c>
      <c r="BA2752" s="256">
        <v>0</v>
      </c>
      <c r="BB2752" s="256">
        <v>0</v>
      </c>
      <c r="BC2752" s="256">
        <v>0</v>
      </c>
      <c r="BD2752" s="256">
        <v>0</v>
      </c>
      <c r="BE2752" s="256">
        <v>0</v>
      </c>
      <c r="BF2752" s="256">
        <v>0</v>
      </c>
      <c r="BG2752" s="256">
        <v>0</v>
      </c>
      <c r="BH2752" s="256">
        <v>0</v>
      </c>
      <c r="BI2752" s="256">
        <v>0</v>
      </c>
      <c r="BJ2752" s="256">
        <v>0</v>
      </c>
      <c r="BK2752" s="256">
        <v>0</v>
      </c>
      <c r="BL2752" s="256">
        <v>0</v>
      </c>
      <c r="BM2752" s="256">
        <v>0</v>
      </c>
      <c r="BN2752" s="256">
        <v>0</v>
      </c>
      <c r="BO2752" s="256">
        <v>0</v>
      </c>
      <c r="BP2752" s="256">
        <v>0</v>
      </c>
      <c r="BQ2752" s="256">
        <v>0</v>
      </c>
      <c r="BR2752" s="256">
        <v>0</v>
      </c>
      <c r="BS2752" s="256">
        <v>0</v>
      </c>
      <c r="BT2752" s="256">
        <v>0</v>
      </c>
      <c r="BU2752" s="256">
        <v>0</v>
      </c>
      <c r="BV2752" s="256">
        <v>0</v>
      </c>
    </row>
    <row r="2753" spans="1:74">
      <c r="A2753" s="256">
        <v>135</v>
      </c>
      <c r="B2753" s="256">
        <v>983.79004989999999</v>
      </c>
      <c r="C2753" s="256">
        <v>1001.9383675</v>
      </c>
      <c r="D2753" s="256">
        <v>1014.0372459</v>
      </c>
      <c r="E2753" s="256">
        <v>1019.3305052000001</v>
      </c>
      <c r="F2753" s="256">
        <v>1011.0125263</v>
      </c>
      <c r="G2753" s="256">
        <v>998.9136479</v>
      </c>
      <c r="H2753" s="256">
        <v>977.74061070000005</v>
      </c>
      <c r="I2753" s="256">
        <v>929.34509709999998</v>
      </c>
      <c r="J2753" s="256">
        <v>833.31024980000007</v>
      </c>
      <c r="K2753" s="256">
        <v>703.24730699999998</v>
      </c>
      <c r="L2753" s="256">
        <v>566.37874510000006</v>
      </c>
      <c r="M2753" s="256">
        <v>434.80344250000002</v>
      </c>
      <c r="N2753" s="256">
        <v>336.50005550000003</v>
      </c>
      <c r="O2753" s="256">
        <v>277.51802329999998</v>
      </c>
      <c r="P2753" s="256">
        <v>246.5146474</v>
      </c>
      <c r="Q2753" s="256">
        <v>232.9034092</v>
      </c>
      <c r="R2753" s="256">
        <v>232.9034092</v>
      </c>
      <c r="S2753" s="256">
        <v>253.3202665</v>
      </c>
      <c r="T2753" s="256">
        <v>291.88544139999999</v>
      </c>
      <c r="U2753" s="256">
        <v>339.5247751</v>
      </c>
      <c r="V2753" s="256">
        <v>390.18882840000003</v>
      </c>
      <c r="W2753" s="256">
        <v>448.41468070000002</v>
      </c>
      <c r="X2753" s="256">
        <v>499.8349139</v>
      </c>
      <c r="Y2753" s="256">
        <v>531.59446969999999</v>
      </c>
      <c r="Z2753" s="256">
        <v>528.56975009999996</v>
      </c>
      <c r="AA2753" s="256">
        <v>484.71131589999999</v>
      </c>
      <c r="AB2753" s="256">
        <v>415.89894500000003</v>
      </c>
      <c r="AC2753" s="256">
        <v>347.84275400000001</v>
      </c>
      <c r="AD2753" s="256">
        <v>284.32364239999998</v>
      </c>
      <c r="AE2753" s="256">
        <v>226.85397</v>
      </c>
      <c r="AF2753" s="256">
        <v>179.2146363</v>
      </c>
      <c r="AG2753" s="256">
        <v>142.16182119999999</v>
      </c>
      <c r="AH2753" s="256">
        <v>122.50114380000001</v>
      </c>
      <c r="AI2753" s="256">
        <v>121.7449639</v>
      </c>
      <c r="AJ2753" s="256">
        <v>114.18316490000001</v>
      </c>
      <c r="AK2753" s="256">
        <v>68.056190999999998</v>
      </c>
      <c r="AL2753" s="256">
        <v>0</v>
      </c>
      <c r="AM2753" s="256">
        <v>0</v>
      </c>
      <c r="AN2753" s="256">
        <v>0</v>
      </c>
      <c r="AO2753" s="256">
        <v>0</v>
      </c>
      <c r="AP2753" s="256">
        <v>0</v>
      </c>
      <c r="AQ2753" s="256">
        <v>0</v>
      </c>
      <c r="AR2753" s="256">
        <v>0</v>
      </c>
      <c r="AS2753" s="256">
        <v>0</v>
      </c>
      <c r="AT2753" s="256">
        <v>0</v>
      </c>
      <c r="AU2753" s="256">
        <v>0</v>
      </c>
      <c r="AV2753" s="256">
        <v>0</v>
      </c>
      <c r="AW2753" s="256">
        <v>0</v>
      </c>
      <c r="AX2753" s="256">
        <v>0</v>
      </c>
      <c r="AY2753" s="256">
        <v>0</v>
      </c>
      <c r="AZ2753" s="256">
        <v>0</v>
      </c>
      <c r="BA2753" s="256">
        <v>0</v>
      </c>
      <c r="BB2753" s="256">
        <v>0</v>
      </c>
      <c r="BC2753" s="256">
        <v>0</v>
      </c>
      <c r="BD2753" s="256">
        <v>0</v>
      </c>
      <c r="BE2753" s="256">
        <v>0</v>
      </c>
      <c r="BF2753" s="256">
        <v>0</v>
      </c>
      <c r="BG2753" s="256">
        <v>0</v>
      </c>
      <c r="BH2753" s="256">
        <v>0</v>
      </c>
      <c r="BI2753" s="256">
        <v>0</v>
      </c>
      <c r="BJ2753" s="256">
        <v>0</v>
      </c>
      <c r="BK2753" s="256">
        <v>0</v>
      </c>
      <c r="BL2753" s="256">
        <v>0</v>
      </c>
      <c r="BM2753" s="256">
        <v>0</v>
      </c>
      <c r="BN2753" s="256">
        <v>0</v>
      </c>
      <c r="BO2753" s="256">
        <v>0</v>
      </c>
      <c r="BP2753" s="256">
        <v>0</v>
      </c>
      <c r="BQ2753" s="256">
        <v>0</v>
      </c>
      <c r="BR2753" s="256">
        <v>0</v>
      </c>
      <c r="BS2753" s="256">
        <v>0</v>
      </c>
      <c r="BT2753" s="256">
        <v>0</v>
      </c>
      <c r="BU2753" s="256">
        <v>0</v>
      </c>
      <c r="BV2753" s="256">
        <v>0</v>
      </c>
    </row>
    <row r="2754" spans="1:74">
      <c r="A2754" s="256">
        <v>140</v>
      </c>
      <c r="B2754" s="256">
        <v>983.79004989999999</v>
      </c>
      <c r="C2754" s="256">
        <v>1001.1821876</v>
      </c>
      <c r="D2754" s="256">
        <v>1015.5496057</v>
      </c>
      <c r="E2754" s="256">
        <v>1019.3305052000001</v>
      </c>
      <c r="F2754" s="256">
        <v>1007.2316268000001</v>
      </c>
      <c r="G2754" s="256">
        <v>989.83948910000004</v>
      </c>
      <c r="H2754" s="256">
        <v>960.34847300000001</v>
      </c>
      <c r="I2754" s="256">
        <v>886.99902270000007</v>
      </c>
      <c r="J2754" s="256">
        <v>762.98551910000003</v>
      </c>
      <c r="K2754" s="256">
        <v>618.55515820000005</v>
      </c>
      <c r="L2754" s="256">
        <v>477.14951690000004</v>
      </c>
      <c r="M2754" s="256">
        <v>358.42927259999999</v>
      </c>
      <c r="N2754" s="256">
        <v>286.5921821</v>
      </c>
      <c r="O2754" s="256">
        <v>249.539367</v>
      </c>
      <c r="P2754" s="256">
        <v>233.65958910000001</v>
      </c>
      <c r="Q2754" s="256">
        <v>229.8786896</v>
      </c>
      <c r="R2754" s="256">
        <v>243.4899278</v>
      </c>
      <c r="S2754" s="256">
        <v>280.54274290000001</v>
      </c>
      <c r="T2754" s="256">
        <v>327.42589670000001</v>
      </c>
      <c r="U2754" s="256">
        <v>375.06523040000002</v>
      </c>
      <c r="V2754" s="256">
        <v>428.75400330000002</v>
      </c>
      <c r="W2754" s="256">
        <v>483.19895610000003</v>
      </c>
      <c r="X2754" s="256">
        <v>524.78885060000005</v>
      </c>
      <c r="Y2754" s="256">
        <v>533.1068295</v>
      </c>
      <c r="Z2754" s="256">
        <v>505.12817319999999</v>
      </c>
      <c r="AA2754" s="256">
        <v>455.22029980000002</v>
      </c>
      <c r="AB2754" s="256">
        <v>394.72590780000002</v>
      </c>
      <c r="AC2754" s="256">
        <v>338.01241529999999</v>
      </c>
      <c r="AD2754" s="256">
        <v>281.29892280000001</v>
      </c>
      <c r="AE2754" s="256">
        <v>230.63486950000001</v>
      </c>
      <c r="AF2754" s="256">
        <v>184.50789560000001</v>
      </c>
      <c r="AG2754" s="256">
        <v>148.96744029999999</v>
      </c>
      <c r="AH2754" s="256">
        <v>142.16182119999999</v>
      </c>
      <c r="AI2754" s="256">
        <v>139.8932815</v>
      </c>
      <c r="AJ2754" s="256">
        <v>108.88990560000001</v>
      </c>
      <c r="AK2754" s="256">
        <v>52.932593000000004</v>
      </c>
      <c r="AL2754" s="256">
        <v>0</v>
      </c>
      <c r="AM2754" s="256">
        <v>0</v>
      </c>
      <c r="AN2754" s="256">
        <v>0</v>
      </c>
      <c r="AO2754" s="256">
        <v>0</v>
      </c>
      <c r="AP2754" s="256">
        <v>0</v>
      </c>
      <c r="AQ2754" s="256">
        <v>0</v>
      </c>
      <c r="AR2754" s="256">
        <v>0</v>
      </c>
      <c r="AS2754" s="256">
        <v>0</v>
      </c>
      <c r="AT2754" s="256">
        <v>0</v>
      </c>
      <c r="AU2754" s="256">
        <v>0</v>
      </c>
      <c r="AV2754" s="256">
        <v>0</v>
      </c>
      <c r="AW2754" s="256">
        <v>0</v>
      </c>
      <c r="AX2754" s="256">
        <v>0</v>
      </c>
      <c r="AY2754" s="256">
        <v>0</v>
      </c>
      <c r="AZ2754" s="256">
        <v>0</v>
      </c>
      <c r="BA2754" s="256">
        <v>0</v>
      </c>
      <c r="BB2754" s="256">
        <v>0</v>
      </c>
      <c r="BC2754" s="256">
        <v>0</v>
      </c>
      <c r="BD2754" s="256">
        <v>0</v>
      </c>
      <c r="BE2754" s="256">
        <v>0</v>
      </c>
      <c r="BF2754" s="256">
        <v>0</v>
      </c>
      <c r="BG2754" s="256">
        <v>0</v>
      </c>
      <c r="BH2754" s="256">
        <v>0</v>
      </c>
      <c r="BI2754" s="256">
        <v>0</v>
      </c>
      <c r="BJ2754" s="256">
        <v>0</v>
      </c>
      <c r="BK2754" s="256">
        <v>0</v>
      </c>
      <c r="BL2754" s="256">
        <v>0</v>
      </c>
      <c r="BM2754" s="256">
        <v>0</v>
      </c>
      <c r="BN2754" s="256">
        <v>0</v>
      </c>
      <c r="BO2754" s="256">
        <v>0</v>
      </c>
      <c r="BP2754" s="256">
        <v>0</v>
      </c>
      <c r="BQ2754" s="256">
        <v>0</v>
      </c>
      <c r="BR2754" s="256">
        <v>0</v>
      </c>
      <c r="BS2754" s="256">
        <v>0</v>
      </c>
      <c r="BT2754" s="256">
        <v>0</v>
      </c>
      <c r="BU2754" s="256">
        <v>0</v>
      </c>
      <c r="BV2754" s="256">
        <v>0</v>
      </c>
    </row>
    <row r="2755" spans="1:74">
      <c r="A2755" s="256">
        <v>145</v>
      </c>
      <c r="B2755" s="256">
        <v>983.79004989999999</v>
      </c>
      <c r="C2755" s="256">
        <v>1001.1821876</v>
      </c>
      <c r="D2755" s="256">
        <v>1015.5496057</v>
      </c>
      <c r="E2755" s="256">
        <v>1015.5496057</v>
      </c>
      <c r="F2755" s="256">
        <v>1000.4260077</v>
      </c>
      <c r="G2755" s="256">
        <v>982.27769009999997</v>
      </c>
      <c r="H2755" s="256">
        <v>940.68779560000007</v>
      </c>
      <c r="I2755" s="256">
        <v>838.6035091</v>
      </c>
      <c r="J2755" s="256">
        <v>697.19786780000004</v>
      </c>
      <c r="K2755" s="256">
        <v>545.9618878</v>
      </c>
      <c r="L2755" s="256">
        <v>407.58096610000001</v>
      </c>
      <c r="M2755" s="256">
        <v>309.27757910000003</v>
      </c>
      <c r="N2755" s="256">
        <v>260.88206550000001</v>
      </c>
      <c r="O2755" s="256">
        <v>238.19666850000002</v>
      </c>
      <c r="P2755" s="256">
        <v>229.12250969999999</v>
      </c>
      <c r="Q2755" s="256">
        <v>234.41576900000001</v>
      </c>
      <c r="R2755" s="256">
        <v>265.41914489999999</v>
      </c>
      <c r="S2755" s="256">
        <v>307.76521930000001</v>
      </c>
      <c r="T2755" s="256">
        <v>349.35511380000003</v>
      </c>
      <c r="U2755" s="256">
        <v>392.4573681</v>
      </c>
      <c r="V2755" s="256">
        <v>441.60906160000002</v>
      </c>
      <c r="W2755" s="256">
        <v>481.68659630000002</v>
      </c>
      <c r="X2755" s="256">
        <v>493.0292948</v>
      </c>
      <c r="Y2755" s="256">
        <v>474.12479730000001</v>
      </c>
      <c r="Z2755" s="256">
        <v>437.07198220000004</v>
      </c>
      <c r="AA2755" s="256">
        <v>386.4079289</v>
      </c>
      <c r="AB2755" s="256">
        <v>338.76859519999999</v>
      </c>
      <c r="AC2755" s="256">
        <v>294.15398110000001</v>
      </c>
      <c r="AD2755" s="256">
        <v>253.3202665</v>
      </c>
      <c r="AE2755" s="256">
        <v>210.97419210000001</v>
      </c>
      <c r="AF2755" s="256">
        <v>172.40901719999999</v>
      </c>
      <c r="AG2755" s="256">
        <v>150.47980010000001</v>
      </c>
      <c r="AH2755" s="256">
        <v>147.45508050000001</v>
      </c>
      <c r="AI2755" s="256">
        <v>135.35620209999999</v>
      </c>
      <c r="AJ2755" s="256">
        <v>108.88990560000001</v>
      </c>
      <c r="AK2755" s="256">
        <v>45.370794000000004</v>
      </c>
      <c r="AL2755" s="256">
        <v>0</v>
      </c>
      <c r="AM2755" s="256">
        <v>0</v>
      </c>
      <c r="AN2755" s="256">
        <v>0</v>
      </c>
      <c r="AO2755" s="256">
        <v>0</v>
      </c>
      <c r="AP2755" s="256">
        <v>0</v>
      </c>
      <c r="AQ2755" s="256">
        <v>0</v>
      </c>
      <c r="AR2755" s="256">
        <v>0</v>
      </c>
      <c r="AS2755" s="256">
        <v>0</v>
      </c>
      <c r="AT2755" s="256">
        <v>0</v>
      </c>
      <c r="AU2755" s="256">
        <v>0</v>
      </c>
      <c r="AV2755" s="256">
        <v>0</v>
      </c>
      <c r="AW2755" s="256">
        <v>0</v>
      </c>
      <c r="AX2755" s="256">
        <v>0</v>
      </c>
      <c r="AY2755" s="256">
        <v>0</v>
      </c>
      <c r="AZ2755" s="256">
        <v>0</v>
      </c>
      <c r="BA2755" s="256">
        <v>0</v>
      </c>
      <c r="BB2755" s="256">
        <v>0</v>
      </c>
      <c r="BC2755" s="256">
        <v>0</v>
      </c>
      <c r="BD2755" s="256">
        <v>0</v>
      </c>
      <c r="BE2755" s="256">
        <v>0</v>
      </c>
      <c r="BF2755" s="256">
        <v>0</v>
      </c>
      <c r="BG2755" s="256">
        <v>0</v>
      </c>
      <c r="BH2755" s="256">
        <v>0</v>
      </c>
      <c r="BI2755" s="256">
        <v>0</v>
      </c>
      <c r="BJ2755" s="256">
        <v>0</v>
      </c>
      <c r="BK2755" s="256">
        <v>0</v>
      </c>
      <c r="BL2755" s="256">
        <v>0</v>
      </c>
      <c r="BM2755" s="256">
        <v>0</v>
      </c>
      <c r="BN2755" s="256">
        <v>0</v>
      </c>
      <c r="BO2755" s="256">
        <v>0</v>
      </c>
      <c r="BP2755" s="256">
        <v>0</v>
      </c>
      <c r="BQ2755" s="256">
        <v>0</v>
      </c>
      <c r="BR2755" s="256">
        <v>0</v>
      </c>
      <c r="BS2755" s="256">
        <v>0</v>
      </c>
      <c r="BT2755" s="256">
        <v>0</v>
      </c>
      <c r="BU2755" s="256">
        <v>0</v>
      </c>
      <c r="BV2755" s="256">
        <v>0</v>
      </c>
    </row>
    <row r="2756" spans="1:74">
      <c r="A2756" s="256">
        <v>150</v>
      </c>
      <c r="B2756" s="256">
        <v>983.79004989999999</v>
      </c>
      <c r="C2756" s="256">
        <v>1002.6945474</v>
      </c>
      <c r="D2756" s="256">
        <v>1018.5743253000001</v>
      </c>
      <c r="E2756" s="256">
        <v>1017.8181454</v>
      </c>
      <c r="F2756" s="256">
        <v>1001.9383675</v>
      </c>
      <c r="G2756" s="256">
        <v>978.49679060000005</v>
      </c>
      <c r="H2756" s="256">
        <v>918.00239859999999</v>
      </c>
      <c r="I2756" s="256">
        <v>794.74507489999996</v>
      </c>
      <c r="J2756" s="256">
        <v>642.75291500000003</v>
      </c>
      <c r="K2756" s="256">
        <v>485.46749579999999</v>
      </c>
      <c r="L2756" s="256">
        <v>356.16073290000003</v>
      </c>
      <c r="M2756" s="256">
        <v>280.54274290000001</v>
      </c>
      <c r="N2756" s="256">
        <v>248.78318709999999</v>
      </c>
      <c r="O2756" s="256">
        <v>234.41576900000001</v>
      </c>
      <c r="P2756" s="256">
        <v>229.12250969999999</v>
      </c>
      <c r="Q2756" s="256">
        <v>247.27082730000001</v>
      </c>
      <c r="R2756" s="256">
        <v>287.34836200000001</v>
      </c>
      <c r="S2756" s="256">
        <v>324.40117709999998</v>
      </c>
      <c r="T2756" s="256">
        <v>353.89219320000001</v>
      </c>
      <c r="U2756" s="256">
        <v>391.70118819999999</v>
      </c>
      <c r="V2756" s="256">
        <v>427.99782340000002</v>
      </c>
      <c r="W2756" s="256">
        <v>443.87760130000004</v>
      </c>
      <c r="X2756" s="256">
        <v>437.07198220000004</v>
      </c>
      <c r="Y2756" s="256">
        <v>417.41130479999998</v>
      </c>
      <c r="Z2756" s="256">
        <v>378.08994999999999</v>
      </c>
      <c r="AA2756" s="256">
        <v>337.25623539999998</v>
      </c>
      <c r="AB2756" s="256">
        <v>298.69106049999999</v>
      </c>
      <c r="AC2756" s="256">
        <v>266.1753248</v>
      </c>
      <c r="AD2756" s="256">
        <v>226.85397</v>
      </c>
      <c r="AE2756" s="256">
        <v>184.50789560000001</v>
      </c>
      <c r="AF2756" s="256">
        <v>154.26069960000001</v>
      </c>
      <c r="AG2756" s="256">
        <v>145.18654079999999</v>
      </c>
      <c r="AH2756" s="256">
        <v>135.35620209999999</v>
      </c>
      <c r="AI2756" s="256">
        <v>129.3067629</v>
      </c>
      <c r="AJ2756" s="256">
        <v>106.6213659</v>
      </c>
      <c r="AK2756" s="256">
        <v>59.738212099999998</v>
      </c>
      <c r="AL2756" s="256">
        <v>0</v>
      </c>
      <c r="AM2756" s="256">
        <v>0</v>
      </c>
      <c r="AN2756" s="256">
        <v>0</v>
      </c>
      <c r="AO2756" s="256">
        <v>0</v>
      </c>
      <c r="AP2756" s="256">
        <v>0</v>
      </c>
      <c r="AQ2756" s="256">
        <v>0</v>
      </c>
      <c r="AR2756" s="256">
        <v>0</v>
      </c>
      <c r="AS2756" s="256">
        <v>0</v>
      </c>
      <c r="AT2756" s="256">
        <v>0</v>
      </c>
      <c r="AU2756" s="256">
        <v>0</v>
      </c>
      <c r="AV2756" s="256">
        <v>0</v>
      </c>
      <c r="AW2756" s="256">
        <v>0</v>
      </c>
      <c r="AX2756" s="256">
        <v>0</v>
      </c>
      <c r="AY2756" s="256">
        <v>0</v>
      </c>
      <c r="AZ2756" s="256">
        <v>0</v>
      </c>
      <c r="BA2756" s="256">
        <v>0</v>
      </c>
      <c r="BB2756" s="256">
        <v>0</v>
      </c>
      <c r="BC2756" s="256">
        <v>0</v>
      </c>
      <c r="BD2756" s="256">
        <v>0</v>
      </c>
      <c r="BE2756" s="256">
        <v>0</v>
      </c>
      <c r="BF2756" s="256">
        <v>0</v>
      </c>
      <c r="BG2756" s="256">
        <v>0</v>
      </c>
      <c r="BH2756" s="256">
        <v>0</v>
      </c>
      <c r="BI2756" s="256">
        <v>0</v>
      </c>
      <c r="BJ2756" s="256">
        <v>0</v>
      </c>
      <c r="BK2756" s="256">
        <v>0</v>
      </c>
      <c r="BL2756" s="256">
        <v>0</v>
      </c>
      <c r="BM2756" s="256">
        <v>0</v>
      </c>
      <c r="BN2756" s="256">
        <v>0</v>
      </c>
      <c r="BO2756" s="256">
        <v>0</v>
      </c>
      <c r="BP2756" s="256">
        <v>0</v>
      </c>
      <c r="BQ2756" s="256">
        <v>0</v>
      </c>
      <c r="BR2756" s="256">
        <v>0</v>
      </c>
      <c r="BS2756" s="256">
        <v>0</v>
      </c>
      <c r="BT2756" s="256">
        <v>0</v>
      </c>
      <c r="BU2756" s="256">
        <v>0</v>
      </c>
      <c r="BV2756" s="256">
        <v>0</v>
      </c>
    </row>
    <row r="2757" spans="1:74">
      <c r="A2757" s="256">
        <v>155</v>
      </c>
      <c r="B2757" s="256">
        <v>983.79004989999999</v>
      </c>
      <c r="C2757" s="256">
        <v>1002.6945474</v>
      </c>
      <c r="D2757" s="256">
        <v>1019.3305052000001</v>
      </c>
      <c r="E2757" s="256">
        <v>1016.3057856</v>
      </c>
      <c r="F2757" s="256">
        <v>1000.4260077</v>
      </c>
      <c r="G2757" s="256">
        <v>972.4473514</v>
      </c>
      <c r="H2757" s="256">
        <v>894.56082170000002</v>
      </c>
      <c r="I2757" s="256">
        <v>755.42372009999997</v>
      </c>
      <c r="J2757" s="256">
        <v>594.35740139999996</v>
      </c>
      <c r="K2757" s="256">
        <v>436.31580230000003</v>
      </c>
      <c r="L2757" s="256">
        <v>321.37645750000001</v>
      </c>
      <c r="M2757" s="256">
        <v>263.90678509999998</v>
      </c>
      <c r="N2757" s="256">
        <v>241.97756800000002</v>
      </c>
      <c r="O2757" s="256">
        <v>230.63486950000001</v>
      </c>
      <c r="P2757" s="256">
        <v>233.65958910000001</v>
      </c>
      <c r="Q2757" s="256">
        <v>265.41914489999999</v>
      </c>
      <c r="R2757" s="256">
        <v>303.98431979999998</v>
      </c>
      <c r="S2757" s="256">
        <v>327.42589670000001</v>
      </c>
      <c r="T2757" s="256">
        <v>347.84275400000001</v>
      </c>
      <c r="U2757" s="256">
        <v>375.06523040000002</v>
      </c>
      <c r="V2757" s="256">
        <v>395.48208770000002</v>
      </c>
      <c r="W2757" s="256">
        <v>393.96972790000001</v>
      </c>
      <c r="X2757" s="256">
        <v>387.16410880000001</v>
      </c>
      <c r="Y2757" s="256">
        <v>358.42927259999999</v>
      </c>
      <c r="Z2757" s="256">
        <v>324.40117709999998</v>
      </c>
      <c r="AA2757" s="256">
        <v>287.34836200000001</v>
      </c>
      <c r="AB2757" s="256">
        <v>260.88206550000001</v>
      </c>
      <c r="AC2757" s="256">
        <v>230.63486950000001</v>
      </c>
      <c r="AD2757" s="256">
        <v>191.31351470000001</v>
      </c>
      <c r="AE2757" s="256">
        <v>159.5539589</v>
      </c>
      <c r="AF2757" s="256">
        <v>140.64946140000001</v>
      </c>
      <c r="AG2757" s="256">
        <v>135.35620209999999</v>
      </c>
      <c r="AH2757" s="256">
        <v>118.7202443</v>
      </c>
      <c r="AI2757" s="256">
        <v>114.18316490000001</v>
      </c>
      <c r="AJ2757" s="256">
        <v>89.229228200000009</v>
      </c>
      <c r="AK2757" s="256">
        <v>32.5157357</v>
      </c>
      <c r="AL2757" s="256">
        <v>0</v>
      </c>
      <c r="AM2757" s="256">
        <v>0</v>
      </c>
      <c r="AN2757" s="256">
        <v>0</v>
      </c>
      <c r="AO2757" s="256">
        <v>0</v>
      </c>
      <c r="AP2757" s="256">
        <v>0</v>
      </c>
      <c r="AQ2757" s="256">
        <v>0</v>
      </c>
      <c r="AR2757" s="256">
        <v>0</v>
      </c>
      <c r="AS2757" s="256">
        <v>0</v>
      </c>
      <c r="AT2757" s="256">
        <v>0</v>
      </c>
      <c r="AU2757" s="256">
        <v>0</v>
      </c>
      <c r="AV2757" s="256">
        <v>0</v>
      </c>
      <c r="AW2757" s="256">
        <v>0</v>
      </c>
      <c r="AX2757" s="256">
        <v>0</v>
      </c>
      <c r="AY2757" s="256">
        <v>0</v>
      </c>
      <c r="AZ2757" s="256">
        <v>0</v>
      </c>
      <c r="BA2757" s="256">
        <v>0</v>
      </c>
      <c r="BB2757" s="256">
        <v>0</v>
      </c>
      <c r="BC2757" s="256">
        <v>0</v>
      </c>
      <c r="BD2757" s="256">
        <v>0</v>
      </c>
      <c r="BE2757" s="256">
        <v>0</v>
      </c>
      <c r="BF2757" s="256">
        <v>0</v>
      </c>
      <c r="BG2757" s="256">
        <v>0</v>
      </c>
      <c r="BH2757" s="256">
        <v>0</v>
      </c>
      <c r="BI2757" s="256">
        <v>0</v>
      </c>
      <c r="BJ2757" s="256">
        <v>0</v>
      </c>
      <c r="BK2757" s="256">
        <v>0</v>
      </c>
      <c r="BL2757" s="256">
        <v>0</v>
      </c>
      <c r="BM2757" s="256">
        <v>0</v>
      </c>
      <c r="BN2757" s="256">
        <v>0</v>
      </c>
      <c r="BO2757" s="256">
        <v>0</v>
      </c>
      <c r="BP2757" s="256">
        <v>0</v>
      </c>
      <c r="BQ2757" s="256">
        <v>0</v>
      </c>
      <c r="BR2757" s="256">
        <v>0</v>
      </c>
      <c r="BS2757" s="256">
        <v>0</v>
      </c>
      <c r="BT2757" s="256">
        <v>0</v>
      </c>
      <c r="BU2757" s="256">
        <v>0</v>
      </c>
      <c r="BV2757" s="256">
        <v>0</v>
      </c>
    </row>
    <row r="2758" spans="1:74">
      <c r="A2758" s="256">
        <v>160</v>
      </c>
      <c r="B2758" s="256">
        <v>983.79004989999999</v>
      </c>
      <c r="C2758" s="256">
        <v>1000.4260077</v>
      </c>
      <c r="D2758" s="256">
        <v>1017.8181454</v>
      </c>
      <c r="E2758" s="256">
        <v>1014.0372459</v>
      </c>
      <c r="F2758" s="256">
        <v>997.40128809999999</v>
      </c>
      <c r="G2758" s="256">
        <v>965.64173230000006</v>
      </c>
      <c r="H2758" s="256">
        <v>871.87542470000005</v>
      </c>
      <c r="I2758" s="256">
        <v>719.1270849</v>
      </c>
      <c r="J2758" s="256">
        <v>552.76750690000006</v>
      </c>
      <c r="K2758" s="256">
        <v>400.0191671</v>
      </c>
      <c r="L2758" s="256">
        <v>299.4472404</v>
      </c>
      <c r="M2758" s="256">
        <v>254.83262630000002</v>
      </c>
      <c r="N2758" s="256">
        <v>238.19666850000002</v>
      </c>
      <c r="O2758" s="256">
        <v>229.8786896</v>
      </c>
      <c r="P2758" s="256">
        <v>241.22138810000001</v>
      </c>
      <c r="Q2758" s="256">
        <v>282.05510270000002</v>
      </c>
      <c r="R2758" s="256">
        <v>312.30229869999999</v>
      </c>
      <c r="S2758" s="256">
        <v>325.9135369</v>
      </c>
      <c r="T2758" s="256">
        <v>336.50005550000003</v>
      </c>
      <c r="U2758" s="256">
        <v>353.1360133</v>
      </c>
      <c r="V2758" s="256">
        <v>356.91691280000003</v>
      </c>
      <c r="W2758" s="256">
        <v>353.89219320000001</v>
      </c>
      <c r="X2758" s="256">
        <v>340.28095500000001</v>
      </c>
      <c r="Y2758" s="256">
        <v>309.27757910000003</v>
      </c>
      <c r="Z2758" s="256">
        <v>276.00566350000003</v>
      </c>
      <c r="AA2758" s="256">
        <v>248.78318709999999</v>
      </c>
      <c r="AB2758" s="256">
        <v>226.85397</v>
      </c>
      <c r="AC2758" s="256">
        <v>195.8505941</v>
      </c>
      <c r="AD2758" s="256">
        <v>164.84721820000001</v>
      </c>
      <c r="AE2758" s="256">
        <v>145.18654079999999</v>
      </c>
      <c r="AF2758" s="256">
        <v>132.33148249999999</v>
      </c>
      <c r="AG2758" s="256">
        <v>117.9640644</v>
      </c>
      <c r="AH2758" s="256">
        <v>99.059566900000007</v>
      </c>
      <c r="AI2758" s="256">
        <v>89.985408100000001</v>
      </c>
      <c r="AJ2758" s="256">
        <v>66.5438312</v>
      </c>
      <c r="AK2758" s="256">
        <v>27.978656300000001</v>
      </c>
      <c r="AL2758" s="256">
        <v>0</v>
      </c>
      <c r="AM2758" s="256">
        <v>0</v>
      </c>
      <c r="AN2758" s="256">
        <v>0</v>
      </c>
      <c r="AO2758" s="256">
        <v>0</v>
      </c>
      <c r="AP2758" s="256">
        <v>0</v>
      </c>
      <c r="AQ2758" s="256">
        <v>0</v>
      </c>
      <c r="AR2758" s="256">
        <v>0</v>
      </c>
      <c r="AS2758" s="256">
        <v>0</v>
      </c>
      <c r="AT2758" s="256">
        <v>0</v>
      </c>
      <c r="AU2758" s="256">
        <v>0</v>
      </c>
      <c r="AV2758" s="256">
        <v>0</v>
      </c>
      <c r="AW2758" s="256">
        <v>0</v>
      </c>
      <c r="AX2758" s="256">
        <v>0</v>
      </c>
      <c r="AY2758" s="256">
        <v>0</v>
      </c>
      <c r="AZ2758" s="256">
        <v>0</v>
      </c>
      <c r="BA2758" s="256">
        <v>0</v>
      </c>
      <c r="BB2758" s="256">
        <v>0</v>
      </c>
      <c r="BC2758" s="256">
        <v>0</v>
      </c>
      <c r="BD2758" s="256">
        <v>0</v>
      </c>
      <c r="BE2758" s="256">
        <v>0</v>
      </c>
      <c r="BF2758" s="256">
        <v>0</v>
      </c>
      <c r="BG2758" s="256">
        <v>0</v>
      </c>
      <c r="BH2758" s="256">
        <v>0</v>
      </c>
      <c r="BI2758" s="256">
        <v>0</v>
      </c>
      <c r="BJ2758" s="256">
        <v>0</v>
      </c>
      <c r="BK2758" s="256">
        <v>0</v>
      </c>
      <c r="BL2758" s="256">
        <v>0</v>
      </c>
      <c r="BM2758" s="256">
        <v>0</v>
      </c>
      <c r="BN2758" s="256">
        <v>0</v>
      </c>
      <c r="BO2758" s="256">
        <v>0</v>
      </c>
      <c r="BP2758" s="256">
        <v>0</v>
      </c>
      <c r="BQ2758" s="256">
        <v>0</v>
      </c>
      <c r="BR2758" s="256">
        <v>0</v>
      </c>
      <c r="BS2758" s="256">
        <v>0</v>
      </c>
      <c r="BT2758" s="256">
        <v>0</v>
      </c>
      <c r="BU2758" s="256">
        <v>0</v>
      </c>
      <c r="BV2758" s="256">
        <v>0</v>
      </c>
    </row>
    <row r="2759" spans="1:74">
      <c r="A2759" s="256">
        <v>165</v>
      </c>
      <c r="B2759" s="256">
        <v>983.79004989999999</v>
      </c>
      <c r="C2759" s="256">
        <v>1000.4260077</v>
      </c>
      <c r="D2759" s="256">
        <v>1019.3305052000001</v>
      </c>
      <c r="E2759" s="256">
        <v>1014.0372459</v>
      </c>
      <c r="F2759" s="256">
        <v>995.88892829999998</v>
      </c>
      <c r="G2759" s="256">
        <v>960.34847300000001</v>
      </c>
      <c r="H2759" s="256">
        <v>856.75182670000004</v>
      </c>
      <c r="I2759" s="256">
        <v>694.17314820000001</v>
      </c>
      <c r="J2759" s="256">
        <v>524.03267070000004</v>
      </c>
      <c r="K2759" s="256">
        <v>372.04051079999999</v>
      </c>
      <c r="L2759" s="256">
        <v>284.32364239999998</v>
      </c>
      <c r="M2759" s="256">
        <v>249.539367</v>
      </c>
      <c r="N2759" s="256">
        <v>235.9281288</v>
      </c>
      <c r="O2759" s="256">
        <v>229.8786896</v>
      </c>
      <c r="P2759" s="256">
        <v>248.78318709999999</v>
      </c>
      <c r="Q2759" s="256">
        <v>289.61690170000003</v>
      </c>
      <c r="R2759" s="256">
        <v>310.03375900000003</v>
      </c>
      <c r="S2759" s="256">
        <v>316.83937810000003</v>
      </c>
      <c r="T2759" s="256">
        <v>318.35173789999999</v>
      </c>
      <c r="U2759" s="256">
        <v>327.42589670000001</v>
      </c>
      <c r="V2759" s="256">
        <v>320.62027760000001</v>
      </c>
      <c r="W2759" s="256">
        <v>316.08319820000003</v>
      </c>
      <c r="X2759" s="256">
        <v>295.66634090000002</v>
      </c>
      <c r="Y2759" s="256">
        <v>265.41914489999999</v>
      </c>
      <c r="Z2759" s="256">
        <v>234.41576900000001</v>
      </c>
      <c r="AA2759" s="256">
        <v>217.77981120000001</v>
      </c>
      <c r="AB2759" s="256">
        <v>202.6562132</v>
      </c>
      <c r="AC2759" s="256">
        <v>173.92137700000001</v>
      </c>
      <c r="AD2759" s="256">
        <v>154.26069960000001</v>
      </c>
      <c r="AE2759" s="256">
        <v>139.8932815</v>
      </c>
      <c r="AF2759" s="256">
        <v>125.52586340000001</v>
      </c>
      <c r="AG2759" s="256">
        <v>103.5966463</v>
      </c>
      <c r="AH2759" s="256">
        <v>83.935968900000006</v>
      </c>
      <c r="AI2759" s="256">
        <v>71.837090500000002</v>
      </c>
      <c r="AJ2759" s="256">
        <v>50.664053299999999</v>
      </c>
      <c r="AK2759" s="256">
        <v>22.685397000000002</v>
      </c>
      <c r="AL2759" s="256">
        <v>0</v>
      </c>
      <c r="AM2759" s="256">
        <v>0</v>
      </c>
      <c r="AN2759" s="256">
        <v>0</v>
      </c>
      <c r="AO2759" s="256">
        <v>0</v>
      </c>
      <c r="AP2759" s="256">
        <v>0</v>
      </c>
      <c r="AQ2759" s="256">
        <v>0</v>
      </c>
      <c r="AR2759" s="256">
        <v>0</v>
      </c>
      <c r="AS2759" s="256">
        <v>0</v>
      </c>
      <c r="AT2759" s="256">
        <v>0</v>
      </c>
      <c r="AU2759" s="256">
        <v>0</v>
      </c>
      <c r="AV2759" s="256">
        <v>0</v>
      </c>
      <c r="AW2759" s="256">
        <v>0</v>
      </c>
      <c r="AX2759" s="256">
        <v>0</v>
      </c>
      <c r="AY2759" s="256">
        <v>0</v>
      </c>
      <c r="AZ2759" s="256">
        <v>0</v>
      </c>
      <c r="BA2759" s="256">
        <v>0</v>
      </c>
      <c r="BB2759" s="256">
        <v>0</v>
      </c>
      <c r="BC2759" s="256">
        <v>0</v>
      </c>
      <c r="BD2759" s="256">
        <v>0</v>
      </c>
      <c r="BE2759" s="256">
        <v>0</v>
      </c>
      <c r="BF2759" s="256">
        <v>0</v>
      </c>
      <c r="BG2759" s="256">
        <v>0</v>
      </c>
      <c r="BH2759" s="256">
        <v>0</v>
      </c>
      <c r="BI2759" s="256">
        <v>0</v>
      </c>
      <c r="BJ2759" s="256">
        <v>0</v>
      </c>
      <c r="BK2759" s="256">
        <v>0</v>
      </c>
      <c r="BL2759" s="256">
        <v>0</v>
      </c>
      <c r="BM2759" s="256">
        <v>0</v>
      </c>
      <c r="BN2759" s="256">
        <v>0</v>
      </c>
      <c r="BO2759" s="256">
        <v>0</v>
      </c>
      <c r="BP2759" s="256">
        <v>0</v>
      </c>
      <c r="BQ2759" s="256">
        <v>0</v>
      </c>
      <c r="BR2759" s="256">
        <v>0</v>
      </c>
      <c r="BS2759" s="256">
        <v>0</v>
      </c>
      <c r="BT2759" s="256">
        <v>0</v>
      </c>
      <c r="BU2759" s="256">
        <v>0</v>
      </c>
      <c r="BV2759" s="256">
        <v>0</v>
      </c>
    </row>
    <row r="2760" spans="1:74">
      <c r="A2760" s="256">
        <v>170</v>
      </c>
      <c r="B2760" s="256">
        <v>983.79004989999999</v>
      </c>
      <c r="C2760" s="256">
        <v>1001.9383675</v>
      </c>
      <c r="D2760" s="256">
        <v>1020.8428650000001</v>
      </c>
      <c r="E2760" s="256">
        <v>1014.7934258</v>
      </c>
      <c r="F2760" s="256">
        <v>996.64510819999998</v>
      </c>
      <c r="G2760" s="256">
        <v>955.81139359999997</v>
      </c>
      <c r="H2760" s="256">
        <v>839.359689</v>
      </c>
      <c r="I2760" s="256">
        <v>673.00011100000006</v>
      </c>
      <c r="J2760" s="256">
        <v>500.59109380000001</v>
      </c>
      <c r="K2760" s="256">
        <v>351.62365349999999</v>
      </c>
      <c r="L2760" s="256">
        <v>272.22476399999999</v>
      </c>
      <c r="M2760" s="256">
        <v>241.97756800000002</v>
      </c>
      <c r="N2760" s="256">
        <v>230.63486950000001</v>
      </c>
      <c r="O2760" s="256">
        <v>228.36632980000002</v>
      </c>
      <c r="P2760" s="256">
        <v>253.3202665</v>
      </c>
      <c r="Q2760" s="256">
        <v>291.88544139999999</v>
      </c>
      <c r="R2760" s="256">
        <v>303.22813990000003</v>
      </c>
      <c r="S2760" s="256">
        <v>302.47196000000002</v>
      </c>
      <c r="T2760" s="256">
        <v>296.42252080000003</v>
      </c>
      <c r="U2760" s="256">
        <v>297.93488059999999</v>
      </c>
      <c r="V2760" s="256">
        <v>282.81128260000003</v>
      </c>
      <c r="W2760" s="256">
        <v>279.03038309999999</v>
      </c>
      <c r="X2760" s="256">
        <v>257.10116599999998</v>
      </c>
      <c r="Y2760" s="256">
        <v>226.0977901</v>
      </c>
      <c r="Z2760" s="256">
        <v>201.90003330000002</v>
      </c>
      <c r="AA2760" s="256">
        <v>195.8505941</v>
      </c>
      <c r="AB2760" s="256">
        <v>185.26407549999999</v>
      </c>
      <c r="AC2760" s="256">
        <v>165.60339809999999</v>
      </c>
      <c r="AD2760" s="256">
        <v>153.5045197</v>
      </c>
      <c r="AE2760" s="256">
        <v>136.112382</v>
      </c>
      <c r="AF2760" s="256">
        <v>115.69552470000001</v>
      </c>
      <c r="AG2760" s="256">
        <v>90.741588000000007</v>
      </c>
      <c r="AH2760" s="256">
        <v>74.8618101</v>
      </c>
      <c r="AI2760" s="256">
        <v>57.4696724</v>
      </c>
      <c r="AJ2760" s="256">
        <v>35.540455299999998</v>
      </c>
      <c r="AK2760" s="256">
        <v>15.123598000000001</v>
      </c>
      <c r="AL2760" s="256">
        <v>0</v>
      </c>
      <c r="AM2760" s="256">
        <v>0</v>
      </c>
      <c r="AN2760" s="256">
        <v>0</v>
      </c>
      <c r="AO2760" s="256">
        <v>0</v>
      </c>
      <c r="AP2760" s="256">
        <v>0</v>
      </c>
      <c r="AQ2760" s="256">
        <v>0</v>
      </c>
      <c r="AR2760" s="256">
        <v>0</v>
      </c>
      <c r="AS2760" s="256">
        <v>0</v>
      </c>
      <c r="AT2760" s="256">
        <v>0</v>
      </c>
      <c r="AU2760" s="256">
        <v>0</v>
      </c>
      <c r="AV2760" s="256">
        <v>0</v>
      </c>
      <c r="AW2760" s="256">
        <v>0</v>
      </c>
      <c r="AX2760" s="256">
        <v>0</v>
      </c>
      <c r="AY2760" s="256">
        <v>0</v>
      </c>
      <c r="AZ2760" s="256">
        <v>0</v>
      </c>
      <c r="BA2760" s="256">
        <v>0</v>
      </c>
      <c r="BB2760" s="256">
        <v>0</v>
      </c>
      <c r="BC2760" s="256">
        <v>0</v>
      </c>
      <c r="BD2760" s="256">
        <v>0</v>
      </c>
      <c r="BE2760" s="256">
        <v>0</v>
      </c>
      <c r="BF2760" s="256">
        <v>0</v>
      </c>
      <c r="BG2760" s="256">
        <v>0</v>
      </c>
      <c r="BH2760" s="256">
        <v>0</v>
      </c>
      <c r="BI2760" s="256">
        <v>0</v>
      </c>
      <c r="BJ2760" s="256">
        <v>0</v>
      </c>
      <c r="BK2760" s="256">
        <v>0</v>
      </c>
      <c r="BL2760" s="256">
        <v>0</v>
      </c>
      <c r="BM2760" s="256">
        <v>0</v>
      </c>
      <c r="BN2760" s="256">
        <v>0</v>
      </c>
      <c r="BO2760" s="256">
        <v>0</v>
      </c>
      <c r="BP2760" s="256">
        <v>0</v>
      </c>
      <c r="BQ2760" s="256">
        <v>0</v>
      </c>
      <c r="BR2760" s="256">
        <v>0</v>
      </c>
      <c r="BS2760" s="256">
        <v>0</v>
      </c>
      <c r="BT2760" s="256">
        <v>0</v>
      </c>
      <c r="BU2760" s="256">
        <v>0</v>
      </c>
      <c r="BV2760" s="256">
        <v>0</v>
      </c>
    </row>
    <row r="2761" spans="1:74">
      <c r="A2761" s="256">
        <v>175</v>
      </c>
      <c r="B2761" s="256">
        <v>983.79004989999999</v>
      </c>
      <c r="C2761" s="256">
        <v>1002.6945474</v>
      </c>
      <c r="D2761" s="256">
        <v>1020.0866851000001</v>
      </c>
      <c r="E2761" s="256">
        <v>1011.7687062</v>
      </c>
      <c r="F2761" s="256">
        <v>992.86420870000006</v>
      </c>
      <c r="G2761" s="256">
        <v>950.51813430000004</v>
      </c>
      <c r="H2761" s="256">
        <v>830.28553020000004</v>
      </c>
      <c r="I2761" s="256">
        <v>662.41359239999997</v>
      </c>
      <c r="J2761" s="256">
        <v>487.73603550000001</v>
      </c>
      <c r="K2761" s="256">
        <v>339.5247751</v>
      </c>
      <c r="L2761" s="256">
        <v>263.15060520000003</v>
      </c>
      <c r="M2761" s="256">
        <v>235.17194890000002</v>
      </c>
      <c r="N2761" s="256">
        <v>224.58543030000001</v>
      </c>
      <c r="O2761" s="256">
        <v>225.34161019999999</v>
      </c>
      <c r="P2761" s="256">
        <v>254.07644640000001</v>
      </c>
      <c r="Q2761" s="256">
        <v>288.10454190000002</v>
      </c>
      <c r="R2761" s="256">
        <v>293.3978012</v>
      </c>
      <c r="S2761" s="256">
        <v>286.5921821</v>
      </c>
      <c r="T2761" s="256">
        <v>279.786563</v>
      </c>
      <c r="U2761" s="256">
        <v>272.22476399999999</v>
      </c>
      <c r="V2761" s="256">
        <v>251.05172680000001</v>
      </c>
      <c r="W2761" s="256">
        <v>246.5146474</v>
      </c>
      <c r="X2761" s="256">
        <v>221.56071070000002</v>
      </c>
      <c r="Y2761" s="256">
        <v>191.31351470000001</v>
      </c>
      <c r="Z2761" s="256">
        <v>176.9460966</v>
      </c>
      <c r="AA2761" s="256">
        <v>181.48317600000001</v>
      </c>
      <c r="AB2761" s="256">
        <v>174.67755690000001</v>
      </c>
      <c r="AC2761" s="256">
        <v>164.09103830000001</v>
      </c>
      <c r="AD2761" s="256">
        <v>155.01687950000002</v>
      </c>
      <c r="AE2761" s="256">
        <v>133.84384230000001</v>
      </c>
      <c r="AF2761" s="256">
        <v>110.4022654</v>
      </c>
      <c r="AG2761" s="256">
        <v>85.448328700000005</v>
      </c>
      <c r="AH2761" s="256">
        <v>66.5438312</v>
      </c>
      <c r="AI2761" s="256">
        <v>46.883153800000002</v>
      </c>
      <c r="AJ2761" s="256">
        <v>29.4910161</v>
      </c>
      <c r="AK2761" s="256">
        <v>13.611238200000001</v>
      </c>
      <c r="AL2761" s="256">
        <v>0</v>
      </c>
      <c r="AM2761" s="256">
        <v>0</v>
      </c>
      <c r="AN2761" s="256">
        <v>0</v>
      </c>
      <c r="AO2761" s="256">
        <v>0</v>
      </c>
      <c r="AP2761" s="256">
        <v>0</v>
      </c>
      <c r="AQ2761" s="256">
        <v>0</v>
      </c>
      <c r="AR2761" s="256">
        <v>0</v>
      </c>
      <c r="AS2761" s="256">
        <v>0</v>
      </c>
      <c r="AT2761" s="256">
        <v>0</v>
      </c>
      <c r="AU2761" s="256">
        <v>0</v>
      </c>
      <c r="AV2761" s="256">
        <v>0</v>
      </c>
      <c r="AW2761" s="256">
        <v>0</v>
      </c>
      <c r="AX2761" s="256">
        <v>0</v>
      </c>
      <c r="AY2761" s="256">
        <v>0</v>
      </c>
      <c r="AZ2761" s="256">
        <v>0</v>
      </c>
      <c r="BA2761" s="256">
        <v>0</v>
      </c>
      <c r="BB2761" s="256">
        <v>0</v>
      </c>
      <c r="BC2761" s="256">
        <v>0</v>
      </c>
      <c r="BD2761" s="256">
        <v>0</v>
      </c>
      <c r="BE2761" s="256">
        <v>0</v>
      </c>
      <c r="BF2761" s="256">
        <v>0</v>
      </c>
      <c r="BG2761" s="256">
        <v>0</v>
      </c>
      <c r="BH2761" s="256">
        <v>0</v>
      </c>
      <c r="BI2761" s="256">
        <v>0</v>
      </c>
      <c r="BJ2761" s="256">
        <v>0</v>
      </c>
      <c r="BK2761" s="256">
        <v>0</v>
      </c>
      <c r="BL2761" s="256">
        <v>0</v>
      </c>
      <c r="BM2761" s="256">
        <v>0</v>
      </c>
      <c r="BN2761" s="256">
        <v>0</v>
      </c>
      <c r="BO2761" s="256">
        <v>0</v>
      </c>
      <c r="BP2761" s="256">
        <v>0</v>
      </c>
      <c r="BQ2761" s="256">
        <v>0</v>
      </c>
      <c r="BR2761" s="256">
        <v>0</v>
      </c>
      <c r="BS2761" s="256">
        <v>0</v>
      </c>
      <c r="BT2761" s="256">
        <v>0</v>
      </c>
      <c r="BU2761" s="256">
        <v>0</v>
      </c>
      <c r="BV2761" s="256">
        <v>0</v>
      </c>
    </row>
    <row r="2762" spans="1:74">
      <c r="A2762" s="256">
        <v>180</v>
      </c>
      <c r="B2762" s="256">
        <v>983.79004989999999</v>
      </c>
      <c r="C2762" s="256">
        <v>1001.9383675</v>
      </c>
      <c r="D2762" s="256">
        <v>1017.8181454</v>
      </c>
      <c r="E2762" s="256">
        <v>1008.7439866</v>
      </c>
      <c r="F2762" s="256">
        <v>989.08330920000003</v>
      </c>
      <c r="G2762" s="256">
        <v>944.46869509999999</v>
      </c>
      <c r="H2762" s="256">
        <v>826.50463070000001</v>
      </c>
      <c r="I2762" s="256">
        <v>657.87651300000005</v>
      </c>
      <c r="J2762" s="256">
        <v>480.17423650000001</v>
      </c>
      <c r="K2762" s="256">
        <v>333.4753359</v>
      </c>
      <c r="L2762" s="256">
        <v>258.61352579999999</v>
      </c>
      <c r="M2762" s="256">
        <v>232.14722929999999</v>
      </c>
      <c r="N2762" s="256">
        <v>220.80453080000001</v>
      </c>
      <c r="O2762" s="256">
        <v>222.31689059999999</v>
      </c>
      <c r="P2762" s="256">
        <v>252.5640866</v>
      </c>
      <c r="Q2762" s="256">
        <v>283.56746250000003</v>
      </c>
      <c r="R2762" s="256">
        <v>286.5921821</v>
      </c>
      <c r="S2762" s="256">
        <v>276.76184340000003</v>
      </c>
      <c r="T2762" s="256">
        <v>269.95622430000003</v>
      </c>
      <c r="U2762" s="256">
        <v>257.85734589999998</v>
      </c>
      <c r="V2762" s="256">
        <v>235.17194890000002</v>
      </c>
      <c r="W2762" s="256">
        <v>229.12250969999999</v>
      </c>
      <c r="X2762" s="256">
        <v>201.14385340000001</v>
      </c>
      <c r="Y2762" s="256">
        <v>173.92137700000001</v>
      </c>
      <c r="Z2762" s="256">
        <v>164.09103830000001</v>
      </c>
      <c r="AA2762" s="256">
        <v>173.1651971</v>
      </c>
      <c r="AB2762" s="256">
        <v>168.62811769999999</v>
      </c>
      <c r="AC2762" s="256">
        <v>159.5539589</v>
      </c>
      <c r="AD2762" s="256">
        <v>151.23598000000001</v>
      </c>
      <c r="AE2762" s="256">
        <v>128.55058299999999</v>
      </c>
      <c r="AF2762" s="256">
        <v>101.3281066</v>
      </c>
      <c r="AG2762" s="256">
        <v>78.642709600000003</v>
      </c>
      <c r="AH2762" s="256">
        <v>57.4696724</v>
      </c>
      <c r="AI2762" s="256">
        <v>38.565174900000002</v>
      </c>
      <c r="AJ2762" s="256">
        <v>24.197756800000001</v>
      </c>
      <c r="AK2762" s="256">
        <v>10.5865186</v>
      </c>
      <c r="AL2762" s="256">
        <v>0</v>
      </c>
      <c r="AM2762" s="256">
        <v>0</v>
      </c>
      <c r="AN2762" s="256">
        <v>0</v>
      </c>
      <c r="AO2762" s="256">
        <v>0</v>
      </c>
      <c r="AP2762" s="256">
        <v>0</v>
      </c>
      <c r="AQ2762" s="256">
        <v>0</v>
      </c>
      <c r="AR2762" s="256">
        <v>0</v>
      </c>
      <c r="AS2762" s="256">
        <v>0</v>
      </c>
      <c r="AT2762" s="256">
        <v>0</v>
      </c>
      <c r="AU2762" s="256">
        <v>0</v>
      </c>
      <c r="AV2762" s="256">
        <v>0</v>
      </c>
      <c r="AW2762" s="256">
        <v>0</v>
      </c>
      <c r="AX2762" s="256">
        <v>0</v>
      </c>
      <c r="AY2762" s="256">
        <v>0</v>
      </c>
      <c r="AZ2762" s="256">
        <v>0</v>
      </c>
      <c r="BA2762" s="256">
        <v>0</v>
      </c>
      <c r="BB2762" s="256">
        <v>0</v>
      </c>
      <c r="BC2762" s="256">
        <v>0</v>
      </c>
      <c r="BD2762" s="256">
        <v>0</v>
      </c>
      <c r="BE2762" s="256">
        <v>0</v>
      </c>
      <c r="BF2762" s="256">
        <v>0</v>
      </c>
      <c r="BG2762" s="256">
        <v>0</v>
      </c>
      <c r="BH2762" s="256">
        <v>0</v>
      </c>
      <c r="BI2762" s="256">
        <v>0</v>
      </c>
      <c r="BJ2762" s="256">
        <v>0</v>
      </c>
      <c r="BK2762" s="256">
        <v>0</v>
      </c>
      <c r="BL2762" s="256">
        <v>0</v>
      </c>
      <c r="BM2762" s="256">
        <v>0</v>
      </c>
      <c r="BN2762" s="256">
        <v>0</v>
      </c>
      <c r="BO2762" s="256">
        <v>0</v>
      </c>
      <c r="BP2762" s="256">
        <v>0</v>
      </c>
      <c r="BQ2762" s="256">
        <v>0</v>
      </c>
      <c r="BR2762" s="256">
        <v>0</v>
      </c>
      <c r="BS2762" s="256">
        <v>0</v>
      </c>
      <c r="BT2762" s="256">
        <v>0</v>
      </c>
      <c r="BU2762" s="256">
        <v>0</v>
      </c>
      <c r="BV2762" s="256">
        <v>0</v>
      </c>
    </row>
    <row r="2763" spans="1:74">
      <c r="B2763" s="256" t="s">
        <v>3372</v>
      </c>
    </row>
    <row r="2764" spans="1:74">
      <c r="B2764" s="256" t="s">
        <v>3348</v>
      </c>
    </row>
    <row r="2765" spans="1:74">
      <c r="B2765" s="256" t="s">
        <v>66</v>
      </c>
    </row>
    <row r="2766" spans="1:74">
      <c r="B2766" s="256" t="s">
        <v>3353</v>
      </c>
    </row>
    <row r="2767" spans="1:74">
      <c r="B2767" s="256">
        <v>91</v>
      </c>
    </row>
    <row r="2768" spans="1:74">
      <c r="B2768" s="256" t="s">
        <v>3354</v>
      </c>
    </row>
    <row r="2770" spans="1:74">
      <c r="B2770" s="256">
        <v>73</v>
      </c>
    </row>
    <row r="2771" spans="1:74">
      <c r="B2771" s="256">
        <v>37</v>
      </c>
    </row>
    <row r="2772" spans="1:74">
      <c r="B2772" s="256">
        <v>0</v>
      </c>
      <c r="C2772" s="256">
        <v>2.5</v>
      </c>
      <c r="D2772" s="256">
        <v>5</v>
      </c>
      <c r="E2772" s="256">
        <v>7.5</v>
      </c>
      <c r="F2772" s="256">
        <v>10</v>
      </c>
      <c r="G2772" s="256">
        <v>12.5</v>
      </c>
      <c r="H2772" s="256">
        <v>15</v>
      </c>
      <c r="I2772" s="256">
        <v>17.5</v>
      </c>
      <c r="J2772" s="256">
        <v>20</v>
      </c>
      <c r="K2772" s="256">
        <v>22.5</v>
      </c>
      <c r="L2772" s="256">
        <v>25</v>
      </c>
      <c r="M2772" s="256">
        <v>27.5</v>
      </c>
      <c r="N2772" s="256">
        <v>30</v>
      </c>
      <c r="O2772" s="256">
        <v>32.5</v>
      </c>
      <c r="P2772" s="256">
        <v>35</v>
      </c>
      <c r="Q2772" s="256">
        <v>37.5</v>
      </c>
      <c r="R2772" s="256">
        <v>40</v>
      </c>
      <c r="S2772" s="256">
        <v>42.5</v>
      </c>
      <c r="T2772" s="256">
        <v>45</v>
      </c>
      <c r="U2772" s="256">
        <v>47.5</v>
      </c>
      <c r="V2772" s="256">
        <v>50</v>
      </c>
      <c r="W2772" s="256">
        <v>52.5</v>
      </c>
      <c r="X2772" s="256">
        <v>55</v>
      </c>
      <c r="Y2772" s="256">
        <v>57.5</v>
      </c>
      <c r="Z2772" s="256">
        <v>60</v>
      </c>
      <c r="AA2772" s="256">
        <v>62.5</v>
      </c>
      <c r="AB2772" s="256">
        <v>65</v>
      </c>
      <c r="AC2772" s="256">
        <v>67.5</v>
      </c>
      <c r="AD2772" s="256">
        <v>70</v>
      </c>
      <c r="AE2772" s="256">
        <v>72.5</v>
      </c>
      <c r="AF2772" s="256">
        <v>75</v>
      </c>
      <c r="AG2772" s="256">
        <v>77.5</v>
      </c>
      <c r="AH2772" s="256">
        <v>80</v>
      </c>
      <c r="AI2772" s="256">
        <v>82.5</v>
      </c>
      <c r="AJ2772" s="256">
        <v>85</v>
      </c>
      <c r="AK2772" s="256">
        <v>87.5</v>
      </c>
      <c r="AL2772" s="256">
        <v>90</v>
      </c>
      <c r="AM2772" s="256">
        <v>92.5</v>
      </c>
      <c r="AN2772" s="256">
        <v>95</v>
      </c>
      <c r="AO2772" s="256">
        <v>97.5</v>
      </c>
      <c r="AP2772" s="256">
        <v>100</v>
      </c>
      <c r="AQ2772" s="256">
        <v>102.5</v>
      </c>
      <c r="AR2772" s="256">
        <v>105</v>
      </c>
      <c r="AS2772" s="256">
        <v>107.5</v>
      </c>
      <c r="AT2772" s="256">
        <v>110</v>
      </c>
      <c r="AU2772" s="256">
        <v>112.5</v>
      </c>
      <c r="AV2772" s="256">
        <v>115</v>
      </c>
      <c r="AW2772" s="256">
        <v>117.5</v>
      </c>
      <c r="AX2772" s="256">
        <v>120</v>
      </c>
      <c r="AY2772" s="256">
        <v>122.5</v>
      </c>
      <c r="AZ2772" s="256">
        <v>125</v>
      </c>
      <c r="BA2772" s="256">
        <v>127.5</v>
      </c>
      <c r="BB2772" s="256">
        <v>130</v>
      </c>
      <c r="BC2772" s="256">
        <v>132.5</v>
      </c>
      <c r="BD2772" s="256">
        <v>135</v>
      </c>
      <c r="BE2772" s="256">
        <v>137.5</v>
      </c>
      <c r="BF2772" s="256">
        <v>140</v>
      </c>
      <c r="BG2772" s="256">
        <v>142.5</v>
      </c>
      <c r="BH2772" s="256">
        <v>145</v>
      </c>
      <c r="BI2772" s="256">
        <v>147.5</v>
      </c>
      <c r="BJ2772" s="256">
        <v>150</v>
      </c>
      <c r="BK2772" s="256">
        <v>152.5</v>
      </c>
      <c r="BL2772" s="256">
        <v>155</v>
      </c>
      <c r="BM2772" s="256">
        <v>157.5</v>
      </c>
      <c r="BN2772" s="256">
        <v>160</v>
      </c>
      <c r="BO2772" s="256">
        <v>162.5</v>
      </c>
      <c r="BP2772" s="256">
        <v>165</v>
      </c>
      <c r="BQ2772" s="256">
        <v>167.5</v>
      </c>
      <c r="BR2772" s="256">
        <v>170</v>
      </c>
      <c r="BS2772" s="256">
        <v>172.5</v>
      </c>
      <c r="BT2772" s="256">
        <v>175</v>
      </c>
      <c r="BU2772" s="256">
        <v>177.5</v>
      </c>
      <c r="BV2772" s="256">
        <v>180</v>
      </c>
    </row>
    <row r="2773" spans="1:74">
      <c r="A2773" s="256">
        <v>0</v>
      </c>
      <c r="B2773" s="256">
        <v>1829</v>
      </c>
      <c r="C2773" s="256">
        <v>1813</v>
      </c>
      <c r="D2773" s="256">
        <v>1794</v>
      </c>
      <c r="E2773" s="256">
        <v>1827</v>
      </c>
      <c r="F2773" s="256">
        <v>1863</v>
      </c>
      <c r="G2773" s="256">
        <v>1854</v>
      </c>
      <c r="H2773" s="256">
        <v>1812</v>
      </c>
      <c r="I2773" s="256">
        <v>1787</v>
      </c>
      <c r="J2773" s="256">
        <v>1807</v>
      </c>
      <c r="K2773" s="256">
        <v>1883</v>
      </c>
      <c r="L2773" s="256">
        <v>1980</v>
      </c>
      <c r="M2773" s="256">
        <v>2085</v>
      </c>
      <c r="N2773" s="256">
        <v>2183</v>
      </c>
      <c r="O2773" s="256">
        <v>2227</v>
      </c>
      <c r="P2773" s="256">
        <v>2253</v>
      </c>
      <c r="Q2773" s="256">
        <v>2295</v>
      </c>
      <c r="R2773" s="256">
        <v>2325</v>
      </c>
      <c r="S2773" s="256">
        <v>2326</v>
      </c>
      <c r="T2773" s="256">
        <v>2275</v>
      </c>
      <c r="U2773" s="256">
        <v>2148</v>
      </c>
      <c r="V2773" s="256">
        <v>2148</v>
      </c>
      <c r="W2773" s="256">
        <v>2225</v>
      </c>
      <c r="X2773" s="256">
        <v>2283</v>
      </c>
      <c r="Y2773" s="256">
        <v>2315</v>
      </c>
      <c r="Z2773" s="256">
        <v>2210</v>
      </c>
      <c r="AA2773" s="256">
        <v>1895</v>
      </c>
      <c r="AB2773" s="256">
        <v>1305</v>
      </c>
      <c r="AC2773" s="256">
        <v>686</v>
      </c>
      <c r="AD2773" s="256">
        <v>425</v>
      </c>
      <c r="AE2773" s="256">
        <v>349</v>
      </c>
      <c r="AF2773" s="256">
        <v>286</v>
      </c>
      <c r="AG2773" s="256">
        <v>211</v>
      </c>
      <c r="AH2773" s="256">
        <v>170</v>
      </c>
      <c r="AI2773" s="256">
        <v>138</v>
      </c>
      <c r="AJ2773" s="256">
        <v>124</v>
      </c>
      <c r="AK2773" s="256">
        <v>65</v>
      </c>
      <c r="AL2773" s="256">
        <v>0</v>
      </c>
      <c r="AM2773" s="256">
        <v>0</v>
      </c>
      <c r="AN2773" s="256">
        <v>0</v>
      </c>
      <c r="AO2773" s="256">
        <v>0</v>
      </c>
      <c r="AP2773" s="256">
        <v>0</v>
      </c>
      <c r="AQ2773" s="256">
        <v>0</v>
      </c>
      <c r="AR2773" s="256">
        <v>0</v>
      </c>
      <c r="AS2773" s="256">
        <v>0</v>
      </c>
      <c r="AT2773" s="256">
        <v>0</v>
      </c>
      <c r="AU2773" s="256">
        <v>0</v>
      </c>
      <c r="AV2773" s="256">
        <v>0</v>
      </c>
      <c r="AW2773" s="256">
        <v>0</v>
      </c>
      <c r="AX2773" s="256">
        <v>0</v>
      </c>
      <c r="AY2773" s="256">
        <v>0</v>
      </c>
      <c r="AZ2773" s="256">
        <v>0</v>
      </c>
      <c r="BA2773" s="256">
        <v>0</v>
      </c>
      <c r="BB2773" s="256">
        <v>0</v>
      </c>
      <c r="BC2773" s="256">
        <v>0</v>
      </c>
      <c r="BD2773" s="256">
        <v>0</v>
      </c>
      <c r="BE2773" s="256">
        <v>0</v>
      </c>
      <c r="BF2773" s="256">
        <v>0</v>
      </c>
      <c r="BG2773" s="256">
        <v>0</v>
      </c>
      <c r="BH2773" s="256">
        <v>0</v>
      </c>
      <c r="BI2773" s="256">
        <v>0</v>
      </c>
      <c r="BJ2773" s="256">
        <v>0</v>
      </c>
      <c r="BK2773" s="256">
        <v>0</v>
      </c>
      <c r="BL2773" s="256">
        <v>0</v>
      </c>
      <c r="BM2773" s="256">
        <v>0</v>
      </c>
      <c r="BN2773" s="256">
        <v>0</v>
      </c>
      <c r="BO2773" s="256">
        <v>0</v>
      </c>
      <c r="BP2773" s="256">
        <v>0</v>
      </c>
      <c r="BQ2773" s="256">
        <v>0</v>
      </c>
      <c r="BR2773" s="256">
        <v>0</v>
      </c>
      <c r="BS2773" s="256">
        <v>0</v>
      </c>
      <c r="BT2773" s="256">
        <v>0</v>
      </c>
      <c r="BU2773" s="256">
        <v>0</v>
      </c>
      <c r="BV2773" s="256">
        <v>0</v>
      </c>
    </row>
    <row r="2774" spans="1:74">
      <c r="A2774" s="256">
        <v>5</v>
      </c>
      <c r="B2774" s="256">
        <v>1829</v>
      </c>
      <c r="C2774" s="256">
        <v>1798</v>
      </c>
      <c r="D2774" s="256">
        <v>1801</v>
      </c>
      <c r="E2774" s="256">
        <v>1842</v>
      </c>
      <c r="F2774" s="256">
        <v>1856</v>
      </c>
      <c r="G2774" s="256">
        <v>1842</v>
      </c>
      <c r="H2774" s="256">
        <v>1804</v>
      </c>
      <c r="I2774" s="256">
        <v>1790</v>
      </c>
      <c r="J2774" s="256">
        <v>1827</v>
      </c>
      <c r="K2774" s="256">
        <v>1908</v>
      </c>
      <c r="L2774" s="256">
        <v>2006</v>
      </c>
      <c r="M2774" s="256">
        <v>2114</v>
      </c>
      <c r="N2774" s="256">
        <v>2192</v>
      </c>
      <c r="O2774" s="256">
        <v>2240</v>
      </c>
      <c r="P2774" s="256">
        <v>2273</v>
      </c>
      <c r="Q2774" s="256">
        <v>2312</v>
      </c>
      <c r="R2774" s="256">
        <v>2335</v>
      </c>
      <c r="S2774" s="256">
        <v>2323</v>
      </c>
      <c r="T2774" s="256">
        <v>2247</v>
      </c>
      <c r="U2774" s="256">
        <v>2156</v>
      </c>
      <c r="V2774" s="256">
        <v>2171</v>
      </c>
      <c r="W2774" s="256">
        <v>2221</v>
      </c>
      <c r="X2774" s="256">
        <v>2270</v>
      </c>
      <c r="Y2774" s="256">
        <v>2270</v>
      </c>
      <c r="Z2774" s="256">
        <v>2124</v>
      </c>
      <c r="AA2774" s="256">
        <v>1742</v>
      </c>
      <c r="AB2774" s="256">
        <v>1122</v>
      </c>
      <c r="AC2774" s="256">
        <v>589</v>
      </c>
      <c r="AD2774" s="256">
        <v>393</v>
      </c>
      <c r="AE2774" s="256">
        <v>330</v>
      </c>
      <c r="AF2774" s="256">
        <v>270</v>
      </c>
      <c r="AG2774" s="256">
        <v>203</v>
      </c>
      <c r="AH2774" s="256">
        <v>172</v>
      </c>
      <c r="AI2774" s="256">
        <v>146</v>
      </c>
      <c r="AJ2774" s="256">
        <v>114</v>
      </c>
      <c r="AK2774" s="256">
        <v>58</v>
      </c>
      <c r="AL2774" s="256">
        <v>0</v>
      </c>
      <c r="AM2774" s="256">
        <v>0</v>
      </c>
      <c r="AN2774" s="256">
        <v>0</v>
      </c>
      <c r="AO2774" s="256">
        <v>0</v>
      </c>
      <c r="AP2774" s="256">
        <v>0</v>
      </c>
      <c r="AQ2774" s="256">
        <v>0</v>
      </c>
      <c r="AR2774" s="256">
        <v>0</v>
      </c>
      <c r="AS2774" s="256">
        <v>0</v>
      </c>
      <c r="AT2774" s="256">
        <v>0</v>
      </c>
      <c r="AU2774" s="256">
        <v>0</v>
      </c>
      <c r="AV2774" s="256">
        <v>0</v>
      </c>
      <c r="AW2774" s="256">
        <v>0</v>
      </c>
      <c r="AX2774" s="256">
        <v>0</v>
      </c>
      <c r="AY2774" s="256">
        <v>0</v>
      </c>
      <c r="AZ2774" s="256">
        <v>0</v>
      </c>
      <c r="BA2774" s="256">
        <v>0</v>
      </c>
      <c r="BB2774" s="256">
        <v>0</v>
      </c>
      <c r="BC2774" s="256">
        <v>0</v>
      </c>
      <c r="BD2774" s="256">
        <v>0</v>
      </c>
      <c r="BE2774" s="256">
        <v>0</v>
      </c>
      <c r="BF2774" s="256">
        <v>0</v>
      </c>
      <c r="BG2774" s="256">
        <v>0</v>
      </c>
      <c r="BH2774" s="256">
        <v>0</v>
      </c>
      <c r="BI2774" s="256">
        <v>0</v>
      </c>
      <c r="BJ2774" s="256">
        <v>0</v>
      </c>
      <c r="BK2774" s="256">
        <v>0</v>
      </c>
      <c r="BL2774" s="256">
        <v>0</v>
      </c>
      <c r="BM2774" s="256">
        <v>0</v>
      </c>
      <c r="BN2774" s="256">
        <v>0</v>
      </c>
      <c r="BO2774" s="256">
        <v>0</v>
      </c>
      <c r="BP2774" s="256">
        <v>0</v>
      </c>
      <c r="BQ2774" s="256">
        <v>0</v>
      </c>
      <c r="BR2774" s="256">
        <v>0</v>
      </c>
      <c r="BS2774" s="256">
        <v>0</v>
      </c>
      <c r="BT2774" s="256">
        <v>0</v>
      </c>
      <c r="BU2774" s="256">
        <v>0</v>
      </c>
      <c r="BV2774" s="256">
        <v>0</v>
      </c>
    </row>
    <row r="2775" spans="1:74">
      <c r="A2775" s="256">
        <v>10</v>
      </c>
      <c r="B2775" s="256">
        <v>1829</v>
      </c>
      <c r="C2775" s="256">
        <v>1804</v>
      </c>
      <c r="D2775" s="256">
        <v>1803</v>
      </c>
      <c r="E2775" s="256">
        <v>1846</v>
      </c>
      <c r="F2775" s="256">
        <v>1864</v>
      </c>
      <c r="G2775" s="256">
        <v>1854</v>
      </c>
      <c r="H2775" s="256">
        <v>1820</v>
      </c>
      <c r="I2775" s="256">
        <v>1796</v>
      </c>
      <c r="J2775" s="256">
        <v>1826</v>
      </c>
      <c r="K2775" s="256">
        <v>1898</v>
      </c>
      <c r="L2775" s="256">
        <v>1990</v>
      </c>
      <c r="M2775" s="256">
        <v>2086</v>
      </c>
      <c r="N2775" s="256">
        <v>2172</v>
      </c>
      <c r="O2775" s="256">
        <v>2221</v>
      </c>
      <c r="P2775" s="256">
        <v>2246</v>
      </c>
      <c r="Q2775" s="256">
        <v>2281</v>
      </c>
      <c r="R2775" s="256">
        <v>2304</v>
      </c>
      <c r="S2775" s="256">
        <v>2296</v>
      </c>
      <c r="T2775" s="256">
        <v>2242</v>
      </c>
      <c r="U2775" s="256">
        <v>2147</v>
      </c>
      <c r="V2775" s="256">
        <v>2136</v>
      </c>
      <c r="W2775" s="256">
        <v>2181</v>
      </c>
      <c r="X2775" s="256">
        <v>2224</v>
      </c>
      <c r="Y2775" s="256">
        <v>2227</v>
      </c>
      <c r="Z2775" s="256">
        <v>2104</v>
      </c>
      <c r="AA2775" s="256">
        <v>1766</v>
      </c>
      <c r="AB2775" s="256">
        <v>1160</v>
      </c>
      <c r="AC2775" s="256">
        <v>612</v>
      </c>
      <c r="AD2775" s="256">
        <v>409</v>
      </c>
      <c r="AE2775" s="256">
        <v>344</v>
      </c>
      <c r="AF2775" s="256">
        <v>289</v>
      </c>
      <c r="AG2775" s="256">
        <v>224</v>
      </c>
      <c r="AH2775" s="256">
        <v>188</v>
      </c>
      <c r="AI2775" s="256">
        <v>158</v>
      </c>
      <c r="AJ2775" s="256">
        <v>118</v>
      </c>
      <c r="AK2775" s="256">
        <v>72</v>
      </c>
      <c r="AL2775" s="256">
        <v>0</v>
      </c>
      <c r="AM2775" s="256">
        <v>0</v>
      </c>
      <c r="AN2775" s="256">
        <v>0</v>
      </c>
      <c r="AO2775" s="256">
        <v>0</v>
      </c>
      <c r="AP2775" s="256">
        <v>0</v>
      </c>
      <c r="AQ2775" s="256">
        <v>0</v>
      </c>
      <c r="AR2775" s="256">
        <v>0</v>
      </c>
      <c r="AS2775" s="256">
        <v>0</v>
      </c>
      <c r="AT2775" s="256">
        <v>0</v>
      </c>
      <c r="AU2775" s="256">
        <v>0</v>
      </c>
      <c r="AV2775" s="256">
        <v>0</v>
      </c>
      <c r="AW2775" s="256">
        <v>0</v>
      </c>
      <c r="AX2775" s="256">
        <v>0</v>
      </c>
      <c r="AY2775" s="256">
        <v>0</v>
      </c>
      <c r="AZ2775" s="256">
        <v>0</v>
      </c>
      <c r="BA2775" s="256">
        <v>0</v>
      </c>
      <c r="BB2775" s="256">
        <v>0</v>
      </c>
      <c r="BC2775" s="256">
        <v>0</v>
      </c>
      <c r="BD2775" s="256">
        <v>0</v>
      </c>
      <c r="BE2775" s="256">
        <v>0</v>
      </c>
      <c r="BF2775" s="256">
        <v>0</v>
      </c>
      <c r="BG2775" s="256">
        <v>0</v>
      </c>
      <c r="BH2775" s="256">
        <v>0</v>
      </c>
      <c r="BI2775" s="256">
        <v>0</v>
      </c>
      <c r="BJ2775" s="256">
        <v>0</v>
      </c>
      <c r="BK2775" s="256">
        <v>0</v>
      </c>
      <c r="BL2775" s="256">
        <v>0</v>
      </c>
      <c r="BM2775" s="256">
        <v>0</v>
      </c>
      <c r="BN2775" s="256">
        <v>0</v>
      </c>
      <c r="BO2775" s="256">
        <v>0</v>
      </c>
      <c r="BP2775" s="256">
        <v>0</v>
      </c>
      <c r="BQ2775" s="256">
        <v>0</v>
      </c>
      <c r="BR2775" s="256">
        <v>0</v>
      </c>
      <c r="BS2775" s="256">
        <v>0</v>
      </c>
      <c r="BT2775" s="256">
        <v>0</v>
      </c>
      <c r="BU2775" s="256">
        <v>0</v>
      </c>
      <c r="BV2775" s="256">
        <v>0</v>
      </c>
    </row>
    <row r="2776" spans="1:74">
      <c r="A2776" s="256">
        <v>15</v>
      </c>
      <c r="B2776" s="256">
        <v>1829</v>
      </c>
      <c r="C2776" s="256">
        <v>1800</v>
      </c>
      <c r="D2776" s="256">
        <v>1800</v>
      </c>
      <c r="E2776" s="256">
        <v>1846</v>
      </c>
      <c r="F2776" s="256">
        <v>1862</v>
      </c>
      <c r="G2776" s="256">
        <v>1858</v>
      </c>
      <c r="H2776" s="256">
        <v>1830</v>
      </c>
      <c r="I2776" s="256">
        <v>1805</v>
      </c>
      <c r="J2776" s="256">
        <v>1819</v>
      </c>
      <c r="K2776" s="256">
        <v>1880</v>
      </c>
      <c r="L2776" s="256">
        <v>1968</v>
      </c>
      <c r="M2776" s="256">
        <v>2056</v>
      </c>
      <c r="N2776" s="256">
        <v>2142</v>
      </c>
      <c r="O2776" s="256">
        <v>2194</v>
      </c>
      <c r="P2776" s="256">
        <v>2212</v>
      </c>
      <c r="Q2776" s="256">
        <v>2246</v>
      </c>
      <c r="R2776" s="256">
        <v>2269</v>
      </c>
      <c r="S2776" s="256">
        <v>2280</v>
      </c>
      <c r="T2776" s="256">
        <v>2246</v>
      </c>
      <c r="U2776" s="256">
        <v>2166</v>
      </c>
      <c r="V2776" s="256">
        <v>2112</v>
      </c>
      <c r="W2776" s="256">
        <v>2130</v>
      </c>
      <c r="X2776" s="256">
        <v>2166</v>
      </c>
      <c r="Y2776" s="256">
        <v>2174</v>
      </c>
      <c r="Z2776" s="256">
        <v>2070</v>
      </c>
      <c r="AA2776" s="256">
        <v>1779</v>
      </c>
      <c r="AB2776" s="256">
        <v>1227</v>
      </c>
      <c r="AC2776" s="256">
        <v>666</v>
      </c>
      <c r="AD2776" s="256">
        <v>438</v>
      </c>
      <c r="AE2776" s="256">
        <v>372</v>
      </c>
      <c r="AF2776" s="256">
        <v>336</v>
      </c>
      <c r="AG2776" s="256">
        <v>257</v>
      </c>
      <c r="AH2776" s="256">
        <v>221</v>
      </c>
      <c r="AI2776" s="256">
        <v>188</v>
      </c>
      <c r="AJ2776" s="256">
        <v>156</v>
      </c>
      <c r="AK2776" s="256">
        <v>118</v>
      </c>
      <c r="AL2776" s="256">
        <v>0</v>
      </c>
      <c r="AM2776" s="256">
        <v>0</v>
      </c>
      <c r="AN2776" s="256">
        <v>0</v>
      </c>
      <c r="AO2776" s="256">
        <v>0</v>
      </c>
      <c r="AP2776" s="256">
        <v>0</v>
      </c>
      <c r="AQ2776" s="256">
        <v>0</v>
      </c>
      <c r="AR2776" s="256">
        <v>0</v>
      </c>
      <c r="AS2776" s="256">
        <v>0</v>
      </c>
      <c r="AT2776" s="256">
        <v>0</v>
      </c>
      <c r="AU2776" s="256">
        <v>0</v>
      </c>
      <c r="AV2776" s="256">
        <v>0</v>
      </c>
      <c r="AW2776" s="256">
        <v>0</v>
      </c>
      <c r="AX2776" s="256">
        <v>0</v>
      </c>
      <c r="AY2776" s="256">
        <v>0</v>
      </c>
      <c r="AZ2776" s="256">
        <v>0</v>
      </c>
      <c r="BA2776" s="256">
        <v>0</v>
      </c>
      <c r="BB2776" s="256">
        <v>0</v>
      </c>
      <c r="BC2776" s="256">
        <v>0</v>
      </c>
      <c r="BD2776" s="256">
        <v>0</v>
      </c>
      <c r="BE2776" s="256">
        <v>0</v>
      </c>
      <c r="BF2776" s="256">
        <v>0</v>
      </c>
      <c r="BG2776" s="256">
        <v>0</v>
      </c>
      <c r="BH2776" s="256">
        <v>0</v>
      </c>
      <c r="BI2776" s="256">
        <v>0</v>
      </c>
      <c r="BJ2776" s="256">
        <v>0</v>
      </c>
      <c r="BK2776" s="256">
        <v>0</v>
      </c>
      <c r="BL2776" s="256">
        <v>0</v>
      </c>
      <c r="BM2776" s="256">
        <v>0</v>
      </c>
      <c r="BN2776" s="256">
        <v>0</v>
      </c>
      <c r="BO2776" s="256">
        <v>0</v>
      </c>
      <c r="BP2776" s="256">
        <v>0</v>
      </c>
      <c r="BQ2776" s="256">
        <v>0</v>
      </c>
      <c r="BR2776" s="256">
        <v>0</v>
      </c>
      <c r="BS2776" s="256">
        <v>0</v>
      </c>
      <c r="BT2776" s="256">
        <v>0</v>
      </c>
      <c r="BU2776" s="256">
        <v>0</v>
      </c>
      <c r="BV2776" s="256">
        <v>0</v>
      </c>
    </row>
    <row r="2777" spans="1:74">
      <c r="A2777" s="256">
        <v>20</v>
      </c>
      <c r="B2777" s="256">
        <v>1829</v>
      </c>
      <c r="C2777" s="256">
        <v>1800</v>
      </c>
      <c r="D2777" s="256">
        <v>1798</v>
      </c>
      <c r="E2777" s="256">
        <v>1836</v>
      </c>
      <c r="F2777" s="256">
        <v>1858</v>
      </c>
      <c r="G2777" s="256">
        <v>1863</v>
      </c>
      <c r="H2777" s="256">
        <v>1842</v>
      </c>
      <c r="I2777" s="256">
        <v>1814</v>
      </c>
      <c r="J2777" s="256">
        <v>1816</v>
      </c>
      <c r="K2777" s="256">
        <v>1864</v>
      </c>
      <c r="L2777" s="256">
        <v>1945</v>
      </c>
      <c r="M2777" s="256">
        <v>2026</v>
      </c>
      <c r="N2777" s="256">
        <v>2106</v>
      </c>
      <c r="O2777" s="256">
        <v>2176</v>
      </c>
      <c r="P2777" s="256">
        <v>2189</v>
      </c>
      <c r="Q2777" s="256">
        <v>2212</v>
      </c>
      <c r="R2777" s="256">
        <v>2245</v>
      </c>
      <c r="S2777" s="256">
        <v>2259</v>
      </c>
      <c r="T2777" s="256">
        <v>2240</v>
      </c>
      <c r="U2777" s="256">
        <v>2191</v>
      </c>
      <c r="V2777" s="256">
        <v>2103</v>
      </c>
      <c r="W2777" s="256">
        <v>2078</v>
      </c>
      <c r="X2777" s="256">
        <v>2085</v>
      </c>
      <c r="Y2777" s="256">
        <v>2090</v>
      </c>
      <c r="Z2777" s="256">
        <v>2016</v>
      </c>
      <c r="AA2777" s="256">
        <v>1794</v>
      </c>
      <c r="AB2777" s="256">
        <v>1312</v>
      </c>
      <c r="AC2777" s="256">
        <v>746</v>
      </c>
      <c r="AD2777" s="256">
        <v>487</v>
      </c>
      <c r="AE2777" s="256">
        <v>428</v>
      </c>
      <c r="AF2777" s="256">
        <v>398</v>
      </c>
      <c r="AG2777" s="256">
        <v>328</v>
      </c>
      <c r="AH2777" s="256">
        <v>271</v>
      </c>
      <c r="AI2777" s="256">
        <v>248</v>
      </c>
      <c r="AJ2777" s="256">
        <v>192</v>
      </c>
      <c r="AK2777" s="256">
        <v>106</v>
      </c>
      <c r="AL2777" s="256">
        <v>0</v>
      </c>
      <c r="AM2777" s="256">
        <v>0</v>
      </c>
      <c r="AN2777" s="256">
        <v>0</v>
      </c>
      <c r="AO2777" s="256">
        <v>0</v>
      </c>
      <c r="AP2777" s="256">
        <v>0</v>
      </c>
      <c r="AQ2777" s="256">
        <v>0</v>
      </c>
      <c r="AR2777" s="256">
        <v>0</v>
      </c>
      <c r="AS2777" s="256">
        <v>0</v>
      </c>
      <c r="AT2777" s="256">
        <v>0</v>
      </c>
      <c r="AU2777" s="256">
        <v>0</v>
      </c>
      <c r="AV2777" s="256">
        <v>0</v>
      </c>
      <c r="AW2777" s="256">
        <v>0</v>
      </c>
      <c r="AX2777" s="256">
        <v>0</v>
      </c>
      <c r="AY2777" s="256">
        <v>0</v>
      </c>
      <c r="AZ2777" s="256">
        <v>0</v>
      </c>
      <c r="BA2777" s="256">
        <v>0</v>
      </c>
      <c r="BB2777" s="256">
        <v>0</v>
      </c>
      <c r="BC2777" s="256">
        <v>0</v>
      </c>
      <c r="BD2777" s="256">
        <v>0</v>
      </c>
      <c r="BE2777" s="256">
        <v>0</v>
      </c>
      <c r="BF2777" s="256">
        <v>0</v>
      </c>
      <c r="BG2777" s="256">
        <v>0</v>
      </c>
      <c r="BH2777" s="256">
        <v>0</v>
      </c>
      <c r="BI2777" s="256">
        <v>0</v>
      </c>
      <c r="BJ2777" s="256">
        <v>0</v>
      </c>
      <c r="BK2777" s="256">
        <v>0</v>
      </c>
      <c r="BL2777" s="256">
        <v>0</v>
      </c>
      <c r="BM2777" s="256">
        <v>0</v>
      </c>
      <c r="BN2777" s="256">
        <v>0</v>
      </c>
      <c r="BO2777" s="256">
        <v>0</v>
      </c>
      <c r="BP2777" s="256">
        <v>0</v>
      </c>
      <c r="BQ2777" s="256">
        <v>0</v>
      </c>
      <c r="BR2777" s="256">
        <v>0</v>
      </c>
      <c r="BS2777" s="256">
        <v>0</v>
      </c>
      <c r="BT2777" s="256">
        <v>0</v>
      </c>
      <c r="BU2777" s="256">
        <v>0</v>
      </c>
      <c r="BV2777" s="256">
        <v>0</v>
      </c>
    </row>
    <row r="2778" spans="1:74">
      <c r="A2778" s="256">
        <v>25</v>
      </c>
      <c r="B2778" s="256">
        <v>1829</v>
      </c>
      <c r="C2778" s="256">
        <v>1806</v>
      </c>
      <c r="D2778" s="256">
        <v>1796</v>
      </c>
      <c r="E2778" s="256">
        <v>1837</v>
      </c>
      <c r="F2778" s="256">
        <v>1865</v>
      </c>
      <c r="G2778" s="256">
        <v>1878</v>
      </c>
      <c r="H2778" s="256">
        <v>1862</v>
      </c>
      <c r="I2778" s="256">
        <v>1832</v>
      </c>
      <c r="J2778" s="256">
        <v>1817</v>
      </c>
      <c r="K2778" s="256">
        <v>1860</v>
      </c>
      <c r="L2778" s="256">
        <v>1921</v>
      </c>
      <c r="M2778" s="256">
        <v>1995</v>
      </c>
      <c r="N2778" s="256">
        <v>2074</v>
      </c>
      <c r="O2778" s="256">
        <v>2141</v>
      </c>
      <c r="P2778" s="256">
        <v>2150</v>
      </c>
      <c r="Q2778" s="256">
        <v>2175</v>
      </c>
      <c r="R2778" s="256">
        <v>2202</v>
      </c>
      <c r="S2778" s="256">
        <v>2229</v>
      </c>
      <c r="T2778" s="256">
        <v>2222</v>
      </c>
      <c r="U2778" s="256">
        <v>2202</v>
      </c>
      <c r="V2778" s="256">
        <v>2134</v>
      </c>
      <c r="W2778" s="256">
        <v>2067</v>
      </c>
      <c r="X2778" s="256">
        <v>2054</v>
      </c>
      <c r="Y2778" s="256">
        <v>2068</v>
      </c>
      <c r="Z2778" s="256">
        <v>2014</v>
      </c>
      <c r="AA2778" s="256">
        <v>1848</v>
      </c>
      <c r="AB2778" s="256">
        <v>1460</v>
      </c>
      <c r="AC2778" s="256">
        <v>888</v>
      </c>
      <c r="AD2778" s="256">
        <v>580</v>
      </c>
      <c r="AE2778" s="256">
        <v>519</v>
      </c>
      <c r="AF2778" s="256">
        <v>492</v>
      </c>
      <c r="AG2778" s="256">
        <v>419</v>
      </c>
      <c r="AH2778" s="256">
        <v>351</v>
      </c>
      <c r="AI2778" s="256">
        <v>322</v>
      </c>
      <c r="AJ2778" s="256">
        <v>266</v>
      </c>
      <c r="AK2778" s="256">
        <v>144</v>
      </c>
      <c r="AL2778" s="256">
        <v>0</v>
      </c>
      <c r="AM2778" s="256">
        <v>0</v>
      </c>
      <c r="AN2778" s="256">
        <v>0</v>
      </c>
      <c r="AO2778" s="256">
        <v>0</v>
      </c>
      <c r="AP2778" s="256">
        <v>0</v>
      </c>
      <c r="AQ2778" s="256">
        <v>0</v>
      </c>
      <c r="AR2778" s="256">
        <v>0</v>
      </c>
      <c r="AS2778" s="256">
        <v>0</v>
      </c>
      <c r="AT2778" s="256">
        <v>0</v>
      </c>
      <c r="AU2778" s="256">
        <v>0</v>
      </c>
      <c r="AV2778" s="256">
        <v>0</v>
      </c>
      <c r="AW2778" s="256">
        <v>0</v>
      </c>
      <c r="AX2778" s="256">
        <v>0</v>
      </c>
      <c r="AY2778" s="256">
        <v>0</v>
      </c>
      <c r="AZ2778" s="256">
        <v>0</v>
      </c>
      <c r="BA2778" s="256">
        <v>0</v>
      </c>
      <c r="BB2778" s="256">
        <v>0</v>
      </c>
      <c r="BC2778" s="256">
        <v>0</v>
      </c>
      <c r="BD2778" s="256">
        <v>0</v>
      </c>
      <c r="BE2778" s="256">
        <v>0</v>
      </c>
      <c r="BF2778" s="256">
        <v>0</v>
      </c>
      <c r="BG2778" s="256">
        <v>0</v>
      </c>
      <c r="BH2778" s="256">
        <v>0</v>
      </c>
      <c r="BI2778" s="256">
        <v>0</v>
      </c>
      <c r="BJ2778" s="256">
        <v>0</v>
      </c>
      <c r="BK2778" s="256">
        <v>0</v>
      </c>
      <c r="BL2778" s="256">
        <v>0</v>
      </c>
      <c r="BM2778" s="256">
        <v>0</v>
      </c>
      <c r="BN2778" s="256">
        <v>0</v>
      </c>
      <c r="BO2778" s="256">
        <v>0</v>
      </c>
      <c r="BP2778" s="256">
        <v>0</v>
      </c>
      <c r="BQ2778" s="256">
        <v>0</v>
      </c>
      <c r="BR2778" s="256">
        <v>0</v>
      </c>
      <c r="BS2778" s="256">
        <v>0</v>
      </c>
      <c r="BT2778" s="256">
        <v>0</v>
      </c>
      <c r="BU2778" s="256">
        <v>0</v>
      </c>
      <c r="BV2778" s="256">
        <v>0</v>
      </c>
    </row>
    <row r="2779" spans="1:74">
      <c r="A2779" s="256">
        <v>30</v>
      </c>
      <c r="B2779" s="256">
        <v>1829</v>
      </c>
      <c r="C2779" s="256">
        <v>1806</v>
      </c>
      <c r="D2779" s="256">
        <v>1794</v>
      </c>
      <c r="E2779" s="256">
        <v>1829</v>
      </c>
      <c r="F2779" s="256">
        <v>1864</v>
      </c>
      <c r="G2779" s="256">
        <v>1882</v>
      </c>
      <c r="H2779" s="256">
        <v>1884</v>
      </c>
      <c r="I2779" s="256">
        <v>1857</v>
      </c>
      <c r="J2779" s="256">
        <v>1840</v>
      </c>
      <c r="K2779" s="256">
        <v>1848</v>
      </c>
      <c r="L2779" s="256">
        <v>1900</v>
      </c>
      <c r="M2779" s="256">
        <v>1972</v>
      </c>
      <c r="N2779" s="256">
        <v>2031</v>
      </c>
      <c r="O2779" s="256">
        <v>2102</v>
      </c>
      <c r="P2779" s="256">
        <v>2120</v>
      </c>
      <c r="Q2779" s="256">
        <v>2134</v>
      </c>
      <c r="R2779" s="256">
        <v>2162</v>
      </c>
      <c r="S2779" s="256">
        <v>2190</v>
      </c>
      <c r="T2779" s="256">
        <v>2200</v>
      </c>
      <c r="U2779" s="256">
        <v>2210</v>
      </c>
      <c r="V2779" s="256">
        <v>2191</v>
      </c>
      <c r="W2779" s="256">
        <v>2144</v>
      </c>
      <c r="X2779" s="256">
        <v>2082</v>
      </c>
      <c r="Y2779" s="256">
        <v>2070</v>
      </c>
      <c r="Z2779" s="256">
        <v>2043</v>
      </c>
      <c r="AA2779" s="256">
        <v>1911</v>
      </c>
      <c r="AB2779" s="256">
        <v>1617</v>
      </c>
      <c r="AC2779" s="256">
        <v>1106</v>
      </c>
      <c r="AD2779" s="256">
        <v>702</v>
      </c>
      <c r="AE2779" s="256">
        <v>613</v>
      </c>
      <c r="AF2779" s="256">
        <v>614</v>
      </c>
      <c r="AG2779" s="256">
        <v>578</v>
      </c>
      <c r="AH2779" s="256">
        <v>505</v>
      </c>
      <c r="AI2779" s="256">
        <v>449</v>
      </c>
      <c r="AJ2779" s="256">
        <v>375</v>
      </c>
      <c r="AK2779" s="256">
        <v>190</v>
      </c>
      <c r="AL2779" s="256">
        <v>0</v>
      </c>
      <c r="AM2779" s="256">
        <v>0</v>
      </c>
      <c r="AN2779" s="256">
        <v>0</v>
      </c>
      <c r="AO2779" s="256">
        <v>0</v>
      </c>
      <c r="AP2779" s="256">
        <v>0</v>
      </c>
      <c r="AQ2779" s="256">
        <v>0</v>
      </c>
      <c r="AR2779" s="256">
        <v>0</v>
      </c>
      <c r="AS2779" s="256">
        <v>0</v>
      </c>
      <c r="AT2779" s="256">
        <v>0</v>
      </c>
      <c r="AU2779" s="256">
        <v>0</v>
      </c>
      <c r="AV2779" s="256">
        <v>0</v>
      </c>
      <c r="AW2779" s="256">
        <v>0</v>
      </c>
      <c r="AX2779" s="256">
        <v>0</v>
      </c>
      <c r="AY2779" s="256">
        <v>0</v>
      </c>
      <c r="AZ2779" s="256">
        <v>0</v>
      </c>
      <c r="BA2779" s="256">
        <v>0</v>
      </c>
      <c r="BB2779" s="256">
        <v>0</v>
      </c>
      <c r="BC2779" s="256">
        <v>0</v>
      </c>
      <c r="BD2779" s="256">
        <v>0</v>
      </c>
      <c r="BE2779" s="256">
        <v>0</v>
      </c>
      <c r="BF2779" s="256">
        <v>0</v>
      </c>
      <c r="BG2779" s="256">
        <v>0</v>
      </c>
      <c r="BH2779" s="256">
        <v>0</v>
      </c>
      <c r="BI2779" s="256">
        <v>0</v>
      </c>
      <c r="BJ2779" s="256">
        <v>0</v>
      </c>
      <c r="BK2779" s="256">
        <v>0</v>
      </c>
      <c r="BL2779" s="256">
        <v>0</v>
      </c>
      <c r="BM2779" s="256">
        <v>0</v>
      </c>
      <c r="BN2779" s="256">
        <v>0</v>
      </c>
      <c r="BO2779" s="256">
        <v>0</v>
      </c>
      <c r="BP2779" s="256">
        <v>0</v>
      </c>
      <c r="BQ2779" s="256">
        <v>0</v>
      </c>
      <c r="BR2779" s="256">
        <v>0</v>
      </c>
      <c r="BS2779" s="256">
        <v>0</v>
      </c>
      <c r="BT2779" s="256">
        <v>0</v>
      </c>
      <c r="BU2779" s="256">
        <v>0</v>
      </c>
      <c r="BV2779" s="256">
        <v>0</v>
      </c>
    </row>
    <row r="2780" spans="1:74">
      <c r="A2780" s="256">
        <v>35</v>
      </c>
      <c r="B2780" s="256">
        <v>1829</v>
      </c>
      <c r="C2780" s="256">
        <v>1805</v>
      </c>
      <c r="D2780" s="256">
        <v>1798</v>
      </c>
      <c r="E2780" s="256">
        <v>1824</v>
      </c>
      <c r="F2780" s="256">
        <v>1864</v>
      </c>
      <c r="G2780" s="256">
        <v>1894</v>
      </c>
      <c r="H2780" s="256">
        <v>1912</v>
      </c>
      <c r="I2780" s="256">
        <v>1892</v>
      </c>
      <c r="J2780" s="256">
        <v>1872</v>
      </c>
      <c r="K2780" s="256">
        <v>1864</v>
      </c>
      <c r="L2780" s="256">
        <v>1885</v>
      </c>
      <c r="M2780" s="256">
        <v>1946</v>
      </c>
      <c r="N2780" s="256">
        <v>2002</v>
      </c>
      <c r="O2780" s="256">
        <v>2056</v>
      </c>
      <c r="P2780" s="256">
        <v>2092</v>
      </c>
      <c r="Q2780" s="256">
        <v>2107</v>
      </c>
      <c r="R2780" s="256">
        <v>2120</v>
      </c>
      <c r="S2780" s="256">
        <v>2146</v>
      </c>
      <c r="T2780" s="256">
        <v>2165</v>
      </c>
      <c r="U2780" s="256">
        <v>2199</v>
      </c>
      <c r="V2780" s="256">
        <v>2217</v>
      </c>
      <c r="W2780" s="256">
        <v>2217</v>
      </c>
      <c r="X2780" s="256">
        <v>2166</v>
      </c>
      <c r="Y2780" s="256">
        <v>2109</v>
      </c>
      <c r="Z2780" s="256">
        <v>2052</v>
      </c>
      <c r="AA2780" s="256">
        <v>1942</v>
      </c>
      <c r="AB2780" s="256">
        <v>1702</v>
      </c>
      <c r="AC2780" s="256">
        <v>1264</v>
      </c>
      <c r="AD2780" s="256">
        <v>788</v>
      </c>
      <c r="AE2780" s="256">
        <v>642</v>
      </c>
      <c r="AF2780" s="256">
        <v>664</v>
      </c>
      <c r="AG2780" s="256">
        <v>706</v>
      </c>
      <c r="AH2780" s="256">
        <v>692</v>
      </c>
      <c r="AI2780" s="256">
        <v>652</v>
      </c>
      <c r="AJ2780" s="256">
        <v>574</v>
      </c>
      <c r="AK2780" s="256">
        <v>292</v>
      </c>
      <c r="AL2780" s="256">
        <v>0</v>
      </c>
      <c r="AM2780" s="256">
        <v>0</v>
      </c>
      <c r="AN2780" s="256">
        <v>0</v>
      </c>
      <c r="AO2780" s="256">
        <v>0</v>
      </c>
      <c r="AP2780" s="256">
        <v>0</v>
      </c>
      <c r="AQ2780" s="256">
        <v>0</v>
      </c>
      <c r="AR2780" s="256">
        <v>0</v>
      </c>
      <c r="AS2780" s="256">
        <v>0</v>
      </c>
      <c r="AT2780" s="256">
        <v>0</v>
      </c>
      <c r="AU2780" s="256">
        <v>0</v>
      </c>
      <c r="AV2780" s="256">
        <v>0</v>
      </c>
      <c r="AW2780" s="256">
        <v>0</v>
      </c>
      <c r="AX2780" s="256">
        <v>0</v>
      </c>
      <c r="AY2780" s="256">
        <v>0</v>
      </c>
      <c r="AZ2780" s="256">
        <v>0</v>
      </c>
      <c r="BA2780" s="256">
        <v>0</v>
      </c>
      <c r="BB2780" s="256">
        <v>0</v>
      </c>
      <c r="BC2780" s="256">
        <v>0</v>
      </c>
      <c r="BD2780" s="256">
        <v>0</v>
      </c>
      <c r="BE2780" s="256">
        <v>0</v>
      </c>
      <c r="BF2780" s="256">
        <v>0</v>
      </c>
      <c r="BG2780" s="256">
        <v>0</v>
      </c>
      <c r="BH2780" s="256">
        <v>0</v>
      </c>
      <c r="BI2780" s="256">
        <v>0</v>
      </c>
      <c r="BJ2780" s="256">
        <v>0</v>
      </c>
      <c r="BK2780" s="256">
        <v>0</v>
      </c>
      <c r="BL2780" s="256">
        <v>0</v>
      </c>
      <c r="BM2780" s="256">
        <v>0</v>
      </c>
      <c r="BN2780" s="256">
        <v>0</v>
      </c>
      <c r="BO2780" s="256">
        <v>0</v>
      </c>
      <c r="BP2780" s="256">
        <v>0</v>
      </c>
      <c r="BQ2780" s="256">
        <v>0</v>
      </c>
      <c r="BR2780" s="256">
        <v>0</v>
      </c>
      <c r="BS2780" s="256">
        <v>0</v>
      </c>
      <c r="BT2780" s="256">
        <v>0</v>
      </c>
      <c r="BU2780" s="256">
        <v>0</v>
      </c>
      <c r="BV2780" s="256">
        <v>0</v>
      </c>
    </row>
    <row r="2781" spans="1:74">
      <c r="A2781" s="256">
        <v>40</v>
      </c>
      <c r="B2781" s="256">
        <v>1829</v>
      </c>
      <c r="C2781" s="256">
        <v>1808</v>
      </c>
      <c r="D2781" s="256">
        <v>1794</v>
      </c>
      <c r="E2781" s="256">
        <v>1814</v>
      </c>
      <c r="F2781" s="256">
        <v>1852</v>
      </c>
      <c r="G2781" s="256">
        <v>1901</v>
      </c>
      <c r="H2781" s="256">
        <v>1938</v>
      </c>
      <c r="I2781" s="256">
        <v>1938</v>
      </c>
      <c r="J2781" s="256">
        <v>1910</v>
      </c>
      <c r="K2781" s="256">
        <v>1890</v>
      </c>
      <c r="L2781" s="256">
        <v>1882</v>
      </c>
      <c r="M2781" s="256">
        <v>1932</v>
      </c>
      <c r="N2781" s="256">
        <v>1978</v>
      </c>
      <c r="O2781" s="256">
        <v>2031</v>
      </c>
      <c r="P2781" s="256">
        <v>2057</v>
      </c>
      <c r="Q2781" s="256">
        <v>2086</v>
      </c>
      <c r="R2781" s="256">
        <v>2100</v>
      </c>
      <c r="S2781" s="256">
        <v>2116</v>
      </c>
      <c r="T2781" s="256">
        <v>2138</v>
      </c>
      <c r="U2781" s="256">
        <v>2182</v>
      </c>
      <c r="V2781" s="256">
        <v>2215</v>
      </c>
      <c r="W2781" s="256">
        <v>2250</v>
      </c>
      <c r="X2781" s="256">
        <v>2254</v>
      </c>
      <c r="Y2781" s="256">
        <v>2228</v>
      </c>
      <c r="Z2781" s="256">
        <v>2168</v>
      </c>
      <c r="AA2781" s="256">
        <v>2060</v>
      </c>
      <c r="AB2781" s="256">
        <v>1854</v>
      </c>
      <c r="AC2781" s="256">
        <v>1473</v>
      </c>
      <c r="AD2781" s="256">
        <v>968</v>
      </c>
      <c r="AE2781" s="256">
        <v>714</v>
      </c>
      <c r="AF2781" s="256">
        <v>750</v>
      </c>
      <c r="AG2781" s="256">
        <v>838</v>
      </c>
      <c r="AH2781" s="256">
        <v>865</v>
      </c>
      <c r="AI2781" s="256">
        <v>850</v>
      </c>
      <c r="AJ2781" s="256">
        <v>691</v>
      </c>
      <c r="AK2781" s="256">
        <v>310</v>
      </c>
      <c r="AL2781" s="256">
        <v>0</v>
      </c>
      <c r="AM2781" s="256">
        <v>0</v>
      </c>
      <c r="AN2781" s="256">
        <v>0</v>
      </c>
      <c r="AO2781" s="256">
        <v>0</v>
      </c>
      <c r="AP2781" s="256">
        <v>0</v>
      </c>
      <c r="AQ2781" s="256">
        <v>0</v>
      </c>
      <c r="AR2781" s="256">
        <v>0</v>
      </c>
      <c r="AS2781" s="256">
        <v>0</v>
      </c>
      <c r="AT2781" s="256">
        <v>0</v>
      </c>
      <c r="AU2781" s="256">
        <v>0</v>
      </c>
      <c r="AV2781" s="256">
        <v>0</v>
      </c>
      <c r="AW2781" s="256">
        <v>0</v>
      </c>
      <c r="AX2781" s="256">
        <v>0</v>
      </c>
      <c r="AY2781" s="256">
        <v>0</v>
      </c>
      <c r="AZ2781" s="256">
        <v>0</v>
      </c>
      <c r="BA2781" s="256">
        <v>0</v>
      </c>
      <c r="BB2781" s="256">
        <v>0</v>
      </c>
      <c r="BC2781" s="256">
        <v>0</v>
      </c>
      <c r="BD2781" s="256">
        <v>0</v>
      </c>
      <c r="BE2781" s="256">
        <v>0</v>
      </c>
      <c r="BF2781" s="256">
        <v>0</v>
      </c>
      <c r="BG2781" s="256">
        <v>0</v>
      </c>
      <c r="BH2781" s="256">
        <v>0</v>
      </c>
      <c r="BI2781" s="256">
        <v>0</v>
      </c>
      <c r="BJ2781" s="256">
        <v>0</v>
      </c>
      <c r="BK2781" s="256">
        <v>0</v>
      </c>
      <c r="BL2781" s="256">
        <v>0</v>
      </c>
      <c r="BM2781" s="256">
        <v>0</v>
      </c>
      <c r="BN2781" s="256">
        <v>0</v>
      </c>
      <c r="BO2781" s="256">
        <v>0</v>
      </c>
      <c r="BP2781" s="256">
        <v>0</v>
      </c>
      <c r="BQ2781" s="256">
        <v>0</v>
      </c>
      <c r="BR2781" s="256">
        <v>0</v>
      </c>
      <c r="BS2781" s="256">
        <v>0</v>
      </c>
      <c r="BT2781" s="256">
        <v>0</v>
      </c>
      <c r="BU2781" s="256">
        <v>0</v>
      </c>
      <c r="BV2781" s="256">
        <v>0</v>
      </c>
    </row>
    <row r="2782" spans="1:74">
      <c r="A2782" s="256">
        <v>45</v>
      </c>
      <c r="B2782" s="256">
        <v>1829</v>
      </c>
      <c r="C2782" s="256">
        <v>1818</v>
      </c>
      <c r="D2782" s="256">
        <v>1802</v>
      </c>
      <c r="E2782" s="256">
        <v>1808</v>
      </c>
      <c r="F2782" s="256">
        <v>1850</v>
      </c>
      <c r="G2782" s="256">
        <v>1898</v>
      </c>
      <c r="H2782" s="256">
        <v>1950</v>
      </c>
      <c r="I2782" s="256">
        <v>1978</v>
      </c>
      <c r="J2782" s="256">
        <v>1964</v>
      </c>
      <c r="K2782" s="256">
        <v>1932</v>
      </c>
      <c r="L2782" s="256">
        <v>1902</v>
      </c>
      <c r="M2782" s="256">
        <v>1923</v>
      </c>
      <c r="N2782" s="256">
        <v>1972</v>
      </c>
      <c r="O2782" s="256">
        <v>2025</v>
      </c>
      <c r="P2782" s="256">
        <v>2048</v>
      </c>
      <c r="Q2782" s="256">
        <v>2074</v>
      </c>
      <c r="R2782" s="256">
        <v>2112</v>
      </c>
      <c r="S2782" s="256">
        <v>2133</v>
      </c>
      <c r="T2782" s="256">
        <v>2148</v>
      </c>
      <c r="U2782" s="256">
        <v>2190</v>
      </c>
      <c r="V2782" s="256">
        <v>2228</v>
      </c>
      <c r="W2782" s="256">
        <v>2276</v>
      </c>
      <c r="X2782" s="256">
        <v>2314</v>
      </c>
      <c r="Y2782" s="256">
        <v>2342</v>
      </c>
      <c r="Z2782" s="256">
        <v>2358</v>
      </c>
      <c r="AA2782" s="256">
        <v>2318</v>
      </c>
      <c r="AB2782" s="256">
        <v>2168</v>
      </c>
      <c r="AC2782" s="256">
        <v>1842</v>
      </c>
      <c r="AD2782" s="256">
        <v>1290</v>
      </c>
      <c r="AE2782" s="256">
        <v>872</v>
      </c>
      <c r="AF2782" s="256">
        <v>852</v>
      </c>
      <c r="AG2782" s="256">
        <v>928</v>
      </c>
      <c r="AH2782" s="256">
        <v>974</v>
      </c>
      <c r="AI2782" s="256">
        <v>970</v>
      </c>
      <c r="AJ2782" s="256">
        <v>856</v>
      </c>
      <c r="AK2782" s="256">
        <v>411</v>
      </c>
      <c r="AL2782" s="256">
        <v>0</v>
      </c>
      <c r="AM2782" s="256">
        <v>0</v>
      </c>
      <c r="AN2782" s="256">
        <v>0</v>
      </c>
      <c r="AO2782" s="256">
        <v>0</v>
      </c>
      <c r="AP2782" s="256">
        <v>0</v>
      </c>
      <c r="AQ2782" s="256">
        <v>0</v>
      </c>
      <c r="AR2782" s="256">
        <v>0</v>
      </c>
      <c r="AS2782" s="256">
        <v>0</v>
      </c>
      <c r="AT2782" s="256">
        <v>0</v>
      </c>
      <c r="AU2782" s="256">
        <v>0</v>
      </c>
      <c r="AV2782" s="256">
        <v>0</v>
      </c>
      <c r="AW2782" s="256">
        <v>0</v>
      </c>
      <c r="AX2782" s="256">
        <v>0</v>
      </c>
      <c r="AY2782" s="256">
        <v>0</v>
      </c>
      <c r="AZ2782" s="256">
        <v>0</v>
      </c>
      <c r="BA2782" s="256">
        <v>0</v>
      </c>
      <c r="BB2782" s="256">
        <v>0</v>
      </c>
      <c r="BC2782" s="256">
        <v>0</v>
      </c>
      <c r="BD2782" s="256">
        <v>0</v>
      </c>
      <c r="BE2782" s="256">
        <v>0</v>
      </c>
      <c r="BF2782" s="256">
        <v>0</v>
      </c>
      <c r="BG2782" s="256">
        <v>0</v>
      </c>
      <c r="BH2782" s="256">
        <v>0</v>
      </c>
      <c r="BI2782" s="256">
        <v>0</v>
      </c>
      <c r="BJ2782" s="256">
        <v>0</v>
      </c>
      <c r="BK2782" s="256">
        <v>0</v>
      </c>
      <c r="BL2782" s="256">
        <v>0</v>
      </c>
      <c r="BM2782" s="256">
        <v>0</v>
      </c>
      <c r="BN2782" s="256">
        <v>0</v>
      </c>
      <c r="BO2782" s="256">
        <v>0</v>
      </c>
      <c r="BP2782" s="256">
        <v>0</v>
      </c>
      <c r="BQ2782" s="256">
        <v>0</v>
      </c>
      <c r="BR2782" s="256">
        <v>0</v>
      </c>
      <c r="BS2782" s="256">
        <v>0</v>
      </c>
      <c r="BT2782" s="256">
        <v>0</v>
      </c>
      <c r="BU2782" s="256">
        <v>0</v>
      </c>
      <c r="BV2782" s="256">
        <v>0</v>
      </c>
    </row>
    <row r="2783" spans="1:74">
      <c r="A2783" s="256">
        <v>50</v>
      </c>
      <c r="B2783" s="256">
        <v>1829</v>
      </c>
      <c r="C2783" s="256">
        <v>1812</v>
      </c>
      <c r="D2783" s="256">
        <v>1796</v>
      </c>
      <c r="E2783" s="256">
        <v>1804</v>
      </c>
      <c r="F2783" s="256">
        <v>1839</v>
      </c>
      <c r="G2783" s="256">
        <v>1900</v>
      </c>
      <c r="H2783" s="256">
        <v>1961</v>
      </c>
      <c r="I2783" s="256">
        <v>2006</v>
      </c>
      <c r="J2783" s="256">
        <v>2023</v>
      </c>
      <c r="K2783" s="256">
        <v>1997</v>
      </c>
      <c r="L2783" s="256">
        <v>1958</v>
      </c>
      <c r="M2783" s="256">
        <v>1947</v>
      </c>
      <c r="N2783" s="256">
        <v>1968</v>
      </c>
      <c r="O2783" s="256">
        <v>2038</v>
      </c>
      <c r="P2783" s="256">
        <v>2066</v>
      </c>
      <c r="Q2783" s="256">
        <v>2106</v>
      </c>
      <c r="R2783" s="256">
        <v>2144</v>
      </c>
      <c r="S2783" s="256">
        <v>2186</v>
      </c>
      <c r="T2783" s="256">
        <v>2216</v>
      </c>
      <c r="U2783" s="256">
        <v>2252</v>
      </c>
      <c r="V2783" s="256">
        <v>2294</v>
      </c>
      <c r="W2783" s="256">
        <v>2350</v>
      </c>
      <c r="X2783" s="256">
        <v>2418</v>
      </c>
      <c r="Y2783" s="256">
        <v>2494</v>
      </c>
      <c r="Z2783" s="256">
        <v>2562</v>
      </c>
      <c r="AA2783" s="256">
        <v>2604</v>
      </c>
      <c r="AB2783" s="256">
        <v>2560</v>
      </c>
      <c r="AC2783" s="256">
        <v>2378</v>
      </c>
      <c r="AD2783" s="256">
        <v>1919</v>
      </c>
      <c r="AE2783" s="256">
        <v>1244</v>
      </c>
      <c r="AF2783" s="256">
        <v>1002</v>
      </c>
      <c r="AG2783" s="256">
        <v>1002</v>
      </c>
      <c r="AH2783" s="256">
        <v>1015</v>
      </c>
      <c r="AI2783" s="256">
        <v>993</v>
      </c>
      <c r="AJ2783" s="256">
        <v>962</v>
      </c>
      <c r="AK2783" s="256">
        <v>488</v>
      </c>
      <c r="AL2783" s="256">
        <v>0</v>
      </c>
      <c r="AM2783" s="256">
        <v>0</v>
      </c>
      <c r="AN2783" s="256">
        <v>0</v>
      </c>
      <c r="AO2783" s="256">
        <v>0</v>
      </c>
      <c r="AP2783" s="256">
        <v>0</v>
      </c>
      <c r="AQ2783" s="256">
        <v>0</v>
      </c>
      <c r="AR2783" s="256">
        <v>0</v>
      </c>
      <c r="AS2783" s="256">
        <v>0</v>
      </c>
      <c r="AT2783" s="256">
        <v>0</v>
      </c>
      <c r="AU2783" s="256">
        <v>0</v>
      </c>
      <c r="AV2783" s="256">
        <v>0</v>
      </c>
      <c r="AW2783" s="256">
        <v>0</v>
      </c>
      <c r="AX2783" s="256">
        <v>0</v>
      </c>
      <c r="AY2783" s="256">
        <v>0</v>
      </c>
      <c r="AZ2783" s="256">
        <v>0</v>
      </c>
      <c r="BA2783" s="256">
        <v>0</v>
      </c>
      <c r="BB2783" s="256">
        <v>0</v>
      </c>
      <c r="BC2783" s="256">
        <v>0</v>
      </c>
      <c r="BD2783" s="256">
        <v>0</v>
      </c>
      <c r="BE2783" s="256">
        <v>0</v>
      </c>
      <c r="BF2783" s="256">
        <v>0</v>
      </c>
      <c r="BG2783" s="256">
        <v>0</v>
      </c>
      <c r="BH2783" s="256">
        <v>0</v>
      </c>
      <c r="BI2783" s="256">
        <v>0</v>
      </c>
      <c r="BJ2783" s="256">
        <v>0</v>
      </c>
      <c r="BK2783" s="256">
        <v>0</v>
      </c>
      <c r="BL2783" s="256">
        <v>0</v>
      </c>
      <c r="BM2783" s="256">
        <v>0</v>
      </c>
      <c r="BN2783" s="256">
        <v>0</v>
      </c>
      <c r="BO2783" s="256">
        <v>0</v>
      </c>
      <c r="BP2783" s="256">
        <v>0</v>
      </c>
      <c r="BQ2783" s="256">
        <v>0</v>
      </c>
      <c r="BR2783" s="256">
        <v>0</v>
      </c>
      <c r="BS2783" s="256">
        <v>0</v>
      </c>
      <c r="BT2783" s="256">
        <v>0</v>
      </c>
      <c r="BU2783" s="256">
        <v>0</v>
      </c>
      <c r="BV2783" s="256">
        <v>0</v>
      </c>
    </row>
    <row r="2784" spans="1:74">
      <c r="A2784" s="256">
        <v>55</v>
      </c>
      <c r="B2784" s="256">
        <v>1829</v>
      </c>
      <c r="C2784" s="256">
        <v>1813</v>
      </c>
      <c r="D2784" s="256">
        <v>1800</v>
      </c>
      <c r="E2784" s="256">
        <v>1796</v>
      </c>
      <c r="F2784" s="256">
        <v>1822</v>
      </c>
      <c r="G2784" s="256">
        <v>1886</v>
      </c>
      <c r="H2784" s="256">
        <v>1954</v>
      </c>
      <c r="I2784" s="256">
        <v>2023</v>
      </c>
      <c r="J2784" s="256">
        <v>2063</v>
      </c>
      <c r="K2784" s="256">
        <v>2066</v>
      </c>
      <c r="L2784" s="256">
        <v>2038</v>
      </c>
      <c r="M2784" s="256">
        <v>2005</v>
      </c>
      <c r="N2784" s="256">
        <v>2002</v>
      </c>
      <c r="O2784" s="256">
        <v>2047</v>
      </c>
      <c r="P2784" s="256">
        <v>2085</v>
      </c>
      <c r="Q2784" s="256">
        <v>2142</v>
      </c>
      <c r="R2784" s="256">
        <v>2194</v>
      </c>
      <c r="S2784" s="256">
        <v>2254</v>
      </c>
      <c r="T2784" s="256">
        <v>2318</v>
      </c>
      <c r="U2784" s="256">
        <v>2393</v>
      </c>
      <c r="V2784" s="256">
        <v>2466</v>
      </c>
      <c r="W2784" s="256">
        <v>2551</v>
      </c>
      <c r="X2784" s="256">
        <v>2654</v>
      </c>
      <c r="Y2784" s="256">
        <v>2790</v>
      </c>
      <c r="Z2784" s="256">
        <v>2937</v>
      </c>
      <c r="AA2784" s="256">
        <v>3082</v>
      </c>
      <c r="AB2784" s="256">
        <v>3144</v>
      </c>
      <c r="AC2784" s="256">
        <v>3045</v>
      </c>
      <c r="AD2784" s="256">
        <v>2664</v>
      </c>
      <c r="AE2784" s="256">
        <v>1958</v>
      </c>
      <c r="AF2784" s="256">
        <v>1325</v>
      </c>
      <c r="AG2784" s="256">
        <v>1155</v>
      </c>
      <c r="AH2784" s="256">
        <v>1087</v>
      </c>
      <c r="AI2784" s="256">
        <v>1015</v>
      </c>
      <c r="AJ2784" s="256">
        <v>929</v>
      </c>
      <c r="AK2784" s="256">
        <v>480</v>
      </c>
      <c r="AL2784" s="256">
        <v>0</v>
      </c>
      <c r="AM2784" s="256">
        <v>0</v>
      </c>
      <c r="AN2784" s="256">
        <v>0</v>
      </c>
      <c r="AO2784" s="256">
        <v>0</v>
      </c>
      <c r="AP2784" s="256">
        <v>0</v>
      </c>
      <c r="AQ2784" s="256">
        <v>0</v>
      </c>
      <c r="AR2784" s="256">
        <v>0</v>
      </c>
      <c r="AS2784" s="256">
        <v>0</v>
      </c>
      <c r="AT2784" s="256">
        <v>0</v>
      </c>
      <c r="AU2784" s="256">
        <v>0</v>
      </c>
      <c r="AV2784" s="256">
        <v>0</v>
      </c>
      <c r="AW2784" s="256">
        <v>0</v>
      </c>
      <c r="AX2784" s="256">
        <v>0</v>
      </c>
      <c r="AY2784" s="256">
        <v>0</v>
      </c>
      <c r="AZ2784" s="256">
        <v>0</v>
      </c>
      <c r="BA2784" s="256">
        <v>0</v>
      </c>
      <c r="BB2784" s="256">
        <v>0</v>
      </c>
      <c r="BC2784" s="256">
        <v>0</v>
      </c>
      <c r="BD2784" s="256">
        <v>0</v>
      </c>
      <c r="BE2784" s="256">
        <v>0</v>
      </c>
      <c r="BF2784" s="256">
        <v>0</v>
      </c>
      <c r="BG2784" s="256">
        <v>0</v>
      </c>
      <c r="BH2784" s="256">
        <v>0</v>
      </c>
      <c r="BI2784" s="256">
        <v>0</v>
      </c>
      <c r="BJ2784" s="256">
        <v>0</v>
      </c>
      <c r="BK2784" s="256">
        <v>0</v>
      </c>
      <c r="BL2784" s="256">
        <v>0</v>
      </c>
      <c r="BM2784" s="256">
        <v>0</v>
      </c>
      <c r="BN2784" s="256">
        <v>0</v>
      </c>
      <c r="BO2784" s="256">
        <v>0</v>
      </c>
      <c r="BP2784" s="256">
        <v>0</v>
      </c>
      <c r="BQ2784" s="256">
        <v>0</v>
      </c>
      <c r="BR2784" s="256">
        <v>0</v>
      </c>
      <c r="BS2784" s="256">
        <v>0</v>
      </c>
      <c r="BT2784" s="256">
        <v>0</v>
      </c>
      <c r="BU2784" s="256">
        <v>0</v>
      </c>
      <c r="BV2784" s="256">
        <v>0</v>
      </c>
    </row>
    <row r="2785" spans="1:74">
      <c r="A2785" s="256">
        <v>60</v>
      </c>
      <c r="B2785" s="256">
        <v>1829</v>
      </c>
      <c r="C2785" s="256">
        <v>1807</v>
      </c>
      <c r="D2785" s="256">
        <v>1798</v>
      </c>
      <c r="E2785" s="256">
        <v>1790</v>
      </c>
      <c r="F2785" s="256">
        <v>1814</v>
      </c>
      <c r="G2785" s="256">
        <v>1862</v>
      </c>
      <c r="H2785" s="256">
        <v>1940</v>
      </c>
      <c r="I2785" s="256">
        <v>2012</v>
      </c>
      <c r="J2785" s="256">
        <v>2076</v>
      </c>
      <c r="K2785" s="256">
        <v>2120</v>
      </c>
      <c r="L2785" s="256">
        <v>2122</v>
      </c>
      <c r="M2785" s="256">
        <v>2092</v>
      </c>
      <c r="N2785" s="256">
        <v>2068</v>
      </c>
      <c r="O2785" s="256">
        <v>2085</v>
      </c>
      <c r="P2785" s="256">
        <v>2115</v>
      </c>
      <c r="Q2785" s="256">
        <v>2177</v>
      </c>
      <c r="R2785" s="256">
        <v>2252</v>
      </c>
      <c r="S2785" s="256">
        <v>2330</v>
      </c>
      <c r="T2785" s="256">
        <v>2427</v>
      </c>
      <c r="U2785" s="256">
        <v>2544</v>
      </c>
      <c r="V2785" s="256">
        <v>2674</v>
      </c>
      <c r="W2785" s="256">
        <v>2834</v>
      </c>
      <c r="X2785" s="256">
        <v>3027</v>
      </c>
      <c r="Y2785" s="256">
        <v>3288</v>
      </c>
      <c r="Z2785" s="256">
        <v>3616</v>
      </c>
      <c r="AA2785" s="256">
        <v>3982</v>
      </c>
      <c r="AB2785" s="256">
        <v>4354</v>
      </c>
      <c r="AC2785" s="256">
        <v>4597</v>
      </c>
      <c r="AD2785" s="256">
        <v>4505</v>
      </c>
      <c r="AE2785" s="256">
        <v>3771</v>
      </c>
      <c r="AF2785" s="256">
        <v>2502</v>
      </c>
      <c r="AG2785" s="256">
        <v>1640</v>
      </c>
      <c r="AH2785" s="256">
        <v>1304</v>
      </c>
      <c r="AI2785" s="256">
        <v>1112</v>
      </c>
      <c r="AJ2785" s="256">
        <v>904</v>
      </c>
      <c r="AK2785" s="256">
        <v>474</v>
      </c>
      <c r="AL2785" s="256">
        <v>0</v>
      </c>
      <c r="AM2785" s="256">
        <v>0</v>
      </c>
      <c r="AN2785" s="256">
        <v>0</v>
      </c>
      <c r="AO2785" s="256">
        <v>0</v>
      </c>
      <c r="AP2785" s="256">
        <v>0</v>
      </c>
      <c r="AQ2785" s="256">
        <v>0</v>
      </c>
      <c r="AR2785" s="256">
        <v>0</v>
      </c>
      <c r="AS2785" s="256">
        <v>0</v>
      </c>
      <c r="AT2785" s="256">
        <v>0</v>
      </c>
      <c r="AU2785" s="256">
        <v>0</v>
      </c>
      <c r="AV2785" s="256">
        <v>0</v>
      </c>
      <c r="AW2785" s="256">
        <v>0</v>
      </c>
      <c r="AX2785" s="256">
        <v>0</v>
      </c>
      <c r="AY2785" s="256">
        <v>0</v>
      </c>
      <c r="AZ2785" s="256">
        <v>0</v>
      </c>
      <c r="BA2785" s="256">
        <v>0</v>
      </c>
      <c r="BB2785" s="256">
        <v>0</v>
      </c>
      <c r="BC2785" s="256">
        <v>0</v>
      </c>
      <c r="BD2785" s="256">
        <v>0</v>
      </c>
      <c r="BE2785" s="256">
        <v>0</v>
      </c>
      <c r="BF2785" s="256">
        <v>0</v>
      </c>
      <c r="BG2785" s="256">
        <v>0</v>
      </c>
      <c r="BH2785" s="256">
        <v>0</v>
      </c>
      <c r="BI2785" s="256">
        <v>0</v>
      </c>
      <c r="BJ2785" s="256">
        <v>0</v>
      </c>
      <c r="BK2785" s="256">
        <v>0</v>
      </c>
      <c r="BL2785" s="256">
        <v>0</v>
      </c>
      <c r="BM2785" s="256">
        <v>0</v>
      </c>
      <c r="BN2785" s="256">
        <v>0</v>
      </c>
      <c r="BO2785" s="256">
        <v>0</v>
      </c>
      <c r="BP2785" s="256">
        <v>0</v>
      </c>
      <c r="BQ2785" s="256">
        <v>0</v>
      </c>
      <c r="BR2785" s="256">
        <v>0</v>
      </c>
      <c r="BS2785" s="256">
        <v>0</v>
      </c>
      <c r="BT2785" s="256">
        <v>0</v>
      </c>
      <c r="BU2785" s="256">
        <v>0</v>
      </c>
      <c r="BV2785" s="256">
        <v>0</v>
      </c>
    </row>
    <row r="2786" spans="1:74">
      <c r="A2786" s="256">
        <v>65</v>
      </c>
      <c r="B2786" s="256">
        <v>1829</v>
      </c>
      <c r="C2786" s="256">
        <v>1812</v>
      </c>
      <c r="D2786" s="256">
        <v>1806</v>
      </c>
      <c r="E2786" s="256">
        <v>1800</v>
      </c>
      <c r="F2786" s="256">
        <v>1808</v>
      </c>
      <c r="G2786" s="256">
        <v>1848</v>
      </c>
      <c r="H2786" s="256">
        <v>1923</v>
      </c>
      <c r="I2786" s="256">
        <v>1989</v>
      </c>
      <c r="J2786" s="256">
        <v>2060</v>
      </c>
      <c r="K2786" s="256">
        <v>2128</v>
      </c>
      <c r="L2786" s="256">
        <v>2173</v>
      </c>
      <c r="M2786" s="256">
        <v>2185</v>
      </c>
      <c r="N2786" s="256">
        <v>2172</v>
      </c>
      <c r="O2786" s="256">
        <v>2170</v>
      </c>
      <c r="P2786" s="256">
        <v>2174</v>
      </c>
      <c r="Q2786" s="256">
        <v>2230</v>
      </c>
      <c r="R2786" s="256">
        <v>2294</v>
      </c>
      <c r="S2786" s="256">
        <v>2399</v>
      </c>
      <c r="T2786" s="256">
        <v>2516</v>
      </c>
      <c r="U2786" s="256">
        <v>2664</v>
      </c>
      <c r="V2786" s="256">
        <v>2845</v>
      </c>
      <c r="W2786" s="256">
        <v>3090</v>
      </c>
      <c r="X2786" s="256">
        <v>3376</v>
      </c>
      <c r="Y2786" s="256">
        <v>3744</v>
      </c>
      <c r="Z2786" s="256">
        <v>4166</v>
      </c>
      <c r="AA2786" s="256">
        <v>4638</v>
      </c>
      <c r="AB2786" s="256">
        <v>5180</v>
      </c>
      <c r="AC2786" s="256">
        <v>5763</v>
      </c>
      <c r="AD2786" s="256">
        <v>6158</v>
      </c>
      <c r="AE2786" s="256">
        <v>6079</v>
      </c>
      <c r="AF2786" s="256">
        <v>5248</v>
      </c>
      <c r="AG2786" s="256">
        <v>3487</v>
      </c>
      <c r="AH2786" s="256">
        <v>1928</v>
      </c>
      <c r="AI2786" s="256">
        <v>1296</v>
      </c>
      <c r="AJ2786" s="256">
        <v>908</v>
      </c>
      <c r="AK2786" s="256">
        <v>452</v>
      </c>
      <c r="AL2786" s="256">
        <v>0</v>
      </c>
      <c r="AM2786" s="256">
        <v>0</v>
      </c>
      <c r="AN2786" s="256">
        <v>0</v>
      </c>
      <c r="AO2786" s="256">
        <v>0</v>
      </c>
      <c r="AP2786" s="256">
        <v>0</v>
      </c>
      <c r="AQ2786" s="256">
        <v>0</v>
      </c>
      <c r="AR2786" s="256">
        <v>0</v>
      </c>
      <c r="AS2786" s="256">
        <v>0</v>
      </c>
      <c r="AT2786" s="256">
        <v>0</v>
      </c>
      <c r="AU2786" s="256">
        <v>0</v>
      </c>
      <c r="AV2786" s="256">
        <v>0</v>
      </c>
      <c r="AW2786" s="256">
        <v>0</v>
      </c>
      <c r="AX2786" s="256">
        <v>0</v>
      </c>
      <c r="AY2786" s="256">
        <v>0</v>
      </c>
      <c r="AZ2786" s="256">
        <v>0</v>
      </c>
      <c r="BA2786" s="256">
        <v>0</v>
      </c>
      <c r="BB2786" s="256">
        <v>0</v>
      </c>
      <c r="BC2786" s="256">
        <v>0</v>
      </c>
      <c r="BD2786" s="256">
        <v>0</v>
      </c>
      <c r="BE2786" s="256">
        <v>0</v>
      </c>
      <c r="BF2786" s="256">
        <v>0</v>
      </c>
      <c r="BG2786" s="256">
        <v>0</v>
      </c>
      <c r="BH2786" s="256">
        <v>0</v>
      </c>
      <c r="BI2786" s="256">
        <v>0</v>
      </c>
      <c r="BJ2786" s="256">
        <v>0</v>
      </c>
      <c r="BK2786" s="256">
        <v>0</v>
      </c>
      <c r="BL2786" s="256">
        <v>0</v>
      </c>
      <c r="BM2786" s="256">
        <v>0</v>
      </c>
      <c r="BN2786" s="256">
        <v>0</v>
      </c>
      <c r="BO2786" s="256">
        <v>0</v>
      </c>
      <c r="BP2786" s="256">
        <v>0</v>
      </c>
      <c r="BQ2786" s="256">
        <v>0</v>
      </c>
      <c r="BR2786" s="256">
        <v>0</v>
      </c>
      <c r="BS2786" s="256">
        <v>0</v>
      </c>
      <c r="BT2786" s="256">
        <v>0</v>
      </c>
      <c r="BU2786" s="256">
        <v>0</v>
      </c>
      <c r="BV2786" s="256">
        <v>0</v>
      </c>
    </row>
    <row r="2787" spans="1:74">
      <c r="A2787" s="256">
        <v>70</v>
      </c>
      <c r="B2787" s="256">
        <v>1829</v>
      </c>
      <c r="C2787" s="256">
        <v>1816</v>
      </c>
      <c r="D2787" s="256">
        <v>1806</v>
      </c>
      <c r="E2787" s="256">
        <v>1809</v>
      </c>
      <c r="F2787" s="256">
        <v>1814</v>
      </c>
      <c r="G2787" s="256">
        <v>1842</v>
      </c>
      <c r="H2787" s="256">
        <v>1897</v>
      </c>
      <c r="I2787" s="256">
        <v>1965</v>
      </c>
      <c r="J2787" s="256">
        <v>2033</v>
      </c>
      <c r="K2787" s="256">
        <v>2108</v>
      </c>
      <c r="L2787" s="256">
        <v>2175</v>
      </c>
      <c r="M2787" s="256">
        <v>2234</v>
      </c>
      <c r="N2787" s="256">
        <v>2258</v>
      </c>
      <c r="O2787" s="256">
        <v>2286</v>
      </c>
      <c r="P2787" s="256">
        <v>2284</v>
      </c>
      <c r="Q2787" s="256">
        <v>2316</v>
      </c>
      <c r="R2787" s="256">
        <v>2383</v>
      </c>
      <c r="S2787" s="256">
        <v>2480</v>
      </c>
      <c r="T2787" s="256">
        <v>2593</v>
      </c>
      <c r="U2787" s="256">
        <v>2750</v>
      </c>
      <c r="V2787" s="256">
        <v>2962</v>
      </c>
      <c r="W2787" s="256">
        <v>3245</v>
      </c>
      <c r="X2787" s="256">
        <v>3586</v>
      </c>
      <c r="Y2787" s="256">
        <v>3986</v>
      </c>
      <c r="Z2787" s="256">
        <v>4448</v>
      </c>
      <c r="AA2787" s="256">
        <v>4956</v>
      </c>
      <c r="AB2787" s="256">
        <v>5536</v>
      </c>
      <c r="AC2787" s="256">
        <v>6236</v>
      </c>
      <c r="AD2787" s="256">
        <v>6865</v>
      </c>
      <c r="AE2787" s="256">
        <v>7018</v>
      </c>
      <c r="AF2787" s="256">
        <v>6474</v>
      </c>
      <c r="AG2787" s="256">
        <v>4974</v>
      </c>
      <c r="AH2787" s="256">
        <v>2748</v>
      </c>
      <c r="AI2787" s="256">
        <v>1446</v>
      </c>
      <c r="AJ2787" s="256">
        <v>932</v>
      </c>
      <c r="AK2787" s="256">
        <v>430</v>
      </c>
      <c r="AL2787" s="256">
        <v>0</v>
      </c>
      <c r="AM2787" s="256">
        <v>0</v>
      </c>
      <c r="AN2787" s="256">
        <v>0</v>
      </c>
      <c r="AO2787" s="256">
        <v>0</v>
      </c>
      <c r="AP2787" s="256">
        <v>0</v>
      </c>
      <c r="AQ2787" s="256">
        <v>0</v>
      </c>
      <c r="AR2787" s="256">
        <v>0</v>
      </c>
      <c r="AS2787" s="256">
        <v>0</v>
      </c>
      <c r="AT2787" s="256">
        <v>0</v>
      </c>
      <c r="AU2787" s="256">
        <v>0</v>
      </c>
      <c r="AV2787" s="256">
        <v>0</v>
      </c>
      <c r="AW2787" s="256">
        <v>0</v>
      </c>
      <c r="AX2787" s="256">
        <v>0</v>
      </c>
      <c r="AY2787" s="256">
        <v>0</v>
      </c>
      <c r="AZ2787" s="256">
        <v>0</v>
      </c>
      <c r="BA2787" s="256">
        <v>0</v>
      </c>
      <c r="BB2787" s="256">
        <v>0</v>
      </c>
      <c r="BC2787" s="256">
        <v>0</v>
      </c>
      <c r="BD2787" s="256">
        <v>0</v>
      </c>
      <c r="BE2787" s="256">
        <v>0</v>
      </c>
      <c r="BF2787" s="256">
        <v>0</v>
      </c>
      <c r="BG2787" s="256">
        <v>0</v>
      </c>
      <c r="BH2787" s="256">
        <v>0</v>
      </c>
      <c r="BI2787" s="256">
        <v>0</v>
      </c>
      <c r="BJ2787" s="256">
        <v>0</v>
      </c>
      <c r="BK2787" s="256">
        <v>0</v>
      </c>
      <c r="BL2787" s="256">
        <v>0</v>
      </c>
      <c r="BM2787" s="256">
        <v>0</v>
      </c>
      <c r="BN2787" s="256">
        <v>0</v>
      </c>
      <c r="BO2787" s="256">
        <v>0</v>
      </c>
      <c r="BP2787" s="256">
        <v>0</v>
      </c>
      <c r="BQ2787" s="256">
        <v>0</v>
      </c>
      <c r="BR2787" s="256">
        <v>0</v>
      </c>
      <c r="BS2787" s="256">
        <v>0</v>
      </c>
      <c r="BT2787" s="256">
        <v>0</v>
      </c>
      <c r="BU2787" s="256">
        <v>0</v>
      </c>
      <c r="BV2787" s="256">
        <v>0</v>
      </c>
    </row>
    <row r="2788" spans="1:74">
      <c r="A2788" s="256">
        <v>75</v>
      </c>
      <c r="B2788" s="256">
        <v>1829</v>
      </c>
      <c r="C2788" s="256">
        <v>1821</v>
      </c>
      <c r="D2788" s="256">
        <v>1812</v>
      </c>
      <c r="E2788" s="256">
        <v>1814</v>
      </c>
      <c r="F2788" s="256">
        <v>1818</v>
      </c>
      <c r="G2788" s="256">
        <v>1843</v>
      </c>
      <c r="H2788" s="256">
        <v>1876</v>
      </c>
      <c r="I2788" s="256">
        <v>1932</v>
      </c>
      <c r="J2788" s="256">
        <v>1992</v>
      </c>
      <c r="K2788" s="256">
        <v>2064</v>
      </c>
      <c r="L2788" s="256">
        <v>2141</v>
      </c>
      <c r="M2788" s="256">
        <v>2216</v>
      </c>
      <c r="N2788" s="256">
        <v>2275</v>
      </c>
      <c r="O2788" s="256">
        <v>2344</v>
      </c>
      <c r="P2788" s="256">
        <v>2372</v>
      </c>
      <c r="Q2788" s="256">
        <v>2422</v>
      </c>
      <c r="R2788" s="256">
        <v>2482</v>
      </c>
      <c r="S2788" s="256">
        <v>2550</v>
      </c>
      <c r="T2788" s="256">
        <v>2657</v>
      </c>
      <c r="U2788" s="256">
        <v>2796</v>
      </c>
      <c r="V2788" s="256">
        <v>2986</v>
      </c>
      <c r="W2788" s="256">
        <v>3236</v>
      </c>
      <c r="X2788" s="256">
        <v>3536</v>
      </c>
      <c r="Y2788" s="256">
        <v>3888</v>
      </c>
      <c r="Z2788" s="256">
        <v>4302</v>
      </c>
      <c r="AA2788" s="256">
        <v>4788</v>
      </c>
      <c r="AB2788" s="256">
        <v>5412</v>
      </c>
      <c r="AC2788" s="256">
        <v>6227</v>
      </c>
      <c r="AD2788" s="256">
        <v>6988</v>
      </c>
      <c r="AE2788" s="256">
        <v>7264</v>
      </c>
      <c r="AF2788" s="256">
        <v>6771</v>
      </c>
      <c r="AG2788" s="256">
        <v>5055</v>
      </c>
      <c r="AH2788" s="256">
        <v>2590</v>
      </c>
      <c r="AI2788" s="256">
        <v>1276</v>
      </c>
      <c r="AJ2788" s="256">
        <v>818</v>
      </c>
      <c r="AK2788" s="256">
        <v>392</v>
      </c>
      <c r="AL2788" s="256">
        <v>0</v>
      </c>
      <c r="AM2788" s="256">
        <v>0</v>
      </c>
      <c r="AN2788" s="256">
        <v>0</v>
      </c>
      <c r="AO2788" s="256">
        <v>0</v>
      </c>
      <c r="AP2788" s="256">
        <v>0</v>
      </c>
      <c r="AQ2788" s="256">
        <v>0</v>
      </c>
      <c r="AR2788" s="256">
        <v>0</v>
      </c>
      <c r="AS2788" s="256">
        <v>0</v>
      </c>
      <c r="AT2788" s="256">
        <v>0</v>
      </c>
      <c r="AU2788" s="256">
        <v>0</v>
      </c>
      <c r="AV2788" s="256">
        <v>0</v>
      </c>
      <c r="AW2788" s="256">
        <v>0</v>
      </c>
      <c r="AX2788" s="256">
        <v>0</v>
      </c>
      <c r="AY2788" s="256">
        <v>0</v>
      </c>
      <c r="AZ2788" s="256">
        <v>0</v>
      </c>
      <c r="BA2788" s="256">
        <v>0</v>
      </c>
      <c r="BB2788" s="256">
        <v>0</v>
      </c>
      <c r="BC2788" s="256">
        <v>0</v>
      </c>
      <c r="BD2788" s="256">
        <v>0</v>
      </c>
      <c r="BE2788" s="256">
        <v>0</v>
      </c>
      <c r="BF2788" s="256">
        <v>0</v>
      </c>
      <c r="BG2788" s="256">
        <v>0</v>
      </c>
      <c r="BH2788" s="256">
        <v>0</v>
      </c>
      <c r="BI2788" s="256">
        <v>0</v>
      </c>
      <c r="BJ2788" s="256">
        <v>0</v>
      </c>
      <c r="BK2788" s="256">
        <v>0</v>
      </c>
      <c r="BL2788" s="256">
        <v>0</v>
      </c>
      <c r="BM2788" s="256">
        <v>0</v>
      </c>
      <c r="BN2788" s="256">
        <v>0</v>
      </c>
      <c r="BO2788" s="256">
        <v>0</v>
      </c>
      <c r="BP2788" s="256">
        <v>0</v>
      </c>
      <c r="BQ2788" s="256">
        <v>0</v>
      </c>
      <c r="BR2788" s="256">
        <v>0</v>
      </c>
      <c r="BS2788" s="256">
        <v>0</v>
      </c>
      <c r="BT2788" s="256">
        <v>0</v>
      </c>
      <c r="BU2788" s="256">
        <v>0</v>
      </c>
      <c r="BV2788" s="256">
        <v>0</v>
      </c>
    </row>
    <row r="2789" spans="1:74">
      <c r="A2789" s="256">
        <v>80</v>
      </c>
      <c r="B2789" s="256">
        <v>1829</v>
      </c>
      <c r="C2789" s="256">
        <v>1823</v>
      </c>
      <c r="D2789" s="256">
        <v>1816</v>
      </c>
      <c r="E2789" s="256">
        <v>1817</v>
      </c>
      <c r="F2789" s="256">
        <v>1824</v>
      </c>
      <c r="G2789" s="256">
        <v>1842</v>
      </c>
      <c r="H2789" s="256">
        <v>1876</v>
      </c>
      <c r="I2789" s="256">
        <v>1918</v>
      </c>
      <c r="J2789" s="256">
        <v>1965</v>
      </c>
      <c r="K2789" s="256">
        <v>2018</v>
      </c>
      <c r="L2789" s="256">
        <v>2083</v>
      </c>
      <c r="M2789" s="256">
        <v>2154</v>
      </c>
      <c r="N2789" s="256">
        <v>2229</v>
      </c>
      <c r="O2789" s="256">
        <v>2311</v>
      </c>
      <c r="P2789" s="256">
        <v>2365</v>
      </c>
      <c r="Q2789" s="256">
        <v>2430</v>
      </c>
      <c r="R2789" s="256">
        <v>2496</v>
      </c>
      <c r="S2789" s="256">
        <v>2562</v>
      </c>
      <c r="T2789" s="256">
        <v>2632</v>
      </c>
      <c r="U2789" s="256">
        <v>2742</v>
      </c>
      <c r="V2789" s="256">
        <v>2878</v>
      </c>
      <c r="W2789" s="256">
        <v>3070</v>
      </c>
      <c r="X2789" s="256">
        <v>3299</v>
      </c>
      <c r="Y2789" s="256">
        <v>3584</v>
      </c>
      <c r="Z2789" s="256">
        <v>3894</v>
      </c>
      <c r="AA2789" s="256">
        <v>4252</v>
      </c>
      <c r="AB2789" s="256">
        <v>4732</v>
      </c>
      <c r="AC2789" s="256">
        <v>5467</v>
      </c>
      <c r="AD2789" s="256">
        <v>6238</v>
      </c>
      <c r="AE2789" s="256">
        <v>6696</v>
      </c>
      <c r="AF2789" s="256">
        <v>6366</v>
      </c>
      <c r="AG2789" s="256">
        <v>4420</v>
      </c>
      <c r="AH2789" s="256">
        <v>1902</v>
      </c>
      <c r="AI2789" s="256">
        <v>886</v>
      </c>
      <c r="AJ2789" s="256">
        <v>571</v>
      </c>
      <c r="AK2789" s="256">
        <v>299</v>
      </c>
      <c r="AL2789" s="256">
        <v>0</v>
      </c>
      <c r="AM2789" s="256">
        <v>0</v>
      </c>
      <c r="AN2789" s="256">
        <v>0</v>
      </c>
      <c r="AO2789" s="256">
        <v>0</v>
      </c>
      <c r="AP2789" s="256">
        <v>0</v>
      </c>
      <c r="AQ2789" s="256">
        <v>0</v>
      </c>
      <c r="AR2789" s="256">
        <v>0</v>
      </c>
      <c r="AS2789" s="256">
        <v>0</v>
      </c>
      <c r="AT2789" s="256">
        <v>0</v>
      </c>
      <c r="AU2789" s="256">
        <v>0</v>
      </c>
      <c r="AV2789" s="256">
        <v>0</v>
      </c>
      <c r="AW2789" s="256">
        <v>0</v>
      </c>
      <c r="AX2789" s="256">
        <v>0</v>
      </c>
      <c r="AY2789" s="256">
        <v>0</v>
      </c>
      <c r="AZ2789" s="256">
        <v>0</v>
      </c>
      <c r="BA2789" s="256">
        <v>0</v>
      </c>
      <c r="BB2789" s="256">
        <v>0</v>
      </c>
      <c r="BC2789" s="256">
        <v>0</v>
      </c>
      <c r="BD2789" s="256">
        <v>0</v>
      </c>
      <c r="BE2789" s="256">
        <v>0</v>
      </c>
      <c r="BF2789" s="256">
        <v>0</v>
      </c>
      <c r="BG2789" s="256">
        <v>0</v>
      </c>
      <c r="BH2789" s="256">
        <v>0</v>
      </c>
      <c r="BI2789" s="256">
        <v>0</v>
      </c>
      <c r="BJ2789" s="256">
        <v>0</v>
      </c>
      <c r="BK2789" s="256">
        <v>0</v>
      </c>
      <c r="BL2789" s="256">
        <v>0</v>
      </c>
      <c r="BM2789" s="256">
        <v>0</v>
      </c>
      <c r="BN2789" s="256">
        <v>0</v>
      </c>
      <c r="BO2789" s="256">
        <v>0</v>
      </c>
      <c r="BP2789" s="256">
        <v>0</v>
      </c>
      <c r="BQ2789" s="256">
        <v>0</v>
      </c>
      <c r="BR2789" s="256">
        <v>0</v>
      </c>
      <c r="BS2789" s="256">
        <v>0</v>
      </c>
      <c r="BT2789" s="256">
        <v>0</v>
      </c>
      <c r="BU2789" s="256">
        <v>0</v>
      </c>
      <c r="BV2789" s="256">
        <v>0</v>
      </c>
    </row>
    <row r="2790" spans="1:74">
      <c r="A2790" s="256">
        <v>85</v>
      </c>
      <c r="B2790" s="256">
        <v>1829</v>
      </c>
      <c r="C2790" s="256">
        <v>1827</v>
      </c>
      <c r="D2790" s="256">
        <v>1818</v>
      </c>
      <c r="E2790" s="256">
        <v>1820</v>
      </c>
      <c r="F2790" s="256">
        <v>1828</v>
      </c>
      <c r="G2790" s="256">
        <v>1850</v>
      </c>
      <c r="H2790" s="256">
        <v>1878</v>
      </c>
      <c r="I2790" s="256">
        <v>1914</v>
      </c>
      <c r="J2790" s="256">
        <v>1959</v>
      </c>
      <c r="K2790" s="256">
        <v>2001</v>
      </c>
      <c r="L2790" s="256">
        <v>2048</v>
      </c>
      <c r="M2790" s="256">
        <v>2099</v>
      </c>
      <c r="N2790" s="256">
        <v>2153</v>
      </c>
      <c r="O2790" s="256">
        <v>2228</v>
      </c>
      <c r="P2790" s="256">
        <v>2275</v>
      </c>
      <c r="Q2790" s="256">
        <v>2344</v>
      </c>
      <c r="R2790" s="256">
        <v>2406</v>
      </c>
      <c r="S2790" s="256">
        <v>2467</v>
      </c>
      <c r="T2790" s="256">
        <v>2526</v>
      </c>
      <c r="U2790" s="256">
        <v>2618</v>
      </c>
      <c r="V2790" s="256">
        <v>2740</v>
      </c>
      <c r="W2790" s="256">
        <v>2900</v>
      </c>
      <c r="X2790" s="256">
        <v>3096</v>
      </c>
      <c r="Y2790" s="256">
        <v>3314</v>
      </c>
      <c r="Z2790" s="256">
        <v>3556</v>
      </c>
      <c r="AA2790" s="256">
        <v>3817</v>
      </c>
      <c r="AB2790" s="256">
        <v>4167</v>
      </c>
      <c r="AC2790" s="256">
        <v>4646</v>
      </c>
      <c r="AD2790" s="256">
        <v>5094</v>
      </c>
      <c r="AE2790" s="256">
        <v>5350</v>
      </c>
      <c r="AF2790" s="256">
        <v>5050</v>
      </c>
      <c r="AG2790" s="256">
        <v>3148</v>
      </c>
      <c r="AH2790" s="256">
        <v>1144</v>
      </c>
      <c r="AI2790" s="256">
        <v>509</v>
      </c>
      <c r="AJ2790" s="256">
        <v>328</v>
      </c>
      <c r="AK2790" s="256">
        <v>175</v>
      </c>
      <c r="AL2790" s="256">
        <v>0</v>
      </c>
      <c r="AM2790" s="256">
        <v>0</v>
      </c>
      <c r="AN2790" s="256">
        <v>0</v>
      </c>
      <c r="AO2790" s="256">
        <v>0</v>
      </c>
      <c r="AP2790" s="256">
        <v>0</v>
      </c>
      <c r="AQ2790" s="256">
        <v>0</v>
      </c>
      <c r="AR2790" s="256">
        <v>0</v>
      </c>
      <c r="AS2790" s="256">
        <v>0</v>
      </c>
      <c r="AT2790" s="256">
        <v>0</v>
      </c>
      <c r="AU2790" s="256">
        <v>0</v>
      </c>
      <c r="AV2790" s="256">
        <v>0</v>
      </c>
      <c r="AW2790" s="256">
        <v>0</v>
      </c>
      <c r="AX2790" s="256">
        <v>0</v>
      </c>
      <c r="AY2790" s="256">
        <v>0</v>
      </c>
      <c r="AZ2790" s="256">
        <v>0</v>
      </c>
      <c r="BA2790" s="256">
        <v>0</v>
      </c>
      <c r="BB2790" s="256">
        <v>0</v>
      </c>
      <c r="BC2790" s="256">
        <v>0</v>
      </c>
      <c r="BD2790" s="256">
        <v>0</v>
      </c>
      <c r="BE2790" s="256">
        <v>0</v>
      </c>
      <c r="BF2790" s="256">
        <v>0</v>
      </c>
      <c r="BG2790" s="256">
        <v>0</v>
      </c>
      <c r="BH2790" s="256">
        <v>0</v>
      </c>
      <c r="BI2790" s="256">
        <v>0</v>
      </c>
      <c r="BJ2790" s="256">
        <v>0</v>
      </c>
      <c r="BK2790" s="256">
        <v>0</v>
      </c>
      <c r="BL2790" s="256">
        <v>0</v>
      </c>
      <c r="BM2790" s="256">
        <v>0</v>
      </c>
      <c r="BN2790" s="256">
        <v>0</v>
      </c>
      <c r="BO2790" s="256">
        <v>0</v>
      </c>
      <c r="BP2790" s="256">
        <v>0</v>
      </c>
      <c r="BQ2790" s="256">
        <v>0</v>
      </c>
      <c r="BR2790" s="256">
        <v>0</v>
      </c>
      <c r="BS2790" s="256">
        <v>0</v>
      </c>
      <c r="BT2790" s="256">
        <v>0</v>
      </c>
      <c r="BU2790" s="256">
        <v>0</v>
      </c>
      <c r="BV2790" s="256">
        <v>0</v>
      </c>
    </row>
    <row r="2791" spans="1:74">
      <c r="A2791" s="256">
        <v>90</v>
      </c>
      <c r="B2791" s="256">
        <v>1829</v>
      </c>
      <c r="C2791" s="256">
        <v>1826</v>
      </c>
      <c r="D2791" s="256">
        <v>1818</v>
      </c>
      <c r="E2791" s="256">
        <v>1829</v>
      </c>
      <c r="F2791" s="256">
        <v>1836</v>
      </c>
      <c r="G2791" s="256">
        <v>1861</v>
      </c>
      <c r="H2791" s="256">
        <v>1892</v>
      </c>
      <c r="I2791" s="256">
        <v>1914</v>
      </c>
      <c r="J2791" s="256">
        <v>1948</v>
      </c>
      <c r="K2791" s="256">
        <v>1982</v>
      </c>
      <c r="L2791" s="256">
        <v>2018</v>
      </c>
      <c r="M2791" s="256">
        <v>2058</v>
      </c>
      <c r="N2791" s="256">
        <v>2090</v>
      </c>
      <c r="O2791" s="256">
        <v>2144</v>
      </c>
      <c r="P2791" s="256">
        <v>2172</v>
      </c>
      <c r="Q2791" s="256">
        <v>2208</v>
      </c>
      <c r="R2791" s="256">
        <v>2264</v>
      </c>
      <c r="S2791" s="256">
        <v>2322</v>
      </c>
      <c r="T2791" s="256">
        <v>2384</v>
      </c>
      <c r="U2791" s="256">
        <v>2478</v>
      </c>
      <c r="V2791" s="256">
        <v>2588</v>
      </c>
      <c r="W2791" s="256">
        <v>2724</v>
      </c>
      <c r="X2791" s="256">
        <v>2872</v>
      </c>
      <c r="Y2791" s="256">
        <v>3020</v>
      </c>
      <c r="Z2791" s="256">
        <v>3170</v>
      </c>
      <c r="AA2791" s="256">
        <v>3352</v>
      </c>
      <c r="AB2791" s="256">
        <v>3614</v>
      </c>
      <c r="AC2791" s="256">
        <v>3944</v>
      </c>
      <c r="AD2791" s="256">
        <v>4231</v>
      </c>
      <c r="AE2791" s="256">
        <v>4291</v>
      </c>
      <c r="AF2791" s="256">
        <v>3806</v>
      </c>
      <c r="AG2791" s="256">
        <v>2145</v>
      </c>
      <c r="AH2791" s="256">
        <v>726</v>
      </c>
      <c r="AI2791" s="256">
        <v>301</v>
      </c>
      <c r="AJ2791" s="256">
        <v>158</v>
      </c>
      <c r="AK2791" s="256">
        <v>72</v>
      </c>
      <c r="AL2791" s="256">
        <v>0</v>
      </c>
      <c r="AM2791" s="256">
        <v>0</v>
      </c>
      <c r="AN2791" s="256">
        <v>0</v>
      </c>
      <c r="AO2791" s="256">
        <v>0</v>
      </c>
      <c r="AP2791" s="256">
        <v>0</v>
      </c>
      <c r="AQ2791" s="256">
        <v>0</v>
      </c>
      <c r="AR2791" s="256">
        <v>0</v>
      </c>
      <c r="AS2791" s="256">
        <v>0</v>
      </c>
      <c r="AT2791" s="256">
        <v>0</v>
      </c>
      <c r="AU2791" s="256">
        <v>0</v>
      </c>
      <c r="AV2791" s="256">
        <v>0</v>
      </c>
      <c r="AW2791" s="256">
        <v>0</v>
      </c>
      <c r="AX2791" s="256">
        <v>0</v>
      </c>
      <c r="AY2791" s="256">
        <v>0</v>
      </c>
      <c r="AZ2791" s="256">
        <v>0</v>
      </c>
      <c r="BA2791" s="256">
        <v>0</v>
      </c>
      <c r="BB2791" s="256">
        <v>0</v>
      </c>
      <c r="BC2791" s="256">
        <v>0</v>
      </c>
      <c r="BD2791" s="256">
        <v>0</v>
      </c>
      <c r="BE2791" s="256">
        <v>0</v>
      </c>
      <c r="BF2791" s="256">
        <v>0</v>
      </c>
      <c r="BG2791" s="256">
        <v>0</v>
      </c>
      <c r="BH2791" s="256">
        <v>0</v>
      </c>
      <c r="BI2791" s="256">
        <v>0</v>
      </c>
      <c r="BJ2791" s="256">
        <v>0</v>
      </c>
      <c r="BK2791" s="256">
        <v>0</v>
      </c>
      <c r="BL2791" s="256">
        <v>0</v>
      </c>
      <c r="BM2791" s="256">
        <v>0</v>
      </c>
      <c r="BN2791" s="256">
        <v>0</v>
      </c>
      <c r="BO2791" s="256">
        <v>0</v>
      </c>
      <c r="BP2791" s="256">
        <v>0</v>
      </c>
      <c r="BQ2791" s="256">
        <v>0</v>
      </c>
      <c r="BR2791" s="256">
        <v>0</v>
      </c>
      <c r="BS2791" s="256">
        <v>0</v>
      </c>
      <c r="BT2791" s="256">
        <v>0</v>
      </c>
      <c r="BU2791" s="256">
        <v>0</v>
      </c>
      <c r="BV2791" s="256">
        <v>0</v>
      </c>
    </row>
    <row r="2792" spans="1:74">
      <c r="A2792" s="256">
        <v>95</v>
      </c>
      <c r="B2792" s="256">
        <v>1829</v>
      </c>
      <c r="C2792" s="256">
        <v>1832</v>
      </c>
      <c r="D2792" s="256">
        <v>1832</v>
      </c>
      <c r="E2792" s="256">
        <v>1840</v>
      </c>
      <c r="F2792" s="256">
        <v>1847</v>
      </c>
      <c r="G2792" s="256">
        <v>1873</v>
      </c>
      <c r="H2792" s="256">
        <v>1898</v>
      </c>
      <c r="I2792" s="256">
        <v>1933</v>
      </c>
      <c r="J2792" s="256">
        <v>1961</v>
      </c>
      <c r="K2792" s="256">
        <v>1986</v>
      </c>
      <c r="L2792" s="256">
        <v>2007</v>
      </c>
      <c r="M2792" s="256">
        <v>2020</v>
      </c>
      <c r="N2792" s="256">
        <v>2040</v>
      </c>
      <c r="O2792" s="256">
        <v>2065</v>
      </c>
      <c r="P2792" s="256">
        <v>2078</v>
      </c>
      <c r="Q2792" s="256">
        <v>2108</v>
      </c>
      <c r="R2792" s="256">
        <v>2138</v>
      </c>
      <c r="S2792" s="256">
        <v>2182</v>
      </c>
      <c r="T2792" s="256">
        <v>2232</v>
      </c>
      <c r="U2792" s="256">
        <v>2313</v>
      </c>
      <c r="V2792" s="256">
        <v>2411</v>
      </c>
      <c r="W2792" s="256">
        <v>2505</v>
      </c>
      <c r="X2792" s="256">
        <v>2596</v>
      </c>
      <c r="Y2792" s="256">
        <v>2668</v>
      </c>
      <c r="Z2792" s="256">
        <v>2706</v>
      </c>
      <c r="AA2792" s="256">
        <v>2741</v>
      </c>
      <c r="AB2792" s="256">
        <v>2776</v>
      </c>
      <c r="AC2792" s="256">
        <v>2786</v>
      </c>
      <c r="AD2792" s="256">
        <v>2684</v>
      </c>
      <c r="AE2792" s="256">
        <v>2376</v>
      </c>
      <c r="AF2792" s="256">
        <v>1868</v>
      </c>
      <c r="AG2792" s="256">
        <v>1034</v>
      </c>
      <c r="AH2792" s="256">
        <v>414</v>
      </c>
      <c r="AI2792" s="256">
        <v>196</v>
      </c>
      <c r="AJ2792" s="256">
        <v>101</v>
      </c>
      <c r="AK2792" s="256">
        <v>51</v>
      </c>
      <c r="AL2792" s="256">
        <v>0</v>
      </c>
      <c r="AM2792" s="256">
        <v>0</v>
      </c>
      <c r="AN2792" s="256">
        <v>0</v>
      </c>
      <c r="AO2792" s="256">
        <v>0</v>
      </c>
      <c r="AP2792" s="256">
        <v>0</v>
      </c>
      <c r="AQ2792" s="256">
        <v>0</v>
      </c>
      <c r="AR2792" s="256">
        <v>0</v>
      </c>
      <c r="AS2792" s="256">
        <v>0</v>
      </c>
      <c r="AT2792" s="256">
        <v>0</v>
      </c>
      <c r="AU2792" s="256">
        <v>0</v>
      </c>
      <c r="AV2792" s="256">
        <v>0</v>
      </c>
      <c r="AW2792" s="256">
        <v>0</v>
      </c>
      <c r="AX2792" s="256">
        <v>0</v>
      </c>
      <c r="AY2792" s="256">
        <v>0</v>
      </c>
      <c r="AZ2792" s="256">
        <v>0</v>
      </c>
      <c r="BA2792" s="256">
        <v>0</v>
      </c>
      <c r="BB2792" s="256">
        <v>0</v>
      </c>
      <c r="BC2792" s="256">
        <v>0</v>
      </c>
      <c r="BD2792" s="256">
        <v>0</v>
      </c>
      <c r="BE2792" s="256">
        <v>0</v>
      </c>
      <c r="BF2792" s="256">
        <v>0</v>
      </c>
      <c r="BG2792" s="256">
        <v>0</v>
      </c>
      <c r="BH2792" s="256">
        <v>0</v>
      </c>
      <c r="BI2792" s="256">
        <v>0</v>
      </c>
      <c r="BJ2792" s="256">
        <v>0</v>
      </c>
      <c r="BK2792" s="256">
        <v>0</v>
      </c>
      <c r="BL2792" s="256">
        <v>0</v>
      </c>
      <c r="BM2792" s="256">
        <v>0</v>
      </c>
      <c r="BN2792" s="256">
        <v>0</v>
      </c>
      <c r="BO2792" s="256">
        <v>0</v>
      </c>
      <c r="BP2792" s="256">
        <v>0</v>
      </c>
      <c r="BQ2792" s="256">
        <v>0</v>
      </c>
      <c r="BR2792" s="256">
        <v>0</v>
      </c>
      <c r="BS2792" s="256">
        <v>0</v>
      </c>
      <c r="BT2792" s="256">
        <v>0</v>
      </c>
      <c r="BU2792" s="256">
        <v>0</v>
      </c>
      <c r="BV2792" s="256">
        <v>0</v>
      </c>
    </row>
    <row r="2793" spans="1:74">
      <c r="A2793" s="256">
        <v>100</v>
      </c>
      <c r="B2793" s="256">
        <v>1829</v>
      </c>
      <c r="C2793" s="256">
        <v>1837</v>
      </c>
      <c r="D2793" s="256">
        <v>1842</v>
      </c>
      <c r="E2793" s="256">
        <v>1849</v>
      </c>
      <c r="F2793" s="256">
        <v>1858</v>
      </c>
      <c r="G2793" s="256">
        <v>1892</v>
      </c>
      <c r="H2793" s="256">
        <v>1914</v>
      </c>
      <c r="I2793" s="256">
        <v>1934</v>
      </c>
      <c r="J2793" s="256">
        <v>1957</v>
      </c>
      <c r="K2793" s="256">
        <v>1964</v>
      </c>
      <c r="L2793" s="256">
        <v>1970</v>
      </c>
      <c r="M2793" s="256">
        <v>1976</v>
      </c>
      <c r="N2793" s="256">
        <v>1972</v>
      </c>
      <c r="O2793" s="256">
        <v>1982</v>
      </c>
      <c r="P2793" s="256">
        <v>1958</v>
      </c>
      <c r="Q2793" s="256">
        <v>1956</v>
      </c>
      <c r="R2793" s="256">
        <v>1972</v>
      </c>
      <c r="S2793" s="256">
        <v>1994</v>
      </c>
      <c r="T2793" s="256">
        <v>2019</v>
      </c>
      <c r="U2793" s="256">
        <v>2054</v>
      </c>
      <c r="V2793" s="256">
        <v>2066</v>
      </c>
      <c r="W2793" s="256">
        <v>2088</v>
      </c>
      <c r="X2793" s="256">
        <v>2092</v>
      </c>
      <c r="Y2793" s="256">
        <v>2063</v>
      </c>
      <c r="Z2793" s="256">
        <v>1968</v>
      </c>
      <c r="AA2793" s="256">
        <v>1824</v>
      </c>
      <c r="AB2793" s="256">
        <v>1656</v>
      </c>
      <c r="AC2793" s="256">
        <v>1432</v>
      </c>
      <c r="AD2793" s="256">
        <v>1213</v>
      </c>
      <c r="AE2793" s="256">
        <v>944</v>
      </c>
      <c r="AF2793" s="256">
        <v>667</v>
      </c>
      <c r="AG2793" s="256">
        <v>456</v>
      </c>
      <c r="AH2793" s="256">
        <v>280</v>
      </c>
      <c r="AI2793" s="256">
        <v>178</v>
      </c>
      <c r="AJ2793" s="256">
        <v>122</v>
      </c>
      <c r="AK2793" s="256">
        <v>70</v>
      </c>
      <c r="AL2793" s="256">
        <v>0</v>
      </c>
      <c r="AM2793" s="256">
        <v>0</v>
      </c>
      <c r="AN2793" s="256">
        <v>0</v>
      </c>
      <c r="AO2793" s="256">
        <v>0</v>
      </c>
      <c r="AP2793" s="256">
        <v>0</v>
      </c>
      <c r="AQ2793" s="256">
        <v>0</v>
      </c>
      <c r="AR2793" s="256">
        <v>0</v>
      </c>
      <c r="AS2793" s="256">
        <v>0</v>
      </c>
      <c r="AT2793" s="256">
        <v>0</v>
      </c>
      <c r="AU2793" s="256">
        <v>0</v>
      </c>
      <c r="AV2793" s="256">
        <v>0</v>
      </c>
      <c r="AW2793" s="256">
        <v>0</v>
      </c>
      <c r="AX2793" s="256">
        <v>0</v>
      </c>
      <c r="AY2793" s="256">
        <v>0</v>
      </c>
      <c r="AZ2793" s="256">
        <v>0</v>
      </c>
      <c r="BA2793" s="256">
        <v>0</v>
      </c>
      <c r="BB2793" s="256">
        <v>0</v>
      </c>
      <c r="BC2793" s="256">
        <v>0</v>
      </c>
      <c r="BD2793" s="256">
        <v>0</v>
      </c>
      <c r="BE2793" s="256">
        <v>0</v>
      </c>
      <c r="BF2793" s="256">
        <v>0</v>
      </c>
      <c r="BG2793" s="256">
        <v>0</v>
      </c>
      <c r="BH2793" s="256">
        <v>0</v>
      </c>
      <c r="BI2793" s="256">
        <v>0</v>
      </c>
      <c r="BJ2793" s="256">
        <v>0</v>
      </c>
      <c r="BK2793" s="256">
        <v>0</v>
      </c>
      <c r="BL2793" s="256">
        <v>0</v>
      </c>
      <c r="BM2793" s="256">
        <v>0</v>
      </c>
      <c r="BN2793" s="256">
        <v>0</v>
      </c>
      <c r="BO2793" s="256">
        <v>0</v>
      </c>
      <c r="BP2793" s="256">
        <v>0</v>
      </c>
      <c r="BQ2793" s="256">
        <v>0</v>
      </c>
      <c r="BR2793" s="256">
        <v>0</v>
      </c>
      <c r="BS2793" s="256">
        <v>0</v>
      </c>
      <c r="BT2793" s="256">
        <v>0</v>
      </c>
      <c r="BU2793" s="256">
        <v>0</v>
      </c>
      <c r="BV2793" s="256">
        <v>0</v>
      </c>
    </row>
    <row r="2794" spans="1:74">
      <c r="A2794" s="256">
        <v>105</v>
      </c>
      <c r="B2794" s="256">
        <v>1829</v>
      </c>
      <c r="C2794" s="256">
        <v>1843</v>
      </c>
      <c r="D2794" s="256">
        <v>1848</v>
      </c>
      <c r="E2794" s="256">
        <v>1864</v>
      </c>
      <c r="F2794" s="256">
        <v>1879</v>
      </c>
      <c r="G2794" s="256">
        <v>1896</v>
      </c>
      <c r="H2794" s="256">
        <v>1911</v>
      </c>
      <c r="I2794" s="256">
        <v>1928</v>
      </c>
      <c r="J2794" s="256">
        <v>1937</v>
      </c>
      <c r="K2794" s="256">
        <v>1928</v>
      </c>
      <c r="L2794" s="256">
        <v>1918</v>
      </c>
      <c r="M2794" s="256">
        <v>1894</v>
      </c>
      <c r="N2794" s="256">
        <v>1872</v>
      </c>
      <c r="O2794" s="256">
        <v>1848</v>
      </c>
      <c r="P2794" s="256">
        <v>1797</v>
      </c>
      <c r="Q2794" s="256">
        <v>1742</v>
      </c>
      <c r="R2794" s="256">
        <v>1674</v>
      </c>
      <c r="S2794" s="256">
        <v>1614</v>
      </c>
      <c r="T2794" s="256">
        <v>1555</v>
      </c>
      <c r="U2794" s="256">
        <v>1542</v>
      </c>
      <c r="V2794" s="256">
        <v>1576</v>
      </c>
      <c r="W2794" s="256">
        <v>1618</v>
      </c>
      <c r="X2794" s="256">
        <v>1587</v>
      </c>
      <c r="Y2794" s="256">
        <v>1420</v>
      </c>
      <c r="Z2794" s="256">
        <v>1153</v>
      </c>
      <c r="AA2794" s="256">
        <v>879</v>
      </c>
      <c r="AB2794" s="256">
        <v>700</v>
      </c>
      <c r="AC2794" s="256">
        <v>589</v>
      </c>
      <c r="AD2794" s="256">
        <v>490</v>
      </c>
      <c r="AE2794" s="256">
        <v>402</v>
      </c>
      <c r="AF2794" s="256">
        <v>336</v>
      </c>
      <c r="AG2794" s="256">
        <v>281</v>
      </c>
      <c r="AH2794" s="256">
        <v>224</v>
      </c>
      <c r="AI2794" s="256">
        <v>191</v>
      </c>
      <c r="AJ2794" s="256">
        <v>139</v>
      </c>
      <c r="AK2794" s="256">
        <v>88</v>
      </c>
      <c r="AL2794" s="256">
        <v>0</v>
      </c>
      <c r="AM2794" s="256">
        <v>0</v>
      </c>
      <c r="AN2794" s="256">
        <v>0</v>
      </c>
      <c r="AO2794" s="256">
        <v>0</v>
      </c>
      <c r="AP2794" s="256">
        <v>0</v>
      </c>
      <c r="AQ2794" s="256">
        <v>0</v>
      </c>
      <c r="AR2794" s="256">
        <v>0</v>
      </c>
      <c r="AS2794" s="256">
        <v>0</v>
      </c>
      <c r="AT2794" s="256">
        <v>0</v>
      </c>
      <c r="AU2794" s="256">
        <v>0</v>
      </c>
      <c r="AV2794" s="256">
        <v>0</v>
      </c>
      <c r="AW2794" s="256">
        <v>0</v>
      </c>
      <c r="AX2794" s="256">
        <v>0</v>
      </c>
      <c r="AY2794" s="256">
        <v>0</v>
      </c>
      <c r="AZ2794" s="256">
        <v>0</v>
      </c>
      <c r="BA2794" s="256">
        <v>0</v>
      </c>
      <c r="BB2794" s="256">
        <v>0</v>
      </c>
      <c r="BC2794" s="256">
        <v>0</v>
      </c>
      <c r="BD2794" s="256">
        <v>0</v>
      </c>
      <c r="BE2794" s="256">
        <v>0</v>
      </c>
      <c r="BF2794" s="256">
        <v>0</v>
      </c>
      <c r="BG2794" s="256">
        <v>0</v>
      </c>
      <c r="BH2794" s="256">
        <v>0</v>
      </c>
      <c r="BI2794" s="256">
        <v>0</v>
      </c>
      <c r="BJ2794" s="256">
        <v>0</v>
      </c>
      <c r="BK2794" s="256">
        <v>0</v>
      </c>
      <c r="BL2794" s="256">
        <v>0</v>
      </c>
      <c r="BM2794" s="256">
        <v>0</v>
      </c>
      <c r="BN2794" s="256">
        <v>0</v>
      </c>
      <c r="BO2794" s="256">
        <v>0</v>
      </c>
      <c r="BP2794" s="256">
        <v>0</v>
      </c>
      <c r="BQ2794" s="256">
        <v>0</v>
      </c>
      <c r="BR2794" s="256">
        <v>0</v>
      </c>
      <c r="BS2794" s="256">
        <v>0</v>
      </c>
      <c r="BT2794" s="256">
        <v>0</v>
      </c>
      <c r="BU2794" s="256">
        <v>0</v>
      </c>
      <c r="BV2794" s="256">
        <v>0</v>
      </c>
    </row>
    <row r="2795" spans="1:74">
      <c r="A2795" s="256">
        <v>110</v>
      </c>
      <c r="B2795" s="256">
        <v>1829</v>
      </c>
      <c r="C2795" s="256">
        <v>1848</v>
      </c>
      <c r="D2795" s="256">
        <v>1854</v>
      </c>
      <c r="E2795" s="256">
        <v>1873</v>
      </c>
      <c r="F2795" s="256">
        <v>1883</v>
      </c>
      <c r="G2795" s="256">
        <v>1902</v>
      </c>
      <c r="H2795" s="256">
        <v>1914</v>
      </c>
      <c r="I2795" s="256">
        <v>1912</v>
      </c>
      <c r="J2795" s="256">
        <v>1896</v>
      </c>
      <c r="K2795" s="256">
        <v>1876</v>
      </c>
      <c r="L2795" s="256">
        <v>1843</v>
      </c>
      <c r="M2795" s="256">
        <v>1804</v>
      </c>
      <c r="N2795" s="256">
        <v>1742</v>
      </c>
      <c r="O2795" s="256">
        <v>1646</v>
      </c>
      <c r="P2795" s="256">
        <v>1493</v>
      </c>
      <c r="Q2795" s="256">
        <v>1354</v>
      </c>
      <c r="R2795" s="256">
        <v>1226</v>
      </c>
      <c r="S2795" s="256">
        <v>1138</v>
      </c>
      <c r="T2795" s="256">
        <v>1088</v>
      </c>
      <c r="U2795" s="256">
        <v>1080</v>
      </c>
      <c r="V2795" s="256">
        <v>1096</v>
      </c>
      <c r="W2795" s="256">
        <v>1074</v>
      </c>
      <c r="X2795" s="256">
        <v>938</v>
      </c>
      <c r="Y2795" s="256">
        <v>736</v>
      </c>
      <c r="Z2795" s="256">
        <v>598</v>
      </c>
      <c r="AA2795" s="256">
        <v>549</v>
      </c>
      <c r="AB2795" s="256">
        <v>530</v>
      </c>
      <c r="AC2795" s="256">
        <v>493</v>
      </c>
      <c r="AD2795" s="256">
        <v>435</v>
      </c>
      <c r="AE2795" s="256">
        <v>365</v>
      </c>
      <c r="AF2795" s="256">
        <v>306</v>
      </c>
      <c r="AG2795" s="256">
        <v>254</v>
      </c>
      <c r="AH2795" s="256">
        <v>234</v>
      </c>
      <c r="AI2795" s="256">
        <v>206</v>
      </c>
      <c r="AJ2795" s="256">
        <v>154</v>
      </c>
      <c r="AK2795" s="256">
        <v>98</v>
      </c>
      <c r="AL2795" s="256">
        <v>0</v>
      </c>
      <c r="AM2795" s="256">
        <v>0</v>
      </c>
      <c r="AN2795" s="256">
        <v>0</v>
      </c>
      <c r="AO2795" s="256">
        <v>0</v>
      </c>
      <c r="AP2795" s="256">
        <v>0</v>
      </c>
      <c r="AQ2795" s="256">
        <v>0</v>
      </c>
      <c r="AR2795" s="256">
        <v>0</v>
      </c>
      <c r="AS2795" s="256">
        <v>0</v>
      </c>
      <c r="AT2795" s="256">
        <v>0</v>
      </c>
      <c r="AU2795" s="256">
        <v>0</v>
      </c>
      <c r="AV2795" s="256">
        <v>0</v>
      </c>
      <c r="AW2795" s="256">
        <v>0</v>
      </c>
      <c r="AX2795" s="256">
        <v>0</v>
      </c>
      <c r="AY2795" s="256">
        <v>0</v>
      </c>
      <c r="AZ2795" s="256">
        <v>0</v>
      </c>
      <c r="BA2795" s="256">
        <v>0</v>
      </c>
      <c r="BB2795" s="256">
        <v>0</v>
      </c>
      <c r="BC2795" s="256">
        <v>0</v>
      </c>
      <c r="BD2795" s="256">
        <v>0</v>
      </c>
      <c r="BE2795" s="256">
        <v>0</v>
      </c>
      <c r="BF2795" s="256">
        <v>0</v>
      </c>
      <c r="BG2795" s="256">
        <v>0</v>
      </c>
      <c r="BH2795" s="256">
        <v>0</v>
      </c>
      <c r="BI2795" s="256">
        <v>0</v>
      </c>
      <c r="BJ2795" s="256">
        <v>0</v>
      </c>
      <c r="BK2795" s="256">
        <v>0</v>
      </c>
      <c r="BL2795" s="256">
        <v>0</v>
      </c>
      <c r="BM2795" s="256">
        <v>0</v>
      </c>
      <c r="BN2795" s="256">
        <v>0</v>
      </c>
      <c r="BO2795" s="256">
        <v>0</v>
      </c>
      <c r="BP2795" s="256">
        <v>0</v>
      </c>
      <c r="BQ2795" s="256">
        <v>0</v>
      </c>
      <c r="BR2795" s="256">
        <v>0</v>
      </c>
      <c r="BS2795" s="256">
        <v>0</v>
      </c>
      <c r="BT2795" s="256">
        <v>0</v>
      </c>
      <c r="BU2795" s="256">
        <v>0</v>
      </c>
      <c r="BV2795" s="256">
        <v>0</v>
      </c>
    </row>
    <row r="2796" spans="1:74">
      <c r="A2796" s="256">
        <v>115</v>
      </c>
      <c r="B2796" s="256">
        <v>1829</v>
      </c>
      <c r="C2796" s="256">
        <v>1847</v>
      </c>
      <c r="D2796" s="256">
        <v>1865</v>
      </c>
      <c r="E2796" s="256">
        <v>1882</v>
      </c>
      <c r="F2796" s="256">
        <v>1888</v>
      </c>
      <c r="G2796" s="256">
        <v>1904</v>
      </c>
      <c r="H2796" s="256">
        <v>1898</v>
      </c>
      <c r="I2796" s="256">
        <v>1884</v>
      </c>
      <c r="J2796" s="256">
        <v>1852</v>
      </c>
      <c r="K2796" s="256">
        <v>1821</v>
      </c>
      <c r="L2796" s="256">
        <v>1754</v>
      </c>
      <c r="M2796" s="256">
        <v>1652</v>
      </c>
      <c r="N2796" s="256">
        <v>1494</v>
      </c>
      <c r="O2796" s="256">
        <v>1334</v>
      </c>
      <c r="P2796" s="256">
        <v>1144</v>
      </c>
      <c r="Q2796" s="256">
        <v>982</v>
      </c>
      <c r="R2796" s="256">
        <v>858</v>
      </c>
      <c r="S2796" s="256">
        <v>784</v>
      </c>
      <c r="T2796" s="256">
        <v>734</v>
      </c>
      <c r="U2796" s="256">
        <v>708</v>
      </c>
      <c r="V2796" s="256">
        <v>702</v>
      </c>
      <c r="W2796" s="256">
        <v>674</v>
      </c>
      <c r="X2796" s="256">
        <v>576</v>
      </c>
      <c r="Y2796" s="256">
        <v>506</v>
      </c>
      <c r="Z2796" s="256">
        <v>488</v>
      </c>
      <c r="AA2796" s="256">
        <v>483</v>
      </c>
      <c r="AB2796" s="256">
        <v>486</v>
      </c>
      <c r="AC2796" s="256">
        <v>472</v>
      </c>
      <c r="AD2796" s="256">
        <v>423</v>
      </c>
      <c r="AE2796" s="256">
        <v>372</v>
      </c>
      <c r="AF2796" s="256">
        <v>318</v>
      </c>
      <c r="AG2796" s="256">
        <v>287</v>
      </c>
      <c r="AH2796" s="256">
        <v>282</v>
      </c>
      <c r="AI2796" s="256">
        <v>258</v>
      </c>
      <c r="AJ2796" s="256">
        <v>214</v>
      </c>
      <c r="AK2796" s="256">
        <v>130</v>
      </c>
      <c r="AL2796" s="256">
        <v>0</v>
      </c>
      <c r="AM2796" s="256">
        <v>0</v>
      </c>
      <c r="AN2796" s="256">
        <v>0</v>
      </c>
      <c r="AO2796" s="256">
        <v>0</v>
      </c>
      <c r="AP2796" s="256">
        <v>0</v>
      </c>
      <c r="AQ2796" s="256">
        <v>0</v>
      </c>
      <c r="AR2796" s="256">
        <v>0</v>
      </c>
      <c r="AS2796" s="256">
        <v>0</v>
      </c>
      <c r="AT2796" s="256">
        <v>0</v>
      </c>
      <c r="AU2796" s="256">
        <v>0</v>
      </c>
      <c r="AV2796" s="256">
        <v>0</v>
      </c>
      <c r="AW2796" s="256">
        <v>0</v>
      </c>
      <c r="AX2796" s="256">
        <v>0</v>
      </c>
      <c r="AY2796" s="256">
        <v>0</v>
      </c>
      <c r="AZ2796" s="256">
        <v>0</v>
      </c>
      <c r="BA2796" s="256">
        <v>0</v>
      </c>
      <c r="BB2796" s="256">
        <v>0</v>
      </c>
      <c r="BC2796" s="256">
        <v>0</v>
      </c>
      <c r="BD2796" s="256">
        <v>0</v>
      </c>
      <c r="BE2796" s="256">
        <v>0</v>
      </c>
      <c r="BF2796" s="256">
        <v>0</v>
      </c>
      <c r="BG2796" s="256">
        <v>0</v>
      </c>
      <c r="BH2796" s="256">
        <v>0</v>
      </c>
      <c r="BI2796" s="256">
        <v>0</v>
      </c>
      <c r="BJ2796" s="256">
        <v>0</v>
      </c>
      <c r="BK2796" s="256">
        <v>0</v>
      </c>
      <c r="BL2796" s="256">
        <v>0</v>
      </c>
      <c r="BM2796" s="256">
        <v>0</v>
      </c>
      <c r="BN2796" s="256">
        <v>0</v>
      </c>
      <c r="BO2796" s="256">
        <v>0</v>
      </c>
      <c r="BP2796" s="256">
        <v>0</v>
      </c>
      <c r="BQ2796" s="256">
        <v>0</v>
      </c>
      <c r="BR2796" s="256">
        <v>0</v>
      </c>
      <c r="BS2796" s="256">
        <v>0</v>
      </c>
      <c r="BT2796" s="256">
        <v>0</v>
      </c>
      <c r="BU2796" s="256">
        <v>0</v>
      </c>
      <c r="BV2796" s="256">
        <v>0</v>
      </c>
    </row>
    <row r="2797" spans="1:74">
      <c r="A2797" s="256">
        <v>120</v>
      </c>
      <c r="B2797" s="256">
        <v>1829</v>
      </c>
      <c r="C2797" s="256">
        <v>1850</v>
      </c>
      <c r="D2797" s="256">
        <v>1875</v>
      </c>
      <c r="E2797" s="256">
        <v>1888</v>
      </c>
      <c r="F2797" s="256">
        <v>1895</v>
      </c>
      <c r="G2797" s="256">
        <v>1894</v>
      </c>
      <c r="H2797" s="256">
        <v>1876</v>
      </c>
      <c r="I2797" s="256">
        <v>1850</v>
      </c>
      <c r="J2797" s="256">
        <v>1810</v>
      </c>
      <c r="K2797" s="256">
        <v>1736</v>
      </c>
      <c r="L2797" s="256">
        <v>1600</v>
      </c>
      <c r="M2797" s="256">
        <v>1418</v>
      </c>
      <c r="N2797" s="256">
        <v>1216</v>
      </c>
      <c r="O2797" s="256">
        <v>1030</v>
      </c>
      <c r="P2797" s="256">
        <v>838</v>
      </c>
      <c r="Q2797" s="256">
        <v>700</v>
      </c>
      <c r="R2797" s="256">
        <v>610</v>
      </c>
      <c r="S2797" s="256">
        <v>557</v>
      </c>
      <c r="T2797" s="256">
        <v>517</v>
      </c>
      <c r="U2797" s="256">
        <v>526</v>
      </c>
      <c r="V2797" s="256">
        <v>536</v>
      </c>
      <c r="W2797" s="256">
        <v>546</v>
      </c>
      <c r="X2797" s="256">
        <v>499</v>
      </c>
      <c r="Y2797" s="256">
        <v>453</v>
      </c>
      <c r="Z2797" s="256">
        <v>451</v>
      </c>
      <c r="AA2797" s="256">
        <v>456</v>
      </c>
      <c r="AB2797" s="256">
        <v>467</v>
      </c>
      <c r="AC2797" s="256">
        <v>460</v>
      </c>
      <c r="AD2797" s="256">
        <v>417</v>
      </c>
      <c r="AE2797" s="256">
        <v>384</v>
      </c>
      <c r="AF2797" s="256">
        <v>340</v>
      </c>
      <c r="AG2797" s="256">
        <v>306</v>
      </c>
      <c r="AH2797" s="256">
        <v>286</v>
      </c>
      <c r="AI2797" s="256">
        <v>302</v>
      </c>
      <c r="AJ2797" s="256">
        <v>276</v>
      </c>
      <c r="AK2797" s="256">
        <v>166</v>
      </c>
      <c r="AL2797" s="256">
        <v>0</v>
      </c>
      <c r="AM2797" s="256">
        <v>0</v>
      </c>
      <c r="AN2797" s="256">
        <v>0</v>
      </c>
      <c r="AO2797" s="256">
        <v>0</v>
      </c>
      <c r="AP2797" s="256">
        <v>0</v>
      </c>
      <c r="AQ2797" s="256">
        <v>0</v>
      </c>
      <c r="AR2797" s="256">
        <v>0</v>
      </c>
      <c r="AS2797" s="256">
        <v>0</v>
      </c>
      <c r="AT2797" s="256">
        <v>0</v>
      </c>
      <c r="AU2797" s="256">
        <v>0</v>
      </c>
      <c r="AV2797" s="256">
        <v>0</v>
      </c>
      <c r="AW2797" s="256">
        <v>0</v>
      </c>
      <c r="AX2797" s="256">
        <v>0</v>
      </c>
      <c r="AY2797" s="256">
        <v>0</v>
      </c>
      <c r="AZ2797" s="256">
        <v>0</v>
      </c>
      <c r="BA2797" s="256">
        <v>0</v>
      </c>
      <c r="BB2797" s="256">
        <v>0</v>
      </c>
      <c r="BC2797" s="256">
        <v>0</v>
      </c>
      <c r="BD2797" s="256">
        <v>0</v>
      </c>
      <c r="BE2797" s="256">
        <v>0</v>
      </c>
      <c r="BF2797" s="256">
        <v>0</v>
      </c>
      <c r="BG2797" s="256">
        <v>0</v>
      </c>
      <c r="BH2797" s="256">
        <v>0</v>
      </c>
      <c r="BI2797" s="256">
        <v>0</v>
      </c>
      <c r="BJ2797" s="256">
        <v>0</v>
      </c>
      <c r="BK2797" s="256">
        <v>0</v>
      </c>
      <c r="BL2797" s="256">
        <v>0</v>
      </c>
      <c r="BM2797" s="256">
        <v>0</v>
      </c>
      <c r="BN2797" s="256">
        <v>0</v>
      </c>
      <c r="BO2797" s="256">
        <v>0</v>
      </c>
      <c r="BP2797" s="256">
        <v>0</v>
      </c>
      <c r="BQ2797" s="256">
        <v>0</v>
      </c>
      <c r="BR2797" s="256">
        <v>0</v>
      </c>
      <c r="BS2797" s="256">
        <v>0</v>
      </c>
      <c r="BT2797" s="256">
        <v>0</v>
      </c>
      <c r="BU2797" s="256">
        <v>0</v>
      </c>
      <c r="BV2797" s="256">
        <v>0</v>
      </c>
    </row>
    <row r="2798" spans="1:74">
      <c r="A2798" s="256">
        <v>125</v>
      </c>
      <c r="B2798" s="256">
        <v>1829</v>
      </c>
      <c r="C2798" s="256">
        <v>1860</v>
      </c>
      <c r="D2798" s="256">
        <v>1885</v>
      </c>
      <c r="E2798" s="256">
        <v>1894</v>
      </c>
      <c r="F2798" s="256">
        <v>1893</v>
      </c>
      <c r="G2798" s="256">
        <v>1888</v>
      </c>
      <c r="H2798" s="256">
        <v>1865</v>
      </c>
      <c r="I2798" s="256">
        <v>1820</v>
      </c>
      <c r="J2798" s="256">
        <v>1743</v>
      </c>
      <c r="K2798" s="256">
        <v>1602</v>
      </c>
      <c r="L2798" s="256">
        <v>1406</v>
      </c>
      <c r="M2798" s="256">
        <v>1188</v>
      </c>
      <c r="N2798" s="256">
        <v>964</v>
      </c>
      <c r="O2798" s="256">
        <v>776</v>
      </c>
      <c r="P2798" s="256">
        <v>624</v>
      </c>
      <c r="Q2798" s="256">
        <v>538</v>
      </c>
      <c r="R2798" s="256">
        <v>485</v>
      </c>
      <c r="S2798" s="256">
        <v>460</v>
      </c>
      <c r="T2798" s="256">
        <v>468</v>
      </c>
      <c r="U2798" s="256">
        <v>498</v>
      </c>
      <c r="V2798" s="256">
        <v>542</v>
      </c>
      <c r="W2798" s="256">
        <v>582</v>
      </c>
      <c r="X2798" s="256">
        <v>578</v>
      </c>
      <c r="Y2798" s="256">
        <v>520</v>
      </c>
      <c r="Z2798" s="256">
        <v>492</v>
      </c>
      <c r="AA2798" s="256">
        <v>480</v>
      </c>
      <c r="AB2798" s="256">
        <v>461</v>
      </c>
      <c r="AC2798" s="256">
        <v>433</v>
      </c>
      <c r="AD2798" s="256">
        <v>407</v>
      </c>
      <c r="AE2798" s="256">
        <v>371</v>
      </c>
      <c r="AF2798" s="256">
        <v>340</v>
      </c>
      <c r="AG2798" s="256">
        <v>296</v>
      </c>
      <c r="AH2798" s="256">
        <v>279</v>
      </c>
      <c r="AI2798" s="256">
        <v>272</v>
      </c>
      <c r="AJ2798" s="256">
        <v>250</v>
      </c>
      <c r="AK2798" s="256">
        <v>170</v>
      </c>
      <c r="AL2798" s="256">
        <v>0</v>
      </c>
      <c r="AM2798" s="256">
        <v>0</v>
      </c>
      <c r="AN2798" s="256">
        <v>0</v>
      </c>
      <c r="AO2798" s="256">
        <v>0</v>
      </c>
      <c r="AP2798" s="256">
        <v>0</v>
      </c>
      <c r="AQ2798" s="256">
        <v>0</v>
      </c>
      <c r="AR2798" s="256">
        <v>0</v>
      </c>
      <c r="AS2798" s="256">
        <v>0</v>
      </c>
      <c r="AT2798" s="256">
        <v>0</v>
      </c>
      <c r="AU2798" s="256">
        <v>0</v>
      </c>
      <c r="AV2798" s="256">
        <v>0</v>
      </c>
      <c r="AW2798" s="256">
        <v>0</v>
      </c>
      <c r="AX2798" s="256">
        <v>0</v>
      </c>
      <c r="AY2798" s="256">
        <v>0</v>
      </c>
      <c r="AZ2798" s="256">
        <v>0</v>
      </c>
      <c r="BA2798" s="256">
        <v>0</v>
      </c>
      <c r="BB2798" s="256">
        <v>0</v>
      </c>
      <c r="BC2798" s="256">
        <v>0</v>
      </c>
      <c r="BD2798" s="256">
        <v>0</v>
      </c>
      <c r="BE2798" s="256">
        <v>0</v>
      </c>
      <c r="BF2798" s="256">
        <v>0</v>
      </c>
      <c r="BG2798" s="256">
        <v>0</v>
      </c>
      <c r="BH2798" s="256">
        <v>0</v>
      </c>
      <c r="BI2798" s="256">
        <v>0</v>
      </c>
      <c r="BJ2798" s="256">
        <v>0</v>
      </c>
      <c r="BK2798" s="256">
        <v>0</v>
      </c>
      <c r="BL2798" s="256">
        <v>0</v>
      </c>
      <c r="BM2798" s="256">
        <v>0</v>
      </c>
      <c r="BN2798" s="256">
        <v>0</v>
      </c>
      <c r="BO2798" s="256">
        <v>0</v>
      </c>
      <c r="BP2798" s="256">
        <v>0</v>
      </c>
      <c r="BQ2798" s="256">
        <v>0</v>
      </c>
      <c r="BR2798" s="256">
        <v>0</v>
      </c>
      <c r="BS2798" s="256">
        <v>0</v>
      </c>
      <c r="BT2798" s="256">
        <v>0</v>
      </c>
      <c r="BU2798" s="256">
        <v>0</v>
      </c>
      <c r="BV2798" s="256">
        <v>0</v>
      </c>
    </row>
    <row r="2799" spans="1:74">
      <c r="A2799" s="256">
        <v>130</v>
      </c>
      <c r="B2799" s="256">
        <v>1829</v>
      </c>
      <c r="C2799" s="256">
        <v>1865</v>
      </c>
      <c r="D2799" s="256">
        <v>1885</v>
      </c>
      <c r="E2799" s="256">
        <v>1901</v>
      </c>
      <c r="F2799" s="256">
        <v>1894</v>
      </c>
      <c r="G2799" s="256">
        <v>1876</v>
      </c>
      <c r="H2799" s="256">
        <v>1842</v>
      </c>
      <c r="I2799" s="256">
        <v>1782</v>
      </c>
      <c r="J2799" s="256">
        <v>1644</v>
      </c>
      <c r="K2799" s="256">
        <v>1449</v>
      </c>
      <c r="L2799" s="256">
        <v>1204</v>
      </c>
      <c r="M2799" s="256">
        <v>974</v>
      </c>
      <c r="N2799" s="256">
        <v>748</v>
      </c>
      <c r="O2799" s="256">
        <v>608</v>
      </c>
      <c r="P2799" s="256">
        <v>511</v>
      </c>
      <c r="Q2799" s="256">
        <v>460</v>
      </c>
      <c r="R2799" s="256">
        <v>444</v>
      </c>
      <c r="S2799" s="256">
        <v>449</v>
      </c>
      <c r="T2799" s="256">
        <v>487</v>
      </c>
      <c r="U2799" s="256">
        <v>552</v>
      </c>
      <c r="V2799" s="256">
        <v>626</v>
      </c>
      <c r="W2799" s="256">
        <v>695</v>
      </c>
      <c r="X2799" s="256">
        <v>770</v>
      </c>
      <c r="Y2799" s="256">
        <v>782</v>
      </c>
      <c r="Z2799" s="256">
        <v>754</v>
      </c>
      <c r="AA2799" s="256">
        <v>690</v>
      </c>
      <c r="AB2799" s="256">
        <v>594</v>
      </c>
      <c r="AC2799" s="256">
        <v>518</v>
      </c>
      <c r="AD2799" s="256">
        <v>456</v>
      </c>
      <c r="AE2799" s="256">
        <v>408</v>
      </c>
      <c r="AF2799" s="256">
        <v>349</v>
      </c>
      <c r="AG2799" s="256">
        <v>284</v>
      </c>
      <c r="AH2799" s="256">
        <v>243</v>
      </c>
      <c r="AI2799" s="256">
        <v>235</v>
      </c>
      <c r="AJ2799" s="256">
        <v>218</v>
      </c>
      <c r="AK2799" s="256">
        <v>168</v>
      </c>
      <c r="AL2799" s="256">
        <v>0</v>
      </c>
      <c r="AM2799" s="256">
        <v>0</v>
      </c>
      <c r="AN2799" s="256">
        <v>0</v>
      </c>
      <c r="AO2799" s="256">
        <v>0</v>
      </c>
      <c r="AP2799" s="256">
        <v>0</v>
      </c>
      <c r="AQ2799" s="256">
        <v>0</v>
      </c>
      <c r="AR2799" s="256">
        <v>0</v>
      </c>
      <c r="AS2799" s="256">
        <v>0</v>
      </c>
      <c r="AT2799" s="256">
        <v>0</v>
      </c>
      <c r="AU2799" s="256">
        <v>0</v>
      </c>
      <c r="AV2799" s="256">
        <v>0</v>
      </c>
      <c r="AW2799" s="256">
        <v>0</v>
      </c>
      <c r="AX2799" s="256">
        <v>0</v>
      </c>
      <c r="AY2799" s="256">
        <v>0</v>
      </c>
      <c r="AZ2799" s="256">
        <v>0</v>
      </c>
      <c r="BA2799" s="256">
        <v>0</v>
      </c>
      <c r="BB2799" s="256">
        <v>0</v>
      </c>
      <c r="BC2799" s="256">
        <v>0</v>
      </c>
      <c r="BD2799" s="256">
        <v>0</v>
      </c>
      <c r="BE2799" s="256">
        <v>0</v>
      </c>
      <c r="BF2799" s="256">
        <v>0</v>
      </c>
      <c r="BG2799" s="256">
        <v>0</v>
      </c>
      <c r="BH2799" s="256">
        <v>0</v>
      </c>
      <c r="BI2799" s="256">
        <v>0</v>
      </c>
      <c r="BJ2799" s="256">
        <v>0</v>
      </c>
      <c r="BK2799" s="256">
        <v>0</v>
      </c>
      <c r="BL2799" s="256">
        <v>0</v>
      </c>
      <c r="BM2799" s="256">
        <v>0</v>
      </c>
      <c r="BN2799" s="256">
        <v>0</v>
      </c>
      <c r="BO2799" s="256">
        <v>0</v>
      </c>
      <c r="BP2799" s="256">
        <v>0</v>
      </c>
      <c r="BQ2799" s="256">
        <v>0</v>
      </c>
      <c r="BR2799" s="256">
        <v>0</v>
      </c>
      <c r="BS2799" s="256">
        <v>0</v>
      </c>
      <c r="BT2799" s="256">
        <v>0</v>
      </c>
      <c r="BU2799" s="256">
        <v>0</v>
      </c>
      <c r="BV2799" s="256">
        <v>0</v>
      </c>
    </row>
    <row r="2800" spans="1:74">
      <c r="A2800" s="256">
        <v>135</v>
      </c>
      <c r="B2800" s="256">
        <v>1829</v>
      </c>
      <c r="C2800" s="256">
        <v>1868</v>
      </c>
      <c r="D2800" s="256">
        <v>1898</v>
      </c>
      <c r="E2800" s="256">
        <v>1910</v>
      </c>
      <c r="F2800" s="256">
        <v>1890</v>
      </c>
      <c r="G2800" s="256">
        <v>1852</v>
      </c>
      <c r="H2800" s="256">
        <v>1818</v>
      </c>
      <c r="I2800" s="256">
        <v>1711</v>
      </c>
      <c r="J2800" s="256">
        <v>1526</v>
      </c>
      <c r="K2800" s="256">
        <v>1280</v>
      </c>
      <c r="L2800" s="256">
        <v>1032</v>
      </c>
      <c r="M2800" s="256">
        <v>794</v>
      </c>
      <c r="N2800" s="256">
        <v>606</v>
      </c>
      <c r="O2800" s="256">
        <v>524</v>
      </c>
      <c r="P2800" s="256">
        <v>459</v>
      </c>
      <c r="Q2800" s="256">
        <v>440</v>
      </c>
      <c r="R2800" s="256">
        <v>438</v>
      </c>
      <c r="S2800" s="256">
        <v>482</v>
      </c>
      <c r="T2800" s="256">
        <v>552</v>
      </c>
      <c r="U2800" s="256">
        <v>634</v>
      </c>
      <c r="V2800" s="256">
        <v>714</v>
      </c>
      <c r="W2800" s="256">
        <v>797</v>
      </c>
      <c r="X2800" s="256">
        <v>868</v>
      </c>
      <c r="Y2800" s="256">
        <v>944</v>
      </c>
      <c r="Z2800" s="256">
        <v>950</v>
      </c>
      <c r="AA2800" s="256">
        <v>852</v>
      </c>
      <c r="AB2800" s="256">
        <v>739</v>
      </c>
      <c r="AC2800" s="256">
        <v>646</v>
      </c>
      <c r="AD2800" s="256">
        <v>568</v>
      </c>
      <c r="AE2800" s="256">
        <v>478</v>
      </c>
      <c r="AF2800" s="256">
        <v>392</v>
      </c>
      <c r="AG2800" s="256">
        <v>312</v>
      </c>
      <c r="AH2800" s="256">
        <v>276</v>
      </c>
      <c r="AI2800" s="256">
        <v>292</v>
      </c>
      <c r="AJ2800" s="256">
        <v>263</v>
      </c>
      <c r="AK2800" s="256">
        <v>166</v>
      </c>
      <c r="AL2800" s="256">
        <v>0</v>
      </c>
      <c r="AM2800" s="256">
        <v>0</v>
      </c>
      <c r="AN2800" s="256">
        <v>0</v>
      </c>
      <c r="AO2800" s="256">
        <v>0</v>
      </c>
      <c r="AP2800" s="256">
        <v>0</v>
      </c>
      <c r="AQ2800" s="256">
        <v>0</v>
      </c>
      <c r="AR2800" s="256">
        <v>0</v>
      </c>
      <c r="AS2800" s="256">
        <v>0</v>
      </c>
      <c r="AT2800" s="256">
        <v>0</v>
      </c>
      <c r="AU2800" s="256">
        <v>0</v>
      </c>
      <c r="AV2800" s="256">
        <v>0</v>
      </c>
      <c r="AW2800" s="256">
        <v>0</v>
      </c>
      <c r="AX2800" s="256">
        <v>0</v>
      </c>
      <c r="AY2800" s="256">
        <v>0</v>
      </c>
      <c r="AZ2800" s="256">
        <v>0</v>
      </c>
      <c r="BA2800" s="256">
        <v>0</v>
      </c>
      <c r="BB2800" s="256">
        <v>0</v>
      </c>
      <c r="BC2800" s="256">
        <v>0</v>
      </c>
      <c r="BD2800" s="256">
        <v>0</v>
      </c>
      <c r="BE2800" s="256">
        <v>0</v>
      </c>
      <c r="BF2800" s="256">
        <v>0</v>
      </c>
      <c r="BG2800" s="256">
        <v>0</v>
      </c>
      <c r="BH2800" s="256">
        <v>0</v>
      </c>
      <c r="BI2800" s="256">
        <v>0</v>
      </c>
      <c r="BJ2800" s="256">
        <v>0</v>
      </c>
      <c r="BK2800" s="256">
        <v>0</v>
      </c>
      <c r="BL2800" s="256">
        <v>0</v>
      </c>
      <c r="BM2800" s="256">
        <v>0</v>
      </c>
      <c r="BN2800" s="256">
        <v>0</v>
      </c>
      <c r="BO2800" s="256">
        <v>0</v>
      </c>
      <c r="BP2800" s="256">
        <v>0</v>
      </c>
      <c r="BQ2800" s="256">
        <v>0</v>
      </c>
      <c r="BR2800" s="256">
        <v>0</v>
      </c>
      <c r="BS2800" s="256">
        <v>0</v>
      </c>
      <c r="BT2800" s="256">
        <v>0</v>
      </c>
      <c r="BU2800" s="256">
        <v>0</v>
      </c>
      <c r="BV2800" s="256">
        <v>0</v>
      </c>
    </row>
    <row r="2801" spans="1:74">
      <c r="A2801" s="256">
        <v>140</v>
      </c>
      <c r="B2801" s="256">
        <v>1829</v>
      </c>
      <c r="C2801" s="256">
        <v>1867</v>
      </c>
      <c r="D2801" s="256">
        <v>1900</v>
      </c>
      <c r="E2801" s="256">
        <v>1908</v>
      </c>
      <c r="F2801" s="256">
        <v>1882</v>
      </c>
      <c r="G2801" s="256">
        <v>1848</v>
      </c>
      <c r="H2801" s="256">
        <v>1782</v>
      </c>
      <c r="I2801" s="256">
        <v>1638</v>
      </c>
      <c r="J2801" s="256">
        <v>1397</v>
      </c>
      <c r="K2801" s="256">
        <v>1138</v>
      </c>
      <c r="L2801" s="256">
        <v>868</v>
      </c>
      <c r="M2801" s="256">
        <v>662</v>
      </c>
      <c r="N2801" s="256">
        <v>532</v>
      </c>
      <c r="O2801" s="256">
        <v>490</v>
      </c>
      <c r="P2801" s="256">
        <v>447</v>
      </c>
      <c r="Q2801" s="256">
        <v>439</v>
      </c>
      <c r="R2801" s="256">
        <v>469</v>
      </c>
      <c r="S2801" s="256">
        <v>538</v>
      </c>
      <c r="T2801" s="256">
        <v>618</v>
      </c>
      <c r="U2801" s="256">
        <v>689</v>
      </c>
      <c r="V2801" s="256">
        <v>756</v>
      </c>
      <c r="W2801" s="256">
        <v>829</v>
      </c>
      <c r="X2801" s="256">
        <v>884</v>
      </c>
      <c r="Y2801" s="256">
        <v>897</v>
      </c>
      <c r="Z2801" s="256">
        <v>824</v>
      </c>
      <c r="AA2801" s="256">
        <v>750</v>
      </c>
      <c r="AB2801" s="256">
        <v>680</v>
      </c>
      <c r="AC2801" s="256">
        <v>611</v>
      </c>
      <c r="AD2801" s="256">
        <v>538</v>
      </c>
      <c r="AE2801" s="256">
        <v>462</v>
      </c>
      <c r="AF2801" s="256">
        <v>388</v>
      </c>
      <c r="AG2801" s="256">
        <v>321</v>
      </c>
      <c r="AH2801" s="256">
        <v>275</v>
      </c>
      <c r="AI2801" s="256">
        <v>266</v>
      </c>
      <c r="AJ2801" s="256">
        <v>220</v>
      </c>
      <c r="AK2801" s="256">
        <v>127</v>
      </c>
      <c r="AL2801" s="256">
        <v>0</v>
      </c>
      <c r="AM2801" s="256">
        <v>0</v>
      </c>
      <c r="AN2801" s="256">
        <v>0</v>
      </c>
      <c r="AO2801" s="256">
        <v>0</v>
      </c>
      <c r="AP2801" s="256">
        <v>0</v>
      </c>
      <c r="AQ2801" s="256">
        <v>0</v>
      </c>
      <c r="AR2801" s="256">
        <v>0</v>
      </c>
      <c r="AS2801" s="256">
        <v>0</v>
      </c>
      <c r="AT2801" s="256">
        <v>0</v>
      </c>
      <c r="AU2801" s="256">
        <v>0</v>
      </c>
      <c r="AV2801" s="256">
        <v>0</v>
      </c>
      <c r="AW2801" s="256">
        <v>0</v>
      </c>
      <c r="AX2801" s="256">
        <v>0</v>
      </c>
      <c r="AY2801" s="256">
        <v>0</v>
      </c>
      <c r="AZ2801" s="256">
        <v>0</v>
      </c>
      <c r="BA2801" s="256">
        <v>0</v>
      </c>
      <c r="BB2801" s="256">
        <v>0</v>
      </c>
      <c r="BC2801" s="256">
        <v>0</v>
      </c>
      <c r="BD2801" s="256">
        <v>0</v>
      </c>
      <c r="BE2801" s="256">
        <v>0</v>
      </c>
      <c r="BF2801" s="256">
        <v>0</v>
      </c>
      <c r="BG2801" s="256">
        <v>0</v>
      </c>
      <c r="BH2801" s="256">
        <v>0</v>
      </c>
      <c r="BI2801" s="256">
        <v>0</v>
      </c>
      <c r="BJ2801" s="256">
        <v>0</v>
      </c>
      <c r="BK2801" s="256">
        <v>0</v>
      </c>
      <c r="BL2801" s="256">
        <v>0</v>
      </c>
      <c r="BM2801" s="256">
        <v>0</v>
      </c>
      <c r="BN2801" s="256">
        <v>0</v>
      </c>
      <c r="BO2801" s="256">
        <v>0</v>
      </c>
      <c r="BP2801" s="256">
        <v>0</v>
      </c>
      <c r="BQ2801" s="256">
        <v>0</v>
      </c>
      <c r="BR2801" s="256">
        <v>0</v>
      </c>
      <c r="BS2801" s="256">
        <v>0</v>
      </c>
      <c r="BT2801" s="256">
        <v>0</v>
      </c>
      <c r="BU2801" s="256">
        <v>0</v>
      </c>
      <c r="BV2801" s="256">
        <v>0</v>
      </c>
    </row>
    <row r="2802" spans="1:74">
      <c r="A2802" s="256">
        <v>145</v>
      </c>
      <c r="B2802" s="256">
        <v>1829</v>
      </c>
      <c r="C2802" s="256">
        <v>1874</v>
      </c>
      <c r="D2802" s="256">
        <v>1905</v>
      </c>
      <c r="E2802" s="256">
        <v>1910</v>
      </c>
      <c r="F2802" s="256">
        <v>1875</v>
      </c>
      <c r="G2802" s="256">
        <v>1830</v>
      </c>
      <c r="H2802" s="256">
        <v>1742</v>
      </c>
      <c r="I2802" s="256">
        <v>1544</v>
      </c>
      <c r="J2802" s="256">
        <v>1284</v>
      </c>
      <c r="K2802" s="256">
        <v>1012</v>
      </c>
      <c r="L2802" s="256">
        <v>748</v>
      </c>
      <c r="M2802" s="256">
        <v>584</v>
      </c>
      <c r="N2802" s="256">
        <v>503</v>
      </c>
      <c r="O2802" s="256">
        <v>470</v>
      </c>
      <c r="P2802" s="256">
        <v>442</v>
      </c>
      <c r="Q2802" s="256">
        <v>456</v>
      </c>
      <c r="R2802" s="256">
        <v>512</v>
      </c>
      <c r="S2802" s="256">
        <v>594</v>
      </c>
      <c r="T2802" s="256">
        <v>649</v>
      </c>
      <c r="U2802" s="256">
        <v>698</v>
      </c>
      <c r="V2802" s="256">
        <v>746</v>
      </c>
      <c r="W2802" s="256">
        <v>792</v>
      </c>
      <c r="X2802" s="256">
        <v>808</v>
      </c>
      <c r="Y2802" s="256">
        <v>763</v>
      </c>
      <c r="Z2802" s="256">
        <v>704</v>
      </c>
      <c r="AA2802" s="256">
        <v>649</v>
      </c>
      <c r="AB2802" s="256">
        <v>584</v>
      </c>
      <c r="AC2802" s="256">
        <v>540</v>
      </c>
      <c r="AD2802" s="256">
        <v>484</v>
      </c>
      <c r="AE2802" s="256">
        <v>423</v>
      </c>
      <c r="AF2802" s="256">
        <v>365</v>
      </c>
      <c r="AG2802" s="256">
        <v>314</v>
      </c>
      <c r="AH2802" s="256">
        <v>294</v>
      </c>
      <c r="AI2802" s="256">
        <v>291</v>
      </c>
      <c r="AJ2802" s="256">
        <v>248</v>
      </c>
      <c r="AK2802" s="256">
        <v>136</v>
      </c>
      <c r="AL2802" s="256">
        <v>0</v>
      </c>
      <c r="AM2802" s="256">
        <v>0</v>
      </c>
      <c r="AN2802" s="256">
        <v>0</v>
      </c>
      <c r="AO2802" s="256">
        <v>0</v>
      </c>
      <c r="AP2802" s="256">
        <v>0</v>
      </c>
      <c r="AQ2802" s="256">
        <v>0</v>
      </c>
      <c r="AR2802" s="256">
        <v>0</v>
      </c>
      <c r="AS2802" s="256">
        <v>0</v>
      </c>
      <c r="AT2802" s="256">
        <v>0</v>
      </c>
      <c r="AU2802" s="256">
        <v>0</v>
      </c>
      <c r="AV2802" s="256">
        <v>0</v>
      </c>
      <c r="AW2802" s="256">
        <v>0</v>
      </c>
      <c r="AX2802" s="256">
        <v>0</v>
      </c>
      <c r="AY2802" s="256">
        <v>0</v>
      </c>
      <c r="AZ2802" s="256">
        <v>0</v>
      </c>
      <c r="BA2802" s="256">
        <v>0</v>
      </c>
      <c r="BB2802" s="256">
        <v>0</v>
      </c>
      <c r="BC2802" s="256">
        <v>0</v>
      </c>
      <c r="BD2802" s="256">
        <v>0</v>
      </c>
      <c r="BE2802" s="256">
        <v>0</v>
      </c>
      <c r="BF2802" s="256">
        <v>0</v>
      </c>
      <c r="BG2802" s="256">
        <v>0</v>
      </c>
      <c r="BH2802" s="256">
        <v>0</v>
      </c>
      <c r="BI2802" s="256">
        <v>0</v>
      </c>
      <c r="BJ2802" s="256">
        <v>0</v>
      </c>
      <c r="BK2802" s="256">
        <v>0</v>
      </c>
      <c r="BL2802" s="256">
        <v>0</v>
      </c>
      <c r="BM2802" s="256">
        <v>0</v>
      </c>
      <c r="BN2802" s="256">
        <v>0</v>
      </c>
      <c r="BO2802" s="256">
        <v>0</v>
      </c>
      <c r="BP2802" s="256">
        <v>0</v>
      </c>
      <c r="BQ2802" s="256">
        <v>0</v>
      </c>
      <c r="BR2802" s="256">
        <v>0</v>
      </c>
      <c r="BS2802" s="256">
        <v>0</v>
      </c>
      <c r="BT2802" s="256">
        <v>0</v>
      </c>
      <c r="BU2802" s="256">
        <v>0</v>
      </c>
      <c r="BV2802" s="256">
        <v>0</v>
      </c>
    </row>
    <row r="2803" spans="1:74">
      <c r="A2803" s="256">
        <v>150</v>
      </c>
      <c r="B2803" s="256">
        <v>1829</v>
      </c>
      <c r="C2803" s="256">
        <v>1874</v>
      </c>
      <c r="D2803" s="256">
        <v>1910</v>
      </c>
      <c r="E2803" s="256">
        <v>1910</v>
      </c>
      <c r="F2803" s="256">
        <v>1876</v>
      </c>
      <c r="G2803" s="256">
        <v>1822</v>
      </c>
      <c r="H2803" s="256">
        <v>1698</v>
      </c>
      <c r="I2803" s="256">
        <v>1463</v>
      </c>
      <c r="J2803" s="256">
        <v>1188</v>
      </c>
      <c r="K2803" s="256">
        <v>898</v>
      </c>
      <c r="L2803" s="256">
        <v>668</v>
      </c>
      <c r="M2803" s="256">
        <v>532</v>
      </c>
      <c r="N2803" s="256">
        <v>480</v>
      </c>
      <c r="O2803" s="256">
        <v>468</v>
      </c>
      <c r="P2803" s="256">
        <v>447</v>
      </c>
      <c r="Q2803" s="256">
        <v>478</v>
      </c>
      <c r="R2803" s="256">
        <v>556</v>
      </c>
      <c r="S2803" s="256">
        <v>616</v>
      </c>
      <c r="T2803" s="256">
        <v>642</v>
      </c>
      <c r="U2803" s="256">
        <v>676</v>
      </c>
      <c r="V2803" s="256">
        <v>708</v>
      </c>
      <c r="W2803" s="256">
        <v>724</v>
      </c>
      <c r="X2803" s="256">
        <v>704</v>
      </c>
      <c r="Y2803" s="256">
        <v>648</v>
      </c>
      <c r="Z2803" s="256">
        <v>610</v>
      </c>
      <c r="AA2803" s="256">
        <v>560</v>
      </c>
      <c r="AB2803" s="256">
        <v>515</v>
      </c>
      <c r="AC2803" s="256">
        <v>472</v>
      </c>
      <c r="AD2803" s="256">
        <v>428</v>
      </c>
      <c r="AE2803" s="256">
        <v>368</v>
      </c>
      <c r="AF2803" s="256">
        <v>317</v>
      </c>
      <c r="AG2803" s="256">
        <v>294</v>
      </c>
      <c r="AH2803" s="256">
        <v>282</v>
      </c>
      <c r="AI2803" s="256">
        <v>281</v>
      </c>
      <c r="AJ2803" s="256">
        <v>259</v>
      </c>
      <c r="AK2803" s="256">
        <v>168</v>
      </c>
      <c r="AL2803" s="256">
        <v>0</v>
      </c>
      <c r="AM2803" s="256">
        <v>0</v>
      </c>
      <c r="AN2803" s="256">
        <v>0</v>
      </c>
      <c r="AO2803" s="256">
        <v>0</v>
      </c>
      <c r="AP2803" s="256">
        <v>0</v>
      </c>
      <c r="AQ2803" s="256">
        <v>0</v>
      </c>
      <c r="AR2803" s="256">
        <v>0</v>
      </c>
      <c r="AS2803" s="256">
        <v>0</v>
      </c>
      <c r="AT2803" s="256">
        <v>0</v>
      </c>
      <c r="AU2803" s="256">
        <v>0</v>
      </c>
      <c r="AV2803" s="256">
        <v>0</v>
      </c>
      <c r="AW2803" s="256">
        <v>0</v>
      </c>
      <c r="AX2803" s="256">
        <v>0</v>
      </c>
      <c r="AY2803" s="256">
        <v>0</v>
      </c>
      <c r="AZ2803" s="256">
        <v>0</v>
      </c>
      <c r="BA2803" s="256">
        <v>0</v>
      </c>
      <c r="BB2803" s="256">
        <v>0</v>
      </c>
      <c r="BC2803" s="256">
        <v>0</v>
      </c>
      <c r="BD2803" s="256">
        <v>0</v>
      </c>
      <c r="BE2803" s="256">
        <v>0</v>
      </c>
      <c r="BF2803" s="256">
        <v>0</v>
      </c>
      <c r="BG2803" s="256">
        <v>0</v>
      </c>
      <c r="BH2803" s="256">
        <v>0</v>
      </c>
      <c r="BI2803" s="256">
        <v>0</v>
      </c>
      <c r="BJ2803" s="256">
        <v>0</v>
      </c>
      <c r="BK2803" s="256">
        <v>0</v>
      </c>
      <c r="BL2803" s="256">
        <v>0</v>
      </c>
      <c r="BM2803" s="256">
        <v>0</v>
      </c>
      <c r="BN2803" s="256">
        <v>0</v>
      </c>
      <c r="BO2803" s="256">
        <v>0</v>
      </c>
      <c r="BP2803" s="256">
        <v>0</v>
      </c>
      <c r="BQ2803" s="256">
        <v>0</v>
      </c>
      <c r="BR2803" s="256">
        <v>0</v>
      </c>
      <c r="BS2803" s="256">
        <v>0</v>
      </c>
      <c r="BT2803" s="256">
        <v>0</v>
      </c>
      <c r="BU2803" s="256">
        <v>0</v>
      </c>
      <c r="BV2803" s="256">
        <v>0</v>
      </c>
    </row>
    <row r="2804" spans="1:74">
      <c r="A2804" s="256">
        <v>155</v>
      </c>
      <c r="B2804" s="256">
        <v>1829</v>
      </c>
      <c r="C2804" s="256">
        <v>1872</v>
      </c>
      <c r="D2804" s="256">
        <v>1910</v>
      </c>
      <c r="E2804" s="256">
        <v>1913</v>
      </c>
      <c r="F2804" s="256">
        <v>1872</v>
      </c>
      <c r="G2804" s="256">
        <v>1808</v>
      </c>
      <c r="H2804" s="256">
        <v>1596</v>
      </c>
      <c r="I2804" s="256">
        <v>1396</v>
      </c>
      <c r="J2804" s="256">
        <v>1103</v>
      </c>
      <c r="K2804" s="256">
        <v>820</v>
      </c>
      <c r="L2804" s="256">
        <v>605</v>
      </c>
      <c r="M2804" s="256">
        <v>508</v>
      </c>
      <c r="N2804" s="256">
        <v>476</v>
      </c>
      <c r="O2804" s="256">
        <v>460</v>
      </c>
      <c r="P2804" s="256">
        <v>456</v>
      </c>
      <c r="Q2804" s="256">
        <v>514</v>
      </c>
      <c r="R2804" s="256">
        <v>584</v>
      </c>
      <c r="S2804" s="256">
        <v>615</v>
      </c>
      <c r="T2804" s="256">
        <v>630</v>
      </c>
      <c r="U2804" s="256">
        <v>648</v>
      </c>
      <c r="V2804" s="256">
        <v>659</v>
      </c>
      <c r="W2804" s="256">
        <v>654</v>
      </c>
      <c r="X2804" s="256">
        <v>616</v>
      </c>
      <c r="Y2804" s="256">
        <v>570</v>
      </c>
      <c r="Z2804" s="256">
        <v>535</v>
      </c>
      <c r="AA2804" s="256">
        <v>494</v>
      </c>
      <c r="AB2804" s="256">
        <v>450</v>
      </c>
      <c r="AC2804" s="256">
        <v>414</v>
      </c>
      <c r="AD2804" s="256">
        <v>376</v>
      </c>
      <c r="AE2804" s="256">
        <v>325</v>
      </c>
      <c r="AF2804" s="256">
        <v>285</v>
      </c>
      <c r="AG2804" s="256">
        <v>270</v>
      </c>
      <c r="AH2804" s="256">
        <v>260</v>
      </c>
      <c r="AI2804" s="256">
        <v>246</v>
      </c>
      <c r="AJ2804" s="256">
        <v>205</v>
      </c>
      <c r="AK2804" s="256">
        <v>101</v>
      </c>
      <c r="AL2804" s="256">
        <v>0</v>
      </c>
      <c r="AM2804" s="256">
        <v>0</v>
      </c>
      <c r="AN2804" s="256">
        <v>0</v>
      </c>
      <c r="AO2804" s="256">
        <v>0</v>
      </c>
      <c r="AP2804" s="256">
        <v>0</v>
      </c>
      <c r="AQ2804" s="256">
        <v>0</v>
      </c>
      <c r="AR2804" s="256">
        <v>0</v>
      </c>
      <c r="AS2804" s="256">
        <v>0</v>
      </c>
      <c r="AT2804" s="256">
        <v>0</v>
      </c>
      <c r="AU2804" s="256">
        <v>0</v>
      </c>
      <c r="AV2804" s="256">
        <v>0</v>
      </c>
      <c r="AW2804" s="256">
        <v>0</v>
      </c>
      <c r="AX2804" s="256">
        <v>0</v>
      </c>
      <c r="AY2804" s="256">
        <v>0</v>
      </c>
      <c r="AZ2804" s="256">
        <v>0</v>
      </c>
      <c r="BA2804" s="256">
        <v>0</v>
      </c>
      <c r="BB2804" s="256">
        <v>0</v>
      </c>
      <c r="BC2804" s="256">
        <v>0</v>
      </c>
      <c r="BD2804" s="256">
        <v>0</v>
      </c>
      <c r="BE2804" s="256">
        <v>0</v>
      </c>
      <c r="BF2804" s="256">
        <v>0</v>
      </c>
      <c r="BG2804" s="256">
        <v>0</v>
      </c>
      <c r="BH2804" s="256">
        <v>0</v>
      </c>
      <c r="BI2804" s="256">
        <v>0</v>
      </c>
      <c r="BJ2804" s="256">
        <v>0</v>
      </c>
      <c r="BK2804" s="256">
        <v>0</v>
      </c>
      <c r="BL2804" s="256">
        <v>0</v>
      </c>
      <c r="BM2804" s="256">
        <v>0</v>
      </c>
      <c r="BN2804" s="256">
        <v>0</v>
      </c>
      <c r="BO2804" s="256">
        <v>0</v>
      </c>
      <c r="BP2804" s="256">
        <v>0</v>
      </c>
      <c r="BQ2804" s="256">
        <v>0</v>
      </c>
      <c r="BR2804" s="256">
        <v>0</v>
      </c>
      <c r="BS2804" s="256">
        <v>0</v>
      </c>
      <c r="BT2804" s="256">
        <v>0</v>
      </c>
      <c r="BU2804" s="256">
        <v>0</v>
      </c>
      <c r="BV2804" s="256">
        <v>0</v>
      </c>
    </row>
    <row r="2805" spans="1:74">
      <c r="A2805" s="256">
        <v>160</v>
      </c>
      <c r="B2805" s="256">
        <v>1829</v>
      </c>
      <c r="C2805" s="256">
        <v>1874</v>
      </c>
      <c r="D2805" s="256">
        <v>1908</v>
      </c>
      <c r="E2805" s="256">
        <v>1914</v>
      </c>
      <c r="F2805" s="256">
        <v>1870</v>
      </c>
      <c r="G2805" s="256">
        <v>1797</v>
      </c>
      <c r="H2805" s="256">
        <v>1610</v>
      </c>
      <c r="I2805" s="256">
        <v>1334</v>
      </c>
      <c r="J2805" s="256">
        <v>1032</v>
      </c>
      <c r="K2805" s="256">
        <v>754</v>
      </c>
      <c r="L2805" s="256">
        <v>566</v>
      </c>
      <c r="M2805" s="256">
        <v>500</v>
      </c>
      <c r="N2805" s="256">
        <v>466</v>
      </c>
      <c r="O2805" s="256">
        <v>460</v>
      </c>
      <c r="P2805" s="256">
        <v>473</v>
      </c>
      <c r="Q2805" s="256">
        <v>538</v>
      </c>
      <c r="R2805" s="256">
        <v>598</v>
      </c>
      <c r="S2805" s="256">
        <v>616</v>
      </c>
      <c r="T2805" s="256">
        <v>615</v>
      </c>
      <c r="U2805" s="256">
        <v>620</v>
      </c>
      <c r="V2805" s="256">
        <v>615</v>
      </c>
      <c r="W2805" s="256">
        <v>595</v>
      </c>
      <c r="X2805" s="256">
        <v>546</v>
      </c>
      <c r="Y2805" s="256">
        <v>500</v>
      </c>
      <c r="Z2805" s="256">
        <v>464</v>
      </c>
      <c r="AA2805" s="256">
        <v>426</v>
      </c>
      <c r="AB2805" s="256">
        <v>389</v>
      </c>
      <c r="AC2805" s="256">
        <v>374</v>
      </c>
      <c r="AD2805" s="256">
        <v>332</v>
      </c>
      <c r="AE2805" s="256">
        <v>294</v>
      </c>
      <c r="AF2805" s="256">
        <v>270</v>
      </c>
      <c r="AG2805" s="256">
        <v>240</v>
      </c>
      <c r="AH2805" s="256">
        <v>216</v>
      </c>
      <c r="AI2805" s="256">
        <v>202</v>
      </c>
      <c r="AJ2805" s="256">
        <v>162</v>
      </c>
      <c r="AK2805" s="256">
        <v>80</v>
      </c>
      <c r="AL2805" s="256">
        <v>0</v>
      </c>
      <c r="AM2805" s="256">
        <v>0</v>
      </c>
      <c r="AN2805" s="256">
        <v>0</v>
      </c>
      <c r="AO2805" s="256">
        <v>0</v>
      </c>
      <c r="AP2805" s="256">
        <v>0</v>
      </c>
      <c r="AQ2805" s="256">
        <v>0</v>
      </c>
      <c r="AR2805" s="256">
        <v>0</v>
      </c>
      <c r="AS2805" s="256">
        <v>0</v>
      </c>
      <c r="AT2805" s="256">
        <v>0</v>
      </c>
      <c r="AU2805" s="256">
        <v>0</v>
      </c>
      <c r="AV2805" s="256">
        <v>0</v>
      </c>
      <c r="AW2805" s="256">
        <v>0</v>
      </c>
      <c r="AX2805" s="256">
        <v>0</v>
      </c>
      <c r="AY2805" s="256">
        <v>0</v>
      </c>
      <c r="AZ2805" s="256">
        <v>0</v>
      </c>
      <c r="BA2805" s="256">
        <v>0</v>
      </c>
      <c r="BB2805" s="256">
        <v>0</v>
      </c>
      <c r="BC2805" s="256">
        <v>0</v>
      </c>
      <c r="BD2805" s="256">
        <v>0</v>
      </c>
      <c r="BE2805" s="256">
        <v>0</v>
      </c>
      <c r="BF2805" s="256">
        <v>0</v>
      </c>
      <c r="BG2805" s="256">
        <v>0</v>
      </c>
      <c r="BH2805" s="256">
        <v>0</v>
      </c>
      <c r="BI2805" s="256">
        <v>0</v>
      </c>
      <c r="BJ2805" s="256">
        <v>0</v>
      </c>
      <c r="BK2805" s="256">
        <v>0</v>
      </c>
      <c r="BL2805" s="256">
        <v>0</v>
      </c>
      <c r="BM2805" s="256">
        <v>0</v>
      </c>
      <c r="BN2805" s="256">
        <v>0</v>
      </c>
      <c r="BO2805" s="256">
        <v>0</v>
      </c>
      <c r="BP2805" s="256">
        <v>0</v>
      </c>
      <c r="BQ2805" s="256">
        <v>0</v>
      </c>
      <c r="BR2805" s="256">
        <v>0</v>
      </c>
      <c r="BS2805" s="256">
        <v>0</v>
      </c>
      <c r="BT2805" s="256">
        <v>0</v>
      </c>
      <c r="BU2805" s="256">
        <v>0</v>
      </c>
      <c r="BV2805" s="256">
        <v>0</v>
      </c>
    </row>
    <row r="2806" spans="1:74">
      <c r="A2806" s="256">
        <v>165</v>
      </c>
      <c r="B2806" s="256">
        <v>1829</v>
      </c>
      <c r="C2806" s="256">
        <v>1876</v>
      </c>
      <c r="D2806" s="256">
        <v>1909</v>
      </c>
      <c r="E2806" s="256">
        <v>1910</v>
      </c>
      <c r="F2806" s="256">
        <v>1868</v>
      </c>
      <c r="G2806" s="256">
        <v>1784</v>
      </c>
      <c r="H2806" s="256">
        <v>1579</v>
      </c>
      <c r="I2806" s="256">
        <v>1278</v>
      </c>
      <c r="J2806" s="256">
        <v>972</v>
      </c>
      <c r="K2806" s="256">
        <v>697</v>
      </c>
      <c r="L2806" s="256">
        <v>539</v>
      </c>
      <c r="M2806" s="256">
        <v>487</v>
      </c>
      <c r="N2806" s="256">
        <v>460</v>
      </c>
      <c r="O2806" s="256">
        <v>453</v>
      </c>
      <c r="P2806" s="256">
        <v>484</v>
      </c>
      <c r="Q2806" s="256">
        <v>563</v>
      </c>
      <c r="R2806" s="256">
        <v>607</v>
      </c>
      <c r="S2806" s="256">
        <v>606</v>
      </c>
      <c r="T2806" s="256">
        <v>596</v>
      </c>
      <c r="U2806" s="256">
        <v>588</v>
      </c>
      <c r="V2806" s="256">
        <v>576</v>
      </c>
      <c r="W2806" s="256">
        <v>532</v>
      </c>
      <c r="X2806" s="256">
        <v>490</v>
      </c>
      <c r="Y2806" s="256">
        <v>449</v>
      </c>
      <c r="Z2806" s="256">
        <v>404</v>
      </c>
      <c r="AA2806" s="256">
        <v>363</v>
      </c>
      <c r="AB2806" s="256">
        <v>350</v>
      </c>
      <c r="AC2806" s="256">
        <v>337</v>
      </c>
      <c r="AD2806" s="256">
        <v>315</v>
      </c>
      <c r="AE2806" s="256">
        <v>282</v>
      </c>
      <c r="AF2806" s="256">
        <v>246</v>
      </c>
      <c r="AG2806" s="256">
        <v>212</v>
      </c>
      <c r="AH2806" s="256">
        <v>192</v>
      </c>
      <c r="AI2806" s="256">
        <v>166</v>
      </c>
      <c r="AJ2806" s="256">
        <v>124</v>
      </c>
      <c r="AK2806" s="256">
        <v>73</v>
      </c>
      <c r="AL2806" s="256">
        <v>0</v>
      </c>
      <c r="AM2806" s="256">
        <v>0</v>
      </c>
      <c r="AN2806" s="256">
        <v>0</v>
      </c>
      <c r="AO2806" s="256">
        <v>0</v>
      </c>
      <c r="AP2806" s="256">
        <v>0</v>
      </c>
      <c r="AQ2806" s="256">
        <v>0</v>
      </c>
      <c r="AR2806" s="256">
        <v>0</v>
      </c>
      <c r="AS2806" s="256">
        <v>0</v>
      </c>
      <c r="AT2806" s="256">
        <v>0</v>
      </c>
      <c r="AU2806" s="256">
        <v>0</v>
      </c>
      <c r="AV2806" s="256">
        <v>0</v>
      </c>
      <c r="AW2806" s="256">
        <v>0</v>
      </c>
      <c r="AX2806" s="256">
        <v>0</v>
      </c>
      <c r="AY2806" s="256">
        <v>0</v>
      </c>
      <c r="AZ2806" s="256">
        <v>0</v>
      </c>
      <c r="BA2806" s="256">
        <v>0</v>
      </c>
      <c r="BB2806" s="256">
        <v>0</v>
      </c>
      <c r="BC2806" s="256">
        <v>0</v>
      </c>
      <c r="BD2806" s="256">
        <v>0</v>
      </c>
      <c r="BE2806" s="256">
        <v>0</v>
      </c>
      <c r="BF2806" s="256">
        <v>0</v>
      </c>
      <c r="BG2806" s="256">
        <v>0</v>
      </c>
      <c r="BH2806" s="256">
        <v>0</v>
      </c>
      <c r="BI2806" s="256">
        <v>0</v>
      </c>
      <c r="BJ2806" s="256">
        <v>0</v>
      </c>
      <c r="BK2806" s="256">
        <v>0</v>
      </c>
      <c r="BL2806" s="256">
        <v>0</v>
      </c>
      <c r="BM2806" s="256">
        <v>0</v>
      </c>
      <c r="BN2806" s="256">
        <v>0</v>
      </c>
      <c r="BO2806" s="256">
        <v>0</v>
      </c>
      <c r="BP2806" s="256">
        <v>0</v>
      </c>
      <c r="BQ2806" s="256">
        <v>0</v>
      </c>
      <c r="BR2806" s="256">
        <v>0</v>
      </c>
      <c r="BS2806" s="256">
        <v>0</v>
      </c>
      <c r="BT2806" s="256">
        <v>0</v>
      </c>
      <c r="BU2806" s="256">
        <v>0</v>
      </c>
      <c r="BV2806" s="256">
        <v>0</v>
      </c>
    </row>
    <row r="2807" spans="1:74">
      <c r="A2807" s="256">
        <v>170</v>
      </c>
      <c r="B2807" s="256">
        <v>1829</v>
      </c>
      <c r="C2807" s="256">
        <v>1872</v>
      </c>
      <c r="D2807" s="256">
        <v>1911</v>
      </c>
      <c r="E2807" s="256">
        <v>1914</v>
      </c>
      <c r="F2807" s="256">
        <v>1866</v>
      </c>
      <c r="G2807" s="256">
        <v>1776</v>
      </c>
      <c r="H2807" s="256">
        <v>1550</v>
      </c>
      <c r="I2807" s="256">
        <v>1248</v>
      </c>
      <c r="J2807" s="256">
        <v>924</v>
      </c>
      <c r="K2807" s="256">
        <v>660</v>
      </c>
      <c r="L2807" s="256">
        <v>522</v>
      </c>
      <c r="M2807" s="256">
        <v>473</v>
      </c>
      <c r="N2807" s="256">
        <v>448</v>
      </c>
      <c r="O2807" s="256">
        <v>454</v>
      </c>
      <c r="P2807" s="256">
        <v>492</v>
      </c>
      <c r="Q2807" s="256">
        <v>562</v>
      </c>
      <c r="R2807" s="256">
        <v>594</v>
      </c>
      <c r="S2807" s="256">
        <v>583</v>
      </c>
      <c r="T2807" s="256">
        <v>568</v>
      </c>
      <c r="U2807" s="256">
        <v>552</v>
      </c>
      <c r="V2807" s="256">
        <v>531</v>
      </c>
      <c r="W2807" s="256">
        <v>482</v>
      </c>
      <c r="X2807" s="256">
        <v>438</v>
      </c>
      <c r="Y2807" s="256">
        <v>394</v>
      </c>
      <c r="Z2807" s="256">
        <v>351</v>
      </c>
      <c r="AA2807" s="256">
        <v>318</v>
      </c>
      <c r="AB2807" s="256">
        <v>326</v>
      </c>
      <c r="AC2807" s="256">
        <v>321</v>
      </c>
      <c r="AD2807" s="256">
        <v>298</v>
      </c>
      <c r="AE2807" s="256">
        <v>258</v>
      </c>
      <c r="AF2807" s="256">
        <v>224</v>
      </c>
      <c r="AG2807" s="256">
        <v>186</v>
      </c>
      <c r="AH2807" s="256">
        <v>166</v>
      </c>
      <c r="AI2807" s="256">
        <v>136</v>
      </c>
      <c r="AJ2807" s="256">
        <v>96</v>
      </c>
      <c r="AK2807" s="256">
        <v>49</v>
      </c>
      <c r="AL2807" s="256">
        <v>0</v>
      </c>
      <c r="AM2807" s="256">
        <v>0</v>
      </c>
      <c r="AN2807" s="256">
        <v>0</v>
      </c>
      <c r="AO2807" s="256">
        <v>0</v>
      </c>
      <c r="AP2807" s="256">
        <v>0</v>
      </c>
      <c r="AQ2807" s="256">
        <v>0</v>
      </c>
      <c r="AR2807" s="256">
        <v>0</v>
      </c>
      <c r="AS2807" s="256">
        <v>0</v>
      </c>
      <c r="AT2807" s="256">
        <v>0</v>
      </c>
      <c r="AU2807" s="256">
        <v>0</v>
      </c>
      <c r="AV2807" s="256">
        <v>0</v>
      </c>
      <c r="AW2807" s="256">
        <v>0</v>
      </c>
      <c r="AX2807" s="256">
        <v>0</v>
      </c>
      <c r="AY2807" s="256">
        <v>0</v>
      </c>
      <c r="AZ2807" s="256">
        <v>0</v>
      </c>
      <c r="BA2807" s="256">
        <v>0</v>
      </c>
      <c r="BB2807" s="256">
        <v>0</v>
      </c>
      <c r="BC2807" s="256">
        <v>0</v>
      </c>
      <c r="BD2807" s="256">
        <v>0</v>
      </c>
      <c r="BE2807" s="256">
        <v>0</v>
      </c>
      <c r="BF2807" s="256">
        <v>0</v>
      </c>
      <c r="BG2807" s="256">
        <v>0</v>
      </c>
      <c r="BH2807" s="256">
        <v>0</v>
      </c>
      <c r="BI2807" s="256">
        <v>0</v>
      </c>
      <c r="BJ2807" s="256">
        <v>0</v>
      </c>
      <c r="BK2807" s="256">
        <v>0</v>
      </c>
      <c r="BL2807" s="256">
        <v>0</v>
      </c>
      <c r="BM2807" s="256">
        <v>0</v>
      </c>
      <c r="BN2807" s="256">
        <v>0</v>
      </c>
      <c r="BO2807" s="256">
        <v>0</v>
      </c>
      <c r="BP2807" s="256">
        <v>0</v>
      </c>
      <c r="BQ2807" s="256">
        <v>0</v>
      </c>
      <c r="BR2807" s="256">
        <v>0</v>
      </c>
      <c r="BS2807" s="256">
        <v>0</v>
      </c>
      <c r="BT2807" s="256">
        <v>0</v>
      </c>
      <c r="BU2807" s="256">
        <v>0</v>
      </c>
      <c r="BV2807" s="256">
        <v>0</v>
      </c>
    </row>
    <row r="2808" spans="1:74">
      <c r="A2808" s="256">
        <v>175</v>
      </c>
      <c r="B2808" s="256">
        <v>1829</v>
      </c>
      <c r="C2808" s="256">
        <v>1874</v>
      </c>
      <c r="D2808" s="256">
        <v>1910</v>
      </c>
      <c r="E2808" s="256">
        <v>1902</v>
      </c>
      <c r="F2808" s="256">
        <v>1866</v>
      </c>
      <c r="G2808" s="256">
        <v>1767</v>
      </c>
      <c r="H2808" s="256">
        <v>1530</v>
      </c>
      <c r="I2808" s="256">
        <v>1222</v>
      </c>
      <c r="J2808" s="256">
        <v>904</v>
      </c>
      <c r="K2808" s="256">
        <v>642</v>
      </c>
      <c r="L2808" s="256">
        <v>504</v>
      </c>
      <c r="M2808" s="256">
        <v>458</v>
      </c>
      <c r="N2808" s="256">
        <v>436</v>
      </c>
      <c r="O2808" s="256">
        <v>444</v>
      </c>
      <c r="P2808" s="256">
        <v>486</v>
      </c>
      <c r="Q2808" s="256">
        <v>565</v>
      </c>
      <c r="R2808" s="256">
        <v>578</v>
      </c>
      <c r="S2808" s="256">
        <v>558</v>
      </c>
      <c r="T2808" s="256">
        <v>540</v>
      </c>
      <c r="U2808" s="256">
        <v>525</v>
      </c>
      <c r="V2808" s="256">
        <v>490</v>
      </c>
      <c r="W2808" s="256">
        <v>436</v>
      </c>
      <c r="X2808" s="256">
        <v>386</v>
      </c>
      <c r="Y2808" s="256">
        <v>346</v>
      </c>
      <c r="Z2808" s="256">
        <v>310</v>
      </c>
      <c r="AA2808" s="256">
        <v>292</v>
      </c>
      <c r="AB2808" s="256">
        <v>310</v>
      </c>
      <c r="AC2808" s="256">
        <v>312</v>
      </c>
      <c r="AD2808" s="256">
        <v>288</v>
      </c>
      <c r="AE2808" s="256">
        <v>252</v>
      </c>
      <c r="AF2808" s="256">
        <v>202</v>
      </c>
      <c r="AG2808" s="256">
        <v>172</v>
      </c>
      <c r="AH2808" s="256">
        <v>134</v>
      </c>
      <c r="AI2808" s="256">
        <v>112</v>
      </c>
      <c r="AJ2808" s="256">
        <v>84</v>
      </c>
      <c r="AK2808" s="256">
        <v>50</v>
      </c>
      <c r="AL2808" s="256">
        <v>0</v>
      </c>
      <c r="AM2808" s="256">
        <v>0</v>
      </c>
      <c r="AN2808" s="256">
        <v>0</v>
      </c>
      <c r="AO2808" s="256">
        <v>0</v>
      </c>
      <c r="AP2808" s="256">
        <v>0</v>
      </c>
      <c r="AQ2808" s="256">
        <v>0</v>
      </c>
      <c r="AR2808" s="256">
        <v>0</v>
      </c>
      <c r="AS2808" s="256">
        <v>0</v>
      </c>
      <c r="AT2808" s="256">
        <v>0</v>
      </c>
      <c r="AU2808" s="256">
        <v>0</v>
      </c>
      <c r="AV2808" s="256">
        <v>0</v>
      </c>
      <c r="AW2808" s="256">
        <v>0</v>
      </c>
      <c r="AX2808" s="256">
        <v>0</v>
      </c>
      <c r="AY2808" s="256">
        <v>0</v>
      </c>
      <c r="AZ2808" s="256">
        <v>0</v>
      </c>
      <c r="BA2808" s="256">
        <v>0</v>
      </c>
      <c r="BB2808" s="256">
        <v>0</v>
      </c>
      <c r="BC2808" s="256">
        <v>0</v>
      </c>
      <c r="BD2808" s="256">
        <v>0</v>
      </c>
      <c r="BE2808" s="256">
        <v>0</v>
      </c>
      <c r="BF2808" s="256">
        <v>0</v>
      </c>
      <c r="BG2808" s="256">
        <v>0</v>
      </c>
      <c r="BH2808" s="256">
        <v>0</v>
      </c>
      <c r="BI2808" s="256">
        <v>0</v>
      </c>
      <c r="BJ2808" s="256">
        <v>0</v>
      </c>
      <c r="BK2808" s="256">
        <v>0</v>
      </c>
      <c r="BL2808" s="256">
        <v>0</v>
      </c>
      <c r="BM2808" s="256">
        <v>0</v>
      </c>
      <c r="BN2808" s="256">
        <v>0</v>
      </c>
      <c r="BO2808" s="256">
        <v>0</v>
      </c>
      <c r="BP2808" s="256">
        <v>0</v>
      </c>
      <c r="BQ2808" s="256">
        <v>0</v>
      </c>
      <c r="BR2808" s="256">
        <v>0</v>
      </c>
      <c r="BS2808" s="256">
        <v>0</v>
      </c>
      <c r="BT2808" s="256">
        <v>0</v>
      </c>
      <c r="BU2808" s="256">
        <v>0</v>
      </c>
      <c r="BV2808" s="256">
        <v>0</v>
      </c>
    </row>
    <row r="2809" spans="1:74">
      <c r="A2809" s="256">
        <v>180</v>
      </c>
      <c r="B2809" s="256">
        <v>1829</v>
      </c>
      <c r="C2809" s="256">
        <v>1898</v>
      </c>
      <c r="D2809" s="256">
        <v>1925</v>
      </c>
      <c r="E2809" s="256">
        <v>1917</v>
      </c>
      <c r="F2809" s="256">
        <v>1860</v>
      </c>
      <c r="G2809" s="256">
        <v>1733</v>
      </c>
      <c r="H2809" s="256">
        <v>1468</v>
      </c>
      <c r="I2809" s="256">
        <v>1127</v>
      </c>
      <c r="J2809" s="256">
        <v>823</v>
      </c>
      <c r="K2809" s="256">
        <v>587</v>
      </c>
      <c r="L2809" s="256">
        <v>494</v>
      </c>
      <c r="M2809" s="256">
        <v>444</v>
      </c>
      <c r="N2809" s="256">
        <v>429</v>
      </c>
      <c r="O2809" s="256">
        <v>445</v>
      </c>
      <c r="P2809" s="256">
        <v>506</v>
      </c>
      <c r="Q2809" s="256">
        <v>576</v>
      </c>
      <c r="R2809" s="256">
        <v>571</v>
      </c>
      <c r="S2809" s="256">
        <v>548</v>
      </c>
      <c r="T2809" s="256">
        <v>540</v>
      </c>
      <c r="U2809" s="256">
        <v>520</v>
      </c>
      <c r="V2809" s="256">
        <v>452</v>
      </c>
      <c r="W2809" s="256">
        <v>408</v>
      </c>
      <c r="X2809" s="256">
        <v>368</v>
      </c>
      <c r="Y2809" s="256">
        <v>317</v>
      </c>
      <c r="Z2809" s="256">
        <v>285</v>
      </c>
      <c r="AA2809" s="256">
        <v>291</v>
      </c>
      <c r="AB2809" s="256">
        <v>318</v>
      </c>
      <c r="AC2809" s="256">
        <v>313</v>
      </c>
      <c r="AD2809" s="256">
        <v>276</v>
      </c>
      <c r="AE2809" s="256">
        <v>242</v>
      </c>
      <c r="AF2809" s="256">
        <v>179</v>
      </c>
      <c r="AG2809" s="256">
        <v>148</v>
      </c>
      <c r="AH2809" s="256">
        <v>117</v>
      </c>
      <c r="AI2809" s="256">
        <v>95</v>
      </c>
      <c r="AJ2809" s="256">
        <v>65</v>
      </c>
      <c r="AK2809" s="256">
        <v>40</v>
      </c>
      <c r="AL2809" s="256">
        <v>0</v>
      </c>
      <c r="AM2809" s="256">
        <v>0</v>
      </c>
      <c r="AN2809" s="256">
        <v>0</v>
      </c>
      <c r="AO2809" s="256">
        <v>0</v>
      </c>
      <c r="AP2809" s="256">
        <v>0</v>
      </c>
      <c r="AQ2809" s="256">
        <v>0</v>
      </c>
      <c r="AR2809" s="256">
        <v>0</v>
      </c>
      <c r="AS2809" s="256">
        <v>0</v>
      </c>
      <c r="AT2809" s="256">
        <v>0</v>
      </c>
      <c r="AU2809" s="256">
        <v>0</v>
      </c>
      <c r="AV2809" s="256">
        <v>0</v>
      </c>
      <c r="AW2809" s="256">
        <v>0</v>
      </c>
      <c r="AX2809" s="256">
        <v>0</v>
      </c>
      <c r="AY2809" s="256">
        <v>0</v>
      </c>
      <c r="AZ2809" s="256">
        <v>0</v>
      </c>
      <c r="BA2809" s="256">
        <v>0</v>
      </c>
      <c r="BB2809" s="256">
        <v>0</v>
      </c>
      <c r="BC2809" s="256">
        <v>0</v>
      </c>
      <c r="BD2809" s="256">
        <v>0</v>
      </c>
      <c r="BE2809" s="256">
        <v>0</v>
      </c>
      <c r="BF2809" s="256">
        <v>0</v>
      </c>
      <c r="BG2809" s="256">
        <v>0</v>
      </c>
      <c r="BH2809" s="256">
        <v>0</v>
      </c>
      <c r="BI2809" s="256">
        <v>0</v>
      </c>
      <c r="BJ2809" s="256">
        <v>0</v>
      </c>
      <c r="BK2809" s="256">
        <v>0</v>
      </c>
      <c r="BL2809" s="256">
        <v>0</v>
      </c>
      <c r="BM2809" s="256">
        <v>0</v>
      </c>
      <c r="BN2809" s="256">
        <v>0</v>
      </c>
      <c r="BO2809" s="256">
        <v>0</v>
      </c>
      <c r="BP2809" s="256">
        <v>0</v>
      </c>
      <c r="BQ2809" s="256">
        <v>0</v>
      </c>
      <c r="BR2809" s="256">
        <v>0</v>
      </c>
      <c r="BS2809" s="256">
        <v>0</v>
      </c>
      <c r="BT2809" s="256">
        <v>0</v>
      </c>
      <c r="BU2809" s="256">
        <v>0</v>
      </c>
      <c r="BV2809" s="256">
        <v>0</v>
      </c>
    </row>
    <row r="2810" spans="1:74">
      <c r="B2810" s="256" t="s">
        <v>3373</v>
      </c>
    </row>
    <row r="2811" spans="1:74">
      <c r="B2811" s="256" t="s">
        <v>3348</v>
      </c>
    </row>
    <row r="2812" spans="1:74">
      <c r="B2812" s="256" t="s">
        <v>66</v>
      </c>
    </row>
    <row r="2813" spans="1:74">
      <c r="B2813" s="256" t="s">
        <v>3355</v>
      </c>
    </row>
    <row r="2814" spans="1:74">
      <c r="B2814" s="256">
        <v>134</v>
      </c>
    </row>
    <row r="2815" spans="1:74">
      <c r="B2815" s="256" t="s">
        <v>3356</v>
      </c>
    </row>
    <row r="2817" spans="1:74">
      <c r="B2817" s="256">
        <v>73</v>
      </c>
    </row>
    <row r="2818" spans="1:74">
      <c r="B2818" s="256">
        <v>73</v>
      </c>
    </row>
    <row r="2819" spans="1:74">
      <c r="B2819" s="256">
        <v>0</v>
      </c>
      <c r="C2819" s="256">
        <v>2.5</v>
      </c>
      <c r="D2819" s="256">
        <v>5</v>
      </c>
      <c r="E2819" s="256">
        <v>7.5</v>
      </c>
      <c r="F2819" s="256">
        <v>10</v>
      </c>
      <c r="G2819" s="256">
        <v>12.5</v>
      </c>
      <c r="H2819" s="256">
        <v>15</v>
      </c>
      <c r="I2819" s="256">
        <v>17.5</v>
      </c>
      <c r="J2819" s="256">
        <v>20</v>
      </c>
      <c r="K2819" s="256">
        <v>22.5</v>
      </c>
      <c r="L2819" s="256">
        <v>25</v>
      </c>
      <c r="M2819" s="256">
        <v>27.5</v>
      </c>
      <c r="N2819" s="256">
        <v>30</v>
      </c>
      <c r="O2819" s="256">
        <v>32.5</v>
      </c>
      <c r="P2819" s="256">
        <v>35</v>
      </c>
      <c r="Q2819" s="256">
        <v>37.5</v>
      </c>
      <c r="R2819" s="256">
        <v>40</v>
      </c>
      <c r="S2819" s="256">
        <v>42.5</v>
      </c>
      <c r="T2819" s="256">
        <v>45</v>
      </c>
      <c r="U2819" s="256">
        <v>47.5</v>
      </c>
      <c r="V2819" s="256">
        <v>50</v>
      </c>
      <c r="W2819" s="256">
        <v>52.5</v>
      </c>
      <c r="X2819" s="256">
        <v>55</v>
      </c>
      <c r="Y2819" s="256">
        <v>57.5</v>
      </c>
      <c r="Z2819" s="256">
        <v>60</v>
      </c>
      <c r="AA2819" s="256">
        <v>62.5</v>
      </c>
      <c r="AB2819" s="256">
        <v>65</v>
      </c>
      <c r="AC2819" s="256">
        <v>67.5</v>
      </c>
      <c r="AD2819" s="256">
        <v>70</v>
      </c>
      <c r="AE2819" s="256">
        <v>72.5</v>
      </c>
      <c r="AF2819" s="256">
        <v>75</v>
      </c>
      <c r="AG2819" s="256">
        <v>77.5</v>
      </c>
      <c r="AH2819" s="256">
        <v>80</v>
      </c>
      <c r="AI2819" s="256">
        <v>82.5</v>
      </c>
      <c r="AJ2819" s="256">
        <v>85</v>
      </c>
      <c r="AK2819" s="256">
        <v>87.5</v>
      </c>
      <c r="AL2819" s="256">
        <v>90</v>
      </c>
      <c r="AM2819" s="256">
        <v>92.5</v>
      </c>
      <c r="AN2819" s="256">
        <v>95</v>
      </c>
      <c r="AO2819" s="256">
        <v>97.5</v>
      </c>
      <c r="AP2819" s="256">
        <v>100</v>
      </c>
      <c r="AQ2819" s="256">
        <v>102.5</v>
      </c>
      <c r="AR2819" s="256">
        <v>105</v>
      </c>
      <c r="AS2819" s="256">
        <v>107.5</v>
      </c>
      <c r="AT2819" s="256">
        <v>110</v>
      </c>
      <c r="AU2819" s="256">
        <v>112.5</v>
      </c>
      <c r="AV2819" s="256">
        <v>115</v>
      </c>
      <c r="AW2819" s="256">
        <v>117.5</v>
      </c>
      <c r="AX2819" s="256">
        <v>120</v>
      </c>
      <c r="AY2819" s="256">
        <v>122.5</v>
      </c>
      <c r="AZ2819" s="256">
        <v>125</v>
      </c>
      <c r="BA2819" s="256">
        <v>127.5</v>
      </c>
      <c r="BB2819" s="256">
        <v>130</v>
      </c>
      <c r="BC2819" s="256">
        <v>132.5</v>
      </c>
      <c r="BD2819" s="256">
        <v>135</v>
      </c>
      <c r="BE2819" s="256">
        <v>137.5</v>
      </c>
      <c r="BF2819" s="256">
        <v>140</v>
      </c>
      <c r="BG2819" s="256">
        <v>142.5</v>
      </c>
      <c r="BH2819" s="256">
        <v>145</v>
      </c>
      <c r="BI2819" s="256">
        <v>147.5</v>
      </c>
      <c r="BJ2819" s="256">
        <v>150</v>
      </c>
      <c r="BK2819" s="256">
        <v>152.5</v>
      </c>
      <c r="BL2819" s="256">
        <v>155</v>
      </c>
      <c r="BM2819" s="256">
        <v>157.5</v>
      </c>
      <c r="BN2819" s="256">
        <v>160</v>
      </c>
      <c r="BO2819" s="256">
        <v>162.5</v>
      </c>
      <c r="BP2819" s="256">
        <v>165</v>
      </c>
      <c r="BQ2819" s="256">
        <v>167.5</v>
      </c>
      <c r="BR2819" s="256">
        <v>170</v>
      </c>
      <c r="BS2819" s="256">
        <v>172.5</v>
      </c>
      <c r="BT2819" s="256">
        <v>175</v>
      </c>
      <c r="BU2819" s="256">
        <v>177.5</v>
      </c>
      <c r="BV2819" s="256">
        <v>180</v>
      </c>
    </row>
    <row r="2820" spans="1:74">
      <c r="A2820" s="256">
        <v>0</v>
      </c>
      <c r="B2820" s="256">
        <v>2656</v>
      </c>
      <c r="C2820" s="256">
        <v>2599</v>
      </c>
      <c r="D2820" s="256">
        <v>2578</v>
      </c>
      <c r="E2820" s="256">
        <v>2623</v>
      </c>
      <c r="F2820" s="256">
        <v>2662</v>
      </c>
      <c r="G2820" s="256">
        <v>2644</v>
      </c>
      <c r="H2820" s="256">
        <v>2609</v>
      </c>
      <c r="I2820" s="256">
        <v>2572</v>
      </c>
      <c r="J2820" s="256">
        <v>2588</v>
      </c>
      <c r="K2820" s="256">
        <v>2683</v>
      </c>
      <c r="L2820" s="256">
        <v>2833</v>
      </c>
      <c r="M2820" s="256">
        <v>3009</v>
      </c>
      <c r="N2820" s="256">
        <v>3187</v>
      </c>
      <c r="O2820" s="256">
        <v>3358</v>
      </c>
      <c r="P2820" s="256">
        <v>3437</v>
      </c>
      <c r="Q2820" s="256">
        <v>3510</v>
      </c>
      <c r="R2820" s="256">
        <v>3565</v>
      </c>
      <c r="S2820" s="256">
        <v>3612</v>
      </c>
      <c r="T2820" s="256">
        <v>3598</v>
      </c>
      <c r="U2820" s="256">
        <v>3518</v>
      </c>
      <c r="V2820" s="256">
        <v>3475</v>
      </c>
      <c r="W2820" s="256">
        <v>3513</v>
      </c>
      <c r="X2820" s="256">
        <v>3569</v>
      </c>
      <c r="Y2820" s="256">
        <v>3508</v>
      </c>
      <c r="Z2820" s="256">
        <v>3227</v>
      </c>
      <c r="AA2820" s="256">
        <v>2546</v>
      </c>
      <c r="AB2820" s="256">
        <v>1523</v>
      </c>
      <c r="AC2820" s="256">
        <v>808</v>
      </c>
      <c r="AD2820" s="256">
        <v>561</v>
      </c>
      <c r="AE2820" s="256">
        <v>446</v>
      </c>
      <c r="AF2820" s="256">
        <v>367</v>
      </c>
      <c r="AG2820" s="256">
        <v>286</v>
      </c>
      <c r="AH2820" s="256">
        <v>244</v>
      </c>
      <c r="AI2820" s="256">
        <v>205</v>
      </c>
      <c r="AJ2820" s="256">
        <v>163</v>
      </c>
      <c r="AK2820" s="256">
        <v>89</v>
      </c>
      <c r="AL2820" s="256">
        <v>0</v>
      </c>
      <c r="AM2820" s="256">
        <v>0</v>
      </c>
      <c r="AN2820" s="256">
        <v>0</v>
      </c>
      <c r="AO2820" s="256">
        <v>0</v>
      </c>
      <c r="AP2820" s="256">
        <v>0</v>
      </c>
      <c r="AQ2820" s="256">
        <v>0</v>
      </c>
      <c r="AR2820" s="256">
        <v>0</v>
      </c>
      <c r="AS2820" s="256">
        <v>0</v>
      </c>
      <c r="AT2820" s="256">
        <v>0</v>
      </c>
      <c r="AU2820" s="256">
        <v>0</v>
      </c>
      <c r="AV2820" s="256">
        <v>0</v>
      </c>
      <c r="AW2820" s="256">
        <v>0</v>
      </c>
      <c r="AX2820" s="256">
        <v>0</v>
      </c>
      <c r="AY2820" s="256">
        <v>0</v>
      </c>
      <c r="AZ2820" s="256">
        <v>0</v>
      </c>
      <c r="BA2820" s="256">
        <v>0</v>
      </c>
      <c r="BB2820" s="256">
        <v>0</v>
      </c>
      <c r="BC2820" s="256">
        <v>0</v>
      </c>
      <c r="BD2820" s="256">
        <v>0</v>
      </c>
      <c r="BE2820" s="256">
        <v>0</v>
      </c>
      <c r="BF2820" s="256">
        <v>0</v>
      </c>
      <c r="BG2820" s="256">
        <v>0</v>
      </c>
      <c r="BH2820" s="256">
        <v>0</v>
      </c>
      <c r="BI2820" s="256">
        <v>0</v>
      </c>
      <c r="BJ2820" s="256">
        <v>0</v>
      </c>
      <c r="BK2820" s="256">
        <v>0</v>
      </c>
      <c r="BL2820" s="256">
        <v>0</v>
      </c>
      <c r="BM2820" s="256">
        <v>0</v>
      </c>
      <c r="BN2820" s="256">
        <v>0</v>
      </c>
      <c r="BO2820" s="256">
        <v>0</v>
      </c>
      <c r="BP2820" s="256">
        <v>0</v>
      </c>
      <c r="BQ2820" s="256">
        <v>0</v>
      </c>
      <c r="BR2820" s="256">
        <v>0</v>
      </c>
      <c r="BS2820" s="256">
        <v>0</v>
      </c>
      <c r="BT2820" s="256">
        <v>0</v>
      </c>
      <c r="BU2820" s="256">
        <v>0</v>
      </c>
      <c r="BV2820" s="256">
        <v>0</v>
      </c>
    </row>
    <row r="2821" spans="1:74">
      <c r="A2821" s="256">
        <v>2.5</v>
      </c>
      <c r="B2821" s="256">
        <v>2656</v>
      </c>
      <c r="C2821" s="256">
        <v>2602</v>
      </c>
      <c r="D2821" s="256">
        <v>2598</v>
      </c>
      <c r="E2821" s="256">
        <v>2653</v>
      </c>
      <c r="F2821" s="256">
        <v>2674</v>
      </c>
      <c r="G2821" s="256">
        <v>2649</v>
      </c>
      <c r="H2821" s="256">
        <v>2608</v>
      </c>
      <c r="I2821" s="256">
        <v>2586</v>
      </c>
      <c r="J2821" s="256">
        <v>2623</v>
      </c>
      <c r="K2821" s="256">
        <v>2740</v>
      </c>
      <c r="L2821" s="256">
        <v>2898</v>
      </c>
      <c r="M2821" s="256">
        <v>3069</v>
      </c>
      <c r="N2821" s="256">
        <v>3253</v>
      </c>
      <c r="O2821" s="256">
        <v>3392</v>
      </c>
      <c r="P2821" s="256">
        <v>3465</v>
      </c>
      <c r="Q2821" s="256">
        <v>3531</v>
      </c>
      <c r="R2821" s="256">
        <v>3586</v>
      </c>
      <c r="S2821" s="256">
        <v>3618</v>
      </c>
      <c r="T2821" s="256">
        <v>3588</v>
      </c>
      <c r="U2821" s="256">
        <v>3502</v>
      </c>
      <c r="V2821" s="256">
        <v>3476</v>
      </c>
      <c r="W2821" s="256">
        <v>3522</v>
      </c>
      <c r="X2821" s="256">
        <v>3546</v>
      </c>
      <c r="Y2821" s="256">
        <v>3434</v>
      </c>
      <c r="Z2821" s="256">
        <v>3055</v>
      </c>
      <c r="AA2821" s="256">
        <v>2257</v>
      </c>
      <c r="AB2821" s="256">
        <v>1282</v>
      </c>
      <c r="AC2821" s="256">
        <v>710</v>
      </c>
      <c r="AD2821" s="256">
        <v>516</v>
      </c>
      <c r="AE2821" s="256">
        <v>424</v>
      </c>
      <c r="AF2821" s="256">
        <v>340</v>
      </c>
      <c r="AG2821" s="256">
        <v>275</v>
      </c>
      <c r="AH2821" s="256">
        <v>232</v>
      </c>
      <c r="AI2821" s="256">
        <v>196</v>
      </c>
      <c r="AJ2821" s="256">
        <v>140</v>
      </c>
      <c r="AK2821" s="256">
        <v>69</v>
      </c>
      <c r="AL2821" s="256">
        <v>0</v>
      </c>
      <c r="AM2821" s="256">
        <v>0</v>
      </c>
      <c r="AN2821" s="256">
        <v>0</v>
      </c>
      <c r="AO2821" s="256">
        <v>0</v>
      </c>
      <c r="AP2821" s="256">
        <v>0</v>
      </c>
      <c r="AQ2821" s="256">
        <v>0</v>
      </c>
      <c r="AR2821" s="256">
        <v>0</v>
      </c>
      <c r="AS2821" s="256">
        <v>0</v>
      </c>
      <c r="AT2821" s="256">
        <v>0</v>
      </c>
      <c r="AU2821" s="256">
        <v>0</v>
      </c>
      <c r="AV2821" s="256">
        <v>0</v>
      </c>
      <c r="AW2821" s="256">
        <v>0</v>
      </c>
      <c r="AX2821" s="256">
        <v>0</v>
      </c>
      <c r="AY2821" s="256">
        <v>0</v>
      </c>
      <c r="AZ2821" s="256">
        <v>0</v>
      </c>
      <c r="BA2821" s="256">
        <v>0</v>
      </c>
      <c r="BB2821" s="256">
        <v>0</v>
      </c>
      <c r="BC2821" s="256">
        <v>0</v>
      </c>
      <c r="BD2821" s="256">
        <v>0</v>
      </c>
      <c r="BE2821" s="256">
        <v>0</v>
      </c>
      <c r="BF2821" s="256">
        <v>0</v>
      </c>
      <c r="BG2821" s="256">
        <v>0</v>
      </c>
      <c r="BH2821" s="256">
        <v>0</v>
      </c>
      <c r="BI2821" s="256">
        <v>0</v>
      </c>
      <c r="BJ2821" s="256">
        <v>0</v>
      </c>
      <c r="BK2821" s="256">
        <v>0</v>
      </c>
      <c r="BL2821" s="256">
        <v>0</v>
      </c>
      <c r="BM2821" s="256">
        <v>0</v>
      </c>
      <c r="BN2821" s="256">
        <v>0</v>
      </c>
      <c r="BO2821" s="256">
        <v>0</v>
      </c>
      <c r="BP2821" s="256">
        <v>0</v>
      </c>
      <c r="BQ2821" s="256">
        <v>0</v>
      </c>
      <c r="BR2821" s="256">
        <v>0</v>
      </c>
      <c r="BS2821" s="256">
        <v>0</v>
      </c>
      <c r="BT2821" s="256">
        <v>0</v>
      </c>
      <c r="BU2821" s="256">
        <v>0</v>
      </c>
      <c r="BV2821" s="256">
        <v>0</v>
      </c>
    </row>
    <row r="2822" spans="1:74">
      <c r="A2822" s="256">
        <v>5</v>
      </c>
      <c r="B2822" s="256">
        <v>2656</v>
      </c>
      <c r="C2822" s="256">
        <v>2595</v>
      </c>
      <c r="D2822" s="256">
        <v>2590</v>
      </c>
      <c r="E2822" s="256">
        <v>2646</v>
      </c>
      <c r="F2822" s="256">
        <v>2667</v>
      </c>
      <c r="G2822" s="256">
        <v>2644</v>
      </c>
      <c r="H2822" s="256">
        <v>2602</v>
      </c>
      <c r="I2822" s="256">
        <v>2580</v>
      </c>
      <c r="J2822" s="256">
        <v>2614</v>
      </c>
      <c r="K2822" s="256">
        <v>2728</v>
      </c>
      <c r="L2822" s="256">
        <v>2883</v>
      </c>
      <c r="M2822" s="256">
        <v>3050</v>
      </c>
      <c r="N2822" s="256">
        <v>3230</v>
      </c>
      <c r="O2822" s="256">
        <v>3372</v>
      </c>
      <c r="P2822" s="256">
        <v>3447</v>
      </c>
      <c r="Q2822" s="256">
        <v>3510</v>
      </c>
      <c r="R2822" s="256">
        <v>3564</v>
      </c>
      <c r="S2822" s="256">
        <v>3593</v>
      </c>
      <c r="T2822" s="256">
        <v>3564</v>
      </c>
      <c r="U2822" s="256">
        <v>3478</v>
      </c>
      <c r="V2822" s="256">
        <v>3442</v>
      </c>
      <c r="W2822" s="256">
        <v>3472</v>
      </c>
      <c r="X2822" s="256">
        <v>3488</v>
      </c>
      <c r="Y2822" s="256">
        <v>3380</v>
      </c>
      <c r="Z2822" s="256">
        <v>3027</v>
      </c>
      <c r="AA2822" s="256">
        <v>2260</v>
      </c>
      <c r="AB2822" s="256">
        <v>1282</v>
      </c>
      <c r="AC2822" s="256">
        <v>697</v>
      </c>
      <c r="AD2822" s="256">
        <v>509</v>
      </c>
      <c r="AE2822" s="256">
        <v>428</v>
      </c>
      <c r="AF2822" s="256">
        <v>347</v>
      </c>
      <c r="AG2822" s="256">
        <v>281</v>
      </c>
      <c r="AH2822" s="256">
        <v>238</v>
      </c>
      <c r="AI2822" s="256">
        <v>202</v>
      </c>
      <c r="AJ2822" s="256">
        <v>147</v>
      </c>
      <c r="AK2822" s="256">
        <v>70</v>
      </c>
      <c r="AL2822" s="256">
        <v>0</v>
      </c>
      <c r="AM2822" s="256">
        <v>0</v>
      </c>
      <c r="AN2822" s="256">
        <v>0</v>
      </c>
      <c r="AO2822" s="256">
        <v>0</v>
      </c>
      <c r="AP2822" s="256">
        <v>0</v>
      </c>
      <c r="AQ2822" s="256">
        <v>0</v>
      </c>
      <c r="AR2822" s="256">
        <v>0</v>
      </c>
      <c r="AS2822" s="256">
        <v>0</v>
      </c>
      <c r="AT2822" s="256">
        <v>0</v>
      </c>
      <c r="AU2822" s="256">
        <v>0</v>
      </c>
      <c r="AV2822" s="256">
        <v>0</v>
      </c>
      <c r="AW2822" s="256">
        <v>0</v>
      </c>
      <c r="AX2822" s="256">
        <v>0</v>
      </c>
      <c r="AY2822" s="256">
        <v>0</v>
      </c>
      <c r="AZ2822" s="256">
        <v>0</v>
      </c>
      <c r="BA2822" s="256">
        <v>0</v>
      </c>
      <c r="BB2822" s="256">
        <v>0</v>
      </c>
      <c r="BC2822" s="256">
        <v>0</v>
      </c>
      <c r="BD2822" s="256">
        <v>0</v>
      </c>
      <c r="BE2822" s="256">
        <v>0</v>
      </c>
      <c r="BF2822" s="256">
        <v>0</v>
      </c>
      <c r="BG2822" s="256">
        <v>0</v>
      </c>
      <c r="BH2822" s="256">
        <v>0</v>
      </c>
      <c r="BI2822" s="256">
        <v>0</v>
      </c>
      <c r="BJ2822" s="256">
        <v>0</v>
      </c>
      <c r="BK2822" s="256">
        <v>0</v>
      </c>
      <c r="BL2822" s="256">
        <v>0</v>
      </c>
      <c r="BM2822" s="256">
        <v>0</v>
      </c>
      <c r="BN2822" s="256">
        <v>0</v>
      </c>
      <c r="BO2822" s="256">
        <v>0</v>
      </c>
      <c r="BP2822" s="256">
        <v>0</v>
      </c>
      <c r="BQ2822" s="256">
        <v>0</v>
      </c>
      <c r="BR2822" s="256">
        <v>0</v>
      </c>
      <c r="BS2822" s="256">
        <v>0</v>
      </c>
      <c r="BT2822" s="256">
        <v>0</v>
      </c>
      <c r="BU2822" s="256">
        <v>0</v>
      </c>
      <c r="BV2822" s="256">
        <v>0</v>
      </c>
    </row>
    <row r="2823" spans="1:74">
      <c r="A2823" s="256">
        <v>7.5</v>
      </c>
      <c r="B2823" s="256">
        <v>2656</v>
      </c>
      <c r="C2823" s="256">
        <v>2592</v>
      </c>
      <c r="D2823" s="256">
        <v>2587</v>
      </c>
      <c r="E2823" s="256">
        <v>2642</v>
      </c>
      <c r="F2823" s="256">
        <v>2668</v>
      </c>
      <c r="G2823" s="256">
        <v>2646</v>
      </c>
      <c r="H2823" s="256">
        <v>2608</v>
      </c>
      <c r="I2823" s="256">
        <v>2582</v>
      </c>
      <c r="J2823" s="256">
        <v>2610</v>
      </c>
      <c r="K2823" s="256">
        <v>2720</v>
      </c>
      <c r="L2823" s="256">
        <v>2872</v>
      </c>
      <c r="M2823" s="256">
        <v>3037</v>
      </c>
      <c r="N2823" s="256">
        <v>3214</v>
      </c>
      <c r="O2823" s="256">
        <v>3356</v>
      </c>
      <c r="P2823" s="256">
        <v>3430</v>
      </c>
      <c r="Q2823" s="256">
        <v>3486</v>
      </c>
      <c r="R2823" s="256">
        <v>3538</v>
      </c>
      <c r="S2823" s="256">
        <v>3568</v>
      </c>
      <c r="T2823" s="256">
        <v>3543</v>
      </c>
      <c r="U2823" s="256">
        <v>3462</v>
      </c>
      <c r="V2823" s="256">
        <v>3412</v>
      </c>
      <c r="W2823" s="256">
        <v>3430</v>
      </c>
      <c r="X2823" s="256">
        <v>3444</v>
      </c>
      <c r="Y2823" s="256">
        <v>3344</v>
      </c>
      <c r="Z2823" s="256">
        <v>3010</v>
      </c>
      <c r="AA2823" s="256">
        <v>2260</v>
      </c>
      <c r="AB2823" s="256">
        <v>1314</v>
      </c>
      <c r="AC2823" s="256">
        <v>702</v>
      </c>
      <c r="AD2823" s="256">
        <v>514</v>
      </c>
      <c r="AE2823" s="256">
        <v>436</v>
      </c>
      <c r="AF2823" s="256">
        <v>360</v>
      </c>
      <c r="AG2823" s="256">
        <v>294</v>
      </c>
      <c r="AH2823" s="256">
        <v>248</v>
      </c>
      <c r="AI2823" s="256">
        <v>211</v>
      </c>
      <c r="AJ2823" s="256">
        <v>151</v>
      </c>
      <c r="AK2823" s="256">
        <v>76</v>
      </c>
      <c r="AL2823" s="256">
        <v>0</v>
      </c>
      <c r="AM2823" s="256">
        <v>0</v>
      </c>
      <c r="AN2823" s="256">
        <v>0</v>
      </c>
      <c r="AO2823" s="256">
        <v>0</v>
      </c>
      <c r="AP2823" s="256">
        <v>0</v>
      </c>
      <c r="AQ2823" s="256">
        <v>0</v>
      </c>
      <c r="AR2823" s="256">
        <v>0</v>
      </c>
      <c r="AS2823" s="256">
        <v>0</v>
      </c>
      <c r="AT2823" s="256">
        <v>0</v>
      </c>
      <c r="AU2823" s="256">
        <v>0</v>
      </c>
      <c r="AV2823" s="256">
        <v>0</v>
      </c>
      <c r="AW2823" s="256">
        <v>0</v>
      </c>
      <c r="AX2823" s="256">
        <v>0</v>
      </c>
      <c r="AY2823" s="256">
        <v>0</v>
      </c>
      <c r="AZ2823" s="256">
        <v>0</v>
      </c>
      <c r="BA2823" s="256">
        <v>0</v>
      </c>
      <c r="BB2823" s="256">
        <v>0</v>
      </c>
      <c r="BC2823" s="256">
        <v>0</v>
      </c>
      <c r="BD2823" s="256">
        <v>0</v>
      </c>
      <c r="BE2823" s="256">
        <v>0</v>
      </c>
      <c r="BF2823" s="256">
        <v>0</v>
      </c>
      <c r="BG2823" s="256">
        <v>0</v>
      </c>
      <c r="BH2823" s="256">
        <v>0</v>
      </c>
      <c r="BI2823" s="256">
        <v>0</v>
      </c>
      <c r="BJ2823" s="256">
        <v>0</v>
      </c>
      <c r="BK2823" s="256">
        <v>0</v>
      </c>
      <c r="BL2823" s="256">
        <v>0</v>
      </c>
      <c r="BM2823" s="256">
        <v>0</v>
      </c>
      <c r="BN2823" s="256">
        <v>0</v>
      </c>
      <c r="BO2823" s="256">
        <v>0</v>
      </c>
      <c r="BP2823" s="256">
        <v>0</v>
      </c>
      <c r="BQ2823" s="256">
        <v>0</v>
      </c>
      <c r="BR2823" s="256">
        <v>0</v>
      </c>
      <c r="BS2823" s="256">
        <v>0</v>
      </c>
      <c r="BT2823" s="256">
        <v>0</v>
      </c>
      <c r="BU2823" s="256">
        <v>0</v>
      </c>
      <c r="BV2823" s="256">
        <v>0</v>
      </c>
    </row>
    <row r="2824" spans="1:74">
      <c r="A2824" s="256">
        <v>10</v>
      </c>
      <c r="B2824" s="256">
        <v>2656</v>
      </c>
      <c r="C2824" s="256">
        <v>2591</v>
      </c>
      <c r="D2824" s="256">
        <v>2586</v>
      </c>
      <c r="E2824" s="256">
        <v>2640</v>
      </c>
      <c r="F2824" s="256">
        <v>2668</v>
      </c>
      <c r="G2824" s="256">
        <v>2648</v>
      </c>
      <c r="H2824" s="256">
        <v>2614</v>
      </c>
      <c r="I2824" s="256">
        <v>2586</v>
      </c>
      <c r="J2824" s="256">
        <v>2610</v>
      </c>
      <c r="K2824" s="256">
        <v>2714</v>
      </c>
      <c r="L2824" s="256">
        <v>2860</v>
      </c>
      <c r="M2824" s="256">
        <v>3020</v>
      </c>
      <c r="N2824" s="256">
        <v>3192</v>
      </c>
      <c r="O2824" s="256">
        <v>3336</v>
      </c>
      <c r="P2824" s="256">
        <v>3413</v>
      </c>
      <c r="Q2824" s="256">
        <v>3472</v>
      </c>
      <c r="R2824" s="256">
        <v>3520</v>
      </c>
      <c r="S2824" s="256">
        <v>3554</v>
      </c>
      <c r="T2824" s="256">
        <v>3538</v>
      </c>
      <c r="U2824" s="256">
        <v>3466</v>
      </c>
      <c r="V2824" s="256">
        <v>3408</v>
      </c>
      <c r="W2824" s="256">
        <v>3413</v>
      </c>
      <c r="X2824" s="256">
        <v>3425</v>
      </c>
      <c r="Y2824" s="256">
        <v>3328</v>
      </c>
      <c r="Z2824" s="256">
        <v>2994</v>
      </c>
      <c r="AA2824" s="256">
        <v>2276</v>
      </c>
      <c r="AB2824" s="256">
        <v>1324</v>
      </c>
      <c r="AC2824" s="256">
        <v>713</v>
      </c>
      <c r="AD2824" s="256">
        <v>520</v>
      </c>
      <c r="AE2824" s="256">
        <v>450</v>
      </c>
      <c r="AF2824" s="256">
        <v>377</v>
      </c>
      <c r="AG2824" s="256">
        <v>306</v>
      </c>
      <c r="AH2824" s="256">
        <v>260</v>
      </c>
      <c r="AI2824" s="256">
        <v>222</v>
      </c>
      <c r="AJ2824" s="256">
        <v>156</v>
      </c>
      <c r="AK2824" s="256">
        <v>81</v>
      </c>
      <c r="AL2824" s="256">
        <v>0</v>
      </c>
      <c r="AM2824" s="256">
        <v>0</v>
      </c>
      <c r="AN2824" s="256">
        <v>0</v>
      </c>
      <c r="AO2824" s="256">
        <v>0</v>
      </c>
      <c r="AP2824" s="256">
        <v>0</v>
      </c>
      <c r="AQ2824" s="256">
        <v>0</v>
      </c>
      <c r="AR2824" s="256">
        <v>0</v>
      </c>
      <c r="AS2824" s="256">
        <v>0</v>
      </c>
      <c r="AT2824" s="256">
        <v>0</v>
      </c>
      <c r="AU2824" s="256">
        <v>0</v>
      </c>
      <c r="AV2824" s="256">
        <v>0</v>
      </c>
      <c r="AW2824" s="256">
        <v>0</v>
      </c>
      <c r="AX2824" s="256">
        <v>0</v>
      </c>
      <c r="AY2824" s="256">
        <v>0</v>
      </c>
      <c r="AZ2824" s="256">
        <v>0</v>
      </c>
      <c r="BA2824" s="256">
        <v>0</v>
      </c>
      <c r="BB2824" s="256">
        <v>0</v>
      </c>
      <c r="BC2824" s="256">
        <v>0</v>
      </c>
      <c r="BD2824" s="256">
        <v>0</v>
      </c>
      <c r="BE2824" s="256">
        <v>0</v>
      </c>
      <c r="BF2824" s="256">
        <v>0</v>
      </c>
      <c r="BG2824" s="256">
        <v>0</v>
      </c>
      <c r="BH2824" s="256">
        <v>0</v>
      </c>
      <c r="BI2824" s="256">
        <v>0</v>
      </c>
      <c r="BJ2824" s="256">
        <v>0</v>
      </c>
      <c r="BK2824" s="256">
        <v>0</v>
      </c>
      <c r="BL2824" s="256">
        <v>0</v>
      </c>
      <c r="BM2824" s="256">
        <v>0</v>
      </c>
      <c r="BN2824" s="256">
        <v>0</v>
      </c>
      <c r="BO2824" s="256">
        <v>0</v>
      </c>
      <c r="BP2824" s="256">
        <v>0</v>
      </c>
      <c r="BQ2824" s="256">
        <v>0</v>
      </c>
      <c r="BR2824" s="256">
        <v>0</v>
      </c>
      <c r="BS2824" s="256">
        <v>0</v>
      </c>
      <c r="BT2824" s="256">
        <v>0</v>
      </c>
      <c r="BU2824" s="256">
        <v>0</v>
      </c>
      <c r="BV2824" s="256">
        <v>0</v>
      </c>
    </row>
    <row r="2825" spans="1:74">
      <c r="A2825" s="256">
        <v>12.5</v>
      </c>
      <c r="B2825" s="256">
        <v>2656</v>
      </c>
      <c r="C2825" s="256">
        <v>2592</v>
      </c>
      <c r="D2825" s="256">
        <v>2584</v>
      </c>
      <c r="E2825" s="256">
        <v>2638</v>
      </c>
      <c r="F2825" s="256">
        <v>2671</v>
      </c>
      <c r="G2825" s="256">
        <v>2653</v>
      </c>
      <c r="H2825" s="256">
        <v>2622</v>
      </c>
      <c r="I2825" s="256">
        <v>2592</v>
      </c>
      <c r="J2825" s="256">
        <v>2608</v>
      </c>
      <c r="K2825" s="256">
        <v>2701</v>
      </c>
      <c r="L2825" s="256">
        <v>2844</v>
      </c>
      <c r="M2825" s="256">
        <v>2999</v>
      </c>
      <c r="N2825" s="256">
        <v>3166</v>
      </c>
      <c r="O2825" s="256">
        <v>3308</v>
      </c>
      <c r="P2825" s="256">
        <v>3388</v>
      </c>
      <c r="Q2825" s="256">
        <v>3446</v>
      </c>
      <c r="R2825" s="256">
        <v>3492</v>
      </c>
      <c r="S2825" s="256">
        <v>3536</v>
      </c>
      <c r="T2825" s="256">
        <v>3531</v>
      </c>
      <c r="U2825" s="256">
        <v>3468</v>
      </c>
      <c r="V2825" s="256">
        <v>3402</v>
      </c>
      <c r="W2825" s="256">
        <v>3394</v>
      </c>
      <c r="X2825" s="256">
        <v>3401</v>
      </c>
      <c r="Y2825" s="256">
        <v>3310</v>
      </c>
      <c r="Z2825" s="256">
        <v>3003</v>
      </c>
      <c r="AA2825" s="256">
        <v>2322</v>
      </c>
      <c r="AB2825" s="256">
        <v>1377</v>
      </c>
      <c r="AC2825" s="256">
        <v>739</v>
      </c>
      <c r="AD2825" s="256">
        <v>536</v>
      </c>
      <c r="AE2825" s="256">
        <v>468</v>
      </c>
      <c r="AF2825" s="256">
        <v>400</v>
      </c>
      <c r="AG2825" s="256">
        <v>326</v>
      </c>
      <c r="AH2825" s="256">
        <v>278</v>
      </c>
      <c r="AI2825" s="256">
        <v>236</v>
      </c>
      <c r="AJ2825" s="256">
        <v>172</v>
      </c>
      <c r="AK2825" s="256">
        <v>88</v>
      </c>
      <c r="AL2825" s="256">
        <v>0</v>
      </c>
      <c r="AM2825" s="256">
        <v>0</v>
      </c>
      <c r="AN2825" s="256">
        <v>0</v>
      </c>
      <c r="AO2825" s="256">
        <v>0</v>
      </c>
      <c r="AP2825" s="256">
        <v>0</v>
      </c>
      <c r="AQ2825" s="256">
        <v>0</v>
      </c>
      <c r="AR2825" s="256">
        <v>0</v>
      </c>
      <c r="AS2825" s="256">
        <v>0</v>
      </c>
      <c r="AT2825" s="256">
        <v>0</v>
      </c>
      <c r="AU2825" s="256">
        <v>0</v>
      </c>
      <c r="AV2825" s="256">
        <v>0</v>
      </c>
      <c r="AW2825" s="256">
        <v>0</v>
      </c>
      <c r="AX2825" s="256">
        <v>0</v>
      </c>
      <c r="AY2825" s="256">
        <v>0</v>
      </c>
      <c r="AZ2825" s="256">
        <v>0</v>
      </c>
      <c r="BA2825" s="256">
        <v>0</v>
      </c>
      <c r="BB2825" s="256">
        <v>0</v>
      </c>
      <c r="BC2825" s="256">
        <v>0</v>
      </c>
      <c r="BD2825" s="256">
        <v>0</v>
      </c>
      <c r="BE2825" s="256">
        <v>0</v>
      </c>
      <c r="BF2825" s="256">
        <v>0</v>
      </c>
      <c r="BG2825" s="256">
        <v>0</v>
      </c>
      <c r="BH2825" s="256">
        <v>0</v>
      </c>
      <c r="BI2825" s="256">
        <v>0</v>
      </c>
      <c r="BJ2825" s="256">
        <v>0</v>
      </c>
      <c r="BK2825" s="256">
        <v>0</v>
      </c>
      <c r="BL2825" s="256">
        <v>0</v>
      </c>
      <c r="BM2825" s="256">
        <v>0</v>
      </c>
      <c r="BN2825" s="256">
        <v>0</v>
      </c>
      <c r="BO2825" s="256">
        <v>0</v>
      </c>
      <c r="BP2825" s="256">
        <v>0</v>
      </c>
      <c r="BQ2825" s="256">
        <v>0</v>
      </c>
      <c r="BR2825" s="256">
        <v>0</v>
      </c>
      <c r="BS2825" s="256">
        <v>0</v>
      </c>
      <c r="BT2825" s="256">
        <v>0</v>
      </c>
      <c r="BU2825" s="256">
        <v>0</v>
      </c>
      <c r="BV2825" s="256">
        <v>0</v>
      </c>
    </row>
    <row r="2826" spans="1:74">
      <c r="A2826" s="256">
        <v>15</v>
      </c>
      <c r="B2826" s="256">
        <v>2656</v>
      </c>
      <c r="C2826" s="256">
        <v>2594</v>
      </c>
      <c r="D2826" s="256">
        <v>2586</v>
      </c>
      <c r="E2826" s="256">
        <v>2640</v>
      </c>
      <c r="F2826" s="256">
        <v>2674</v>
      </c>
      <c r="G2826" s="256">
        <v>2659</v>
      </c>
      <c r="H2826" s="256">
        <v>2630</v>
      </c>
      <c r="I2826" s="256">
        <v>2600</v>
      </c>
      <c r="J2826" s="256">
        <v>2608</v>
      </c>
      <c r="K2826" s="256">
        <v>2690</v>
      </c>
      <c r="L2826" s="256">
        <v>2826</v>
      </c>
      <c r="M2826" s="256">
        <v>2978</v>
      </c>
      <c r="N2826" s="256">
        <v>3136</v>
      </c>
      <c r="O2826" s="256">
        <v>3286</v>
      </c>
      <c r="P2826" s="256">
        <v>3369</v>
      </c>
      <c r="Q2826" s="256">
        <v>3430</v>
      </c>
      <c r="R2826" s="256">
        <v>3475</v>
      </c>
      <c r="S2826" s="256">
        <v>3520</v>
      </c>
      <c r="T2826" s="256">
        <v>3528</v>
      </c>
      <c r="U2826" s="256">
        <v>3467</v>
      </c>
      <c r="V2826" s="256">
        <v>3388</v>
      </c>
      <c r="W2826" s="256">
        <v>3356</v>
      </c>
      <c r="X2826" s="256">
        <v>3352</v>
      </c>
      <c r="Y2826" s="256">
        <v>3269</v>
      </c>
      <c r="Z2826" s="256">
        <v>2987</v>
      </c>
      <c r="AA2826" s="256">
        <v>2356</v>
      </c>
      <c r="AB2826" s="256">
        <v>1416</v>
      </c>
      <c r="AC2826" s="256">
        <v>760</v>
      </c>
      <c r="AD2826" s="256">
        <v>556</v>
      </c>
      <c r="AE2826" s="256">
        <v>490</v>
      </c>
      <c r="AF2826" s="256">
        <v>431</v>
      </c>
      <c r="AG2826" s="256">
        <v>352</v>
      </c>
      <c r="AH2826" s="256">
        <v>303</v>
      </c>
      <c r="AI2826" s="256">
        <v>262</v>
      </c>
      <c r="AJ2826" s="256">
        <v>210</v>
      </c>
      <c r="AK2826" s="256">
        <v>140</v>
      </c>
      <c r="AL2826" s="256">
        <v>0</v>
      </c>
      <c r="AM2826" s="256">
        <v>0</v>
      </c>
      <c r="AN2826" s="256">
        <v>0</v>
      </c>
      <c r="AO2826" s="256">
        <v>0</v>
      </c>
      <c r="AP2826" s="256">
        <v>0</v>
      </c>
      <c r="AQ2826" s="256">
        <v>0</v>
      </c>
      <c r="AR2826" s="256">
        <v>0</v>
      </c>
      <c r="AS2826" s="256">
        <v>0</v>
      </c>
      <c r="AT2826" s="256">
        <v>0</v>
      </c>
      <c r="AU2826" s="256">
        <v>0</v>
      </c>
      <c r="AV2826" s="256">
        <v>0</v>
      </c>
      <c r="AW2826" s="256">
        <v>0</v>
      </c>
      <c r="AX2826" s="256">
        <v>0</v>
      </c>
      <c r="AY2826" s="256">
        <v>0</v>
      </c>
      <c r="AZ2826" s="256">
        <v>0</v>
      </c>
      <c r="BA2826" s="256">
        <v>0</v>
      </c>
      <c r="BB2826" s="256">
        <v>0</v>
      </c>
      <c r="BC2826" s="256">
        <v>0</v>
      </c>
      <c r="BD2826" s="256">
        <v>0</v>
      </c>
      <c r="BE2826" s="256">
        <v>0</v>
      </c>
      <c r="BF2826" s="256">
        <v>0</v>
      </c>
      <c r="BG2826" s="256">
        <v>0</v>
      </c>
      <c r="BH2826" s="256">
        <v>0</v>
      </c>
      <c r="BI2826" s="256">
        <v>0</v>
      </c>
      <c r="BJ2826" s="256">
        <v>0</v>
      </c>
      <c r="BK2826" s="256">
        <v>0</v>
      </c>
      <c r="BL2826" s="256">
        <v>0</v>
      </c>
      <c r="BM2826" s="256">
        <v>0</v>
      </c>
      <c r="BN2826" s="256">
        <v>0</v>
      </c>
      <c r="BO2826" s="256">
        <v>0</v>
      </c>
      <c r="BP2826" s="256">
        <v>0</v>
      </c>
      <c r="BQ2826" s="256">
        <v>0</v>
      </c>
      <c r="BR2826" s="256">
        <v>0</v>
      </c>
      <c r="BS2826" s="256">
        <v>0</v>
      </c>
      <c r="BT2826" s="256">
        <v>0</v>
      </c>
      <c r="BU2826" s="256">
        <v>0</v>
      </c>
      <c r="BV2826" s="256">
        <v>0</v>
      </c>
    </row>
    <row r="2827" spans="1:74">
      <c r="A2827" s="256">
        <v>17.5</v>
      </c>
      <c r="B2827" s="256">
        <v>2656</v>
      </c>
      <c r="C2827" s="256">
        <v>2594</v>
      </c>
      <c r="D2827" s="256">
        <v>2586</v>
      </c>
      <c r="E2827" s="256">
        <v>2637</v>
      </c>
      <c r="F2827" s="256">
        <v>2676</v>
      </c>
      <c r="G2827" s="256">
        <v>2664</v>
      </c>
      <c r="H2827" s="256">
        <v>2640</v>
      </c>
      <c r="I2827" s="256">
        <v>2605</v>
      </c>
      <c r="J2827" s="256">
        <v>2606</v>
      </c>
      <c r="K2827" s="256">
        <v>2674</v>
      </c>
      <c r="L2827" s="256">
        <v>2802</v>
      </c>
      <c r="M2827" s="256">
        <v>2947</v>
      </c>
      <c r="N2827" s="256">
        <v>3098</v>
      </c>
      <c r="O2827" s="256">
        <v>3248</v>
      </c>
      <c r="P2827" s="256">
        <v>3340</v>
      </c>
      <c r="Q2827" s="256">
        <v>3408</v>
      </c>
      <c r="R2827" s="256">
        <v>3452</v>
      </c>
      <c r="S2827" s="256">
        <v>3496</v>
      </c>
      <c r="T2827" s="256">
        <v>3511</v>
      </c>
      <c r="U2827" s="256">
        <v>3466</v>
      </c>
      <c r="V2827" s="256">
        <v>3381</v>
      </c>
      <c r="W2827" s="256">
        <v>3327</v>
      </c>
      <c r="X2827" s="256">
        <v>3306</v>
      </c>
      <c r="Y2827" s="256">
        <v>3224</v>
      </c>
      <c r="Z2827" s="256">
        <v>2964</v>
      </c>
      <c r="AA2827" s="256">
        <v>2372</v>
      </c>
      <c r="AB2827" s="256">
        <v>1478</v>
      </c>
      <c r="AC2827" s="256">
        <v>794</v>
      </c>
      <c r="AD2827" s="256">
        <v>579</v>
      </c>
      <c r="AE2827" s="256">
        <v>518</v>
      </c>
      <c r="AF2827" s="256">
        <v>472</v>
      </c>
      <c r="AG2827" s="256">
        <v>398</v>
      </c>
      <c r="AH2827" s="256">
        <v>342</v>
      </c>
      <c r="AI2827" s="256">
        <v>300</v>
      </c>
      <c r="AJ2827" s="256">
        <v>242</v>
      </c>
      <c r="AK2827" s="256">
        <v>159</v>
      </c>
      <c r="AL2827" s="256">
        <v>0</v>
      </c>
      <c r="AM2827" s="256">
        <v>0</v>
      </c>
      <c r="AN2827" s="256">
        <v>0</v>
      </c>
      <c r="AO2827" s="256">
        <v>0</v>
      </c>
      <c r="AP2827" s="256">
        <v>0</v>
      </c>
      <c r="AQ2827" s="256">
        <v>0</v>
      </c>
      <c r="AR2827" s="256">
        <v>0</v>
      </c>
      <c r="AS2827" s="256">
        <v>0</v>
      </c>
      <c r="AT2827" s="256">
        <v>0</v>
      </c>
      <c r="AU2827" s="256">
        <v>0</v>
      </c>
      <c r="AV2827" s="256">
        <v>0</v>
      </c>
      <c r="AW2827" s="256">
        <v>0</v>
      </c>
      <c r="AX2827" s="256">
        <v>0</v>
      </c>
      <c r="AY2827" s="256">
        <v>0</v>
      </c>
      <c r="AZ2827" s="256">
        <v>0</v>
      </c>
      <c r="BA2827" s="256">
        <v>0</v>
      </c>
      <c r="BB2827" s="256">
        <v>0</v>
      </c>
      <c r="BC2827" s="256">
        <v>0</v>
      </c>
      <c r="BD2827" s="256">
        <v>0</v>
      </c>
      <c r="BE2827" s="256">
        <v>0</v>
      </c>
      <c r="BF2827" s="256">
        <v>0</v>
      </c>
      <c r="BG2827" s="256">
        <v>0</v>
      </c>
      <c r="BH2827" s="256">
        <v>0</v>
      </c>
      <c r="BI2827" s="256">
        <v>0</v>
      </c>
      <c r="BJ2827" s="256">
        <v>0</v>
      </c>
      <c r="BK2827" s="256">
        <v>0</v>
      </c>
      <c r="BL2827" s="256">
        <v>0</v>
      </c>
      <c r="BM2827" s="256">
        <v>0</v>
      </c>
      <c r="BN2827" s="256">
        <v>0</v>
      </c>
      <c r="BO2827" s="256">
        <v>0</v>
      </c>
      <c r="BP2827" s="256">
        <v>0</v>
      </c>
      <c r="BQ2827" s="256">
        <v>0</v>
      </c>
      <c r="BR2827" s="256">
        <v>0</v>
      </c>
      <c r="BS2827" s="256">
        <v>0</v>
      </c>
      <c r="BT2827" s="256">
        <v>0</v>
      </c>
      <c r="BU2827" s="256">
        <v>0</v>
      </c>
      <c r="BV2827" s="256">
        <v>0</v>
      </c>
    </row>
    <row r="2828" spans="1:74">
      <c r="A2828" s="256">
        <v>20</v>
      </c>
      <c r="B2828" s="256">
        <v>2656</v>
      </c>
      <c r="C2828" s="256">
        <v>2594</v>
      </c>
      <c r="D2828" s="256">
        <v>2586</v>
      </c>
      <c r="E2828" s="256">
        <v>2637</v>
      </c>
      <c r="F2828" s="256">
        <v>2678</v>
      </c>
      <c r="G2828" s="256">
        <v>2673</v>
      </c>
      <c r="H2828" s="256">
        <v>2651</v>
      </c>
      <c r="I2828" s="256">
        <v>2616</v>
      </c>
      <c r="J2828" s="256">
        <v>2608</v>
      </c>
      <c r="K2828" s="256">
        <v>2664</v>
      </c>
      <c r="L2828" s="256">
        <v>2782</v>
      </c>
      <c r="M2828" s="256">
        <v>2922</v>
      </c>
      <c r="N2828" s="256">
        <v>3068</v>
      </c>
      <c r="O2828" s="256">
        <v>3220</v>
      </c>
      <c r="P2828" s="256">
        <v>3320</v>
      </c>
      <c r="Q2828" s="256">
        <v>3384</v>
      </c>
      <c r="R2828" s="256">
        <v>3425</v>
      </c>
      <c r="S2828" s="256">
        <v>3468</v>
      </c>
      <c r="T2828" s="256">
        <v>3490</v>
      </c>
      <c r="U2828" s="256">
        <v>3455</v>
      </c>
      <c r="V2828" s="256">
        <v>3372</v>
      </c>
      <c r="W2828" s="256">
        <v>3300</v>
      </c>
      <c r="X2828" s="256">
        <v>3266</v>
      </c>
      <c r="Y2828" s="256">
        <v>3186</v>
      </c>
      <c r="Z2828" s="256">
        <v>2957</v>
      </c>
      <c r="AA2828" s="256">
        <v>2426</v>
      </c>
      <c r="AB2828" s="256">
        <v>1551</v>
      </c>
      <c r="AC2828" s="256">
        <v>845</v>
      </c>
      <c r="AD2828" s="256">
        <v>614</v>
      </c>
      <c r="AE2828" s="256">
        <v>558</v>
      </c>
      <c r="AF2828" s="256">
        <v>513</v>
      </c>
      <c r="AG2828" s="256">
        <v>445</v>
      </c>
      <c r="AH2828" s="256">
        <v>388</v>
      </c>
      <c r="AI2828" s="256">
        <v>346</v>
      </c>
      <c r="AJ2828" s="256">
        <v>259</v>
      </c>
      <c r="AK2828" s="256">
        <v>132</v>
      </c>
      <c r="AL2828" s="256">
        <v>0</v>
      </c>
      <c r="AM2828" s="256">
        <v>0</v>
      </c>
      <c r="AN2828" s="256">
        <v>0</v>
      </c>
      <c r="AO2828" s="256">
        <v>0</v>
      </c>
      <c r="AP2828" s="256">
        <v>0</v>
      </c>
      <c r="AQ2828" s="256">
        <v>0</v>
      </c>
      <c r="AR2828" s="256">
        <v>0</v>
      </c>
      <c r="AS2828" s="256">
        <v>0</v>
      </c>
      <c r="AT2828" s="256">
        <v>0</v>
      </c>
      <c r="AU2828" s="256">
        <v>0</v>
      </c>
      <c r="AV2828" s="256">
        <v>0</v>
      </c>
      <c r="AW2828" s="256">
        <v>0</v>
      </c>
      <c r="AX2828" s="256">
        <v>0</v>
      </c>
      <c r="AY2828" s="256">
        <v>0</v>
      </c>
      <c r="AZ2828" s="256">
        <v>0</v>
      </c>
      <c r="BA2828" s="256">
        <v>0</v>
      </c>
      <c r="BB2828" s="256">
        <v>0</v>
      </c>
      <c r="BC2828" s="256">
        <v>0</v>
      </c>
      <c r="BD2828" s="256">
        <v>0</v>
      </c>
      <c r="BE2828" s="256">
        <v>0</v>
      </c>
      <c r="BF2828" s="256">
        <v>0</v>
      </c>
      <c r="BG2828" s="256">
        <v>0</v>
      </c>
      <c r="BH2828" s="256">
        <v>0</v>
      </c>
      <c r="BI2828" s="256">
        <v>0</v>
      </c>
      <c r="BJ2828" s="256">
        <v>0</v>
      </c>
      <c r="BK2828" s="256">
        <v>0</v>
      </c>
      <c r="BL2828" s="256">
        <v>0</v>
      </c>
      <c r="BM2828" s="256">
        <v>0</v>
      </c>
      <c r="BN2828" s="256">
        <v>0</v>
      </c>
      <c r="BO2828" s="256">
        <v>0</v>
      </c>
      <c r="BP2828" s="256">
        <v>0</v>
      </c>
      <c r="BQ2828" s="256">
        <v>0</v>
      </c>
      <c r="BR2828" s="256">
        <v>0</v>
      </c>
      <c r="BS2828" s="256">
        <v>0</v>
      </c>
      <c r="BT2828" s="256">
        <v>0</v>
      </c>
      <c r="BU2828" s="256">
        <v>0</v>
      </c>
      <c r="BV2828" s="256">
        <v>0</v>
      </c>
    </row>
    <row r="2829" spans="1:74">
      <c r="A2829" s="256">
        <v>22.5</v>
      </c>
      <c r="B2829" s="256">
        <v>2656</v>
      </c>
      <c r="C2829" s="256">
        <v>2595</v>
      </c>
      <c r="D2829" s="256">
        <v>2584</v>
      </c>
      <c r="E2829" s="256">
        <v>2632</v>
      </c>
      <c r="F2829" s="256">
        <v>2680</v>
      </c>
      <c r="G2829" s="256">
        <v>2678</v>
      </c>
      <c r="H2829" s="256">
        <v>2662</v>
      </c>
      <c r="I2829" s="256">
        <v>2627</v>
      </c>
      <c r="J2829" s="256">
        <v>2614</v>
      </c>
      <c r="K2829" s="256">
        <v>2654</v>
      </c>
      <c r="L2829" s="256">
        <v>2762</v>
      </c>
      <c r="M2829" s="256">
        <v>2896</v>
      </c>
      <c r="N2829" s="256">
        <v>3034</v>
      </c>
      <c r="O2829" s="256">
        <v>3183</v>
      </c>
      <c r="P2829" s="256">
        <v>3288</v>
      </c>
      <c r="Q2829" s="256">
        <v>3353</v>
      </c>
      <c r="R2829" s="256">
        <v>3396</v>
      </c>
      <c r="S2829" s="256">
        <v>3436</v>
      </c>
      <c r="T2829" s="256">
        <v>3463</v>
      </c>
      <c r="U2829" s="256">
        <v>3445</v>
      </c>
      <c r="V2829" s="256">
        <v>3376</v>
      </c>
      <c r="W2829" s="256">
        <v>3290</v>
      </c>
      <c r="X2829" s="256">
        <v>3245</v>
      </c>
      <c r="Y2829" s="256">
        <v>3172</v>
      </c>
      <c r="Z2829" s="256">
        <v>2968</v>
      </c>
      <c r="AA2829" s="256">
        <v>2488</v>
      </c>
      <c r="AB2829" s="256">
        <v>1652</v>
      </c>
      <c r="AC2829" s="256">
        <v>926</v>
      </c>
      <c r="AD2829" s="256">
        <v>664</v>
      </c>
      <c r="AE2829" s="256">
        <v>608</v>
      </c>
      <c r="AF2829" s="256">
        <v>573</v>
      </c>
      <c r="AG2829" s="256">
        <v>504</v>
      </c>
      <c r="AH2829" s="256">
        <v>441</v>
      </c>
      <c r="AI2829" s="256">
        <v>402</v>
      </c>
      <c r="AJ2829" s="256">
        <v>302</v>
      </c>
      <c r="AK2829" s="256">
        <v>151</v>
      </c>
      <c r="AL2829" s="256">
        <v>0</v>
      </c>
      <c r="AM2829" s="256">
        <v>0</v>
      </c>
      <c r="AN2829" s="256">
        <v>0</v>
      </c>
      <c r="AO2829" s="256">
        <v>0</v>
      </c>
      <c r="AP2829" s="256">
        <v>0</v>
      </c>
      <c r="AQ2829" s="256">
        <v>0</v>
      </c>
      <c r="AR2829" s="256">
        <v>0</v>
      </c>
      <c r="AS2829" s="256">
        <v>0</v>
      </c>
      <c r="AT2829" s="256">
        <v>0</v>
      </c>
      <c r="AU2829" s="256">
        <v>0</v>
      </c>
      <c r="AV2829" s="256">
        <v>0</v>
      </c>
      <c r="AW2829" s="256">
        <v>0</v>
      </c>
      <c r="AX2829" s="256">
        <v>0</v>
      </c>
      <c r="AY2829" s="256">
        <v>0</v>
      </c>
      <c r="AZ2829" s="256">
        <v>0</v>
      </c>
      <c r="BA2829" s="256">
        <v>0</v>
      </c>
      <c r="BB2829" s="256">
        <v>0</v>
      </c>
      <c r="BC2829" s="256">
        <v>0</v>
      </c>
      <c r="BD2829" s="256">
        <v>0</v>
      </c>
      <c r="BE2829" s="256">
        <v>0</v>
      </c>
      <c r="BF2829" s="256">
        <v>0</v>
      </c>
      <c r="BG2829" s="256">
        <v>0</v>
      </c>
      <c r="BH2829" s="256">
        <v>0</v>
      </c>
      <c r="BI2829" s="256">
        <v>0</v>
      </c>
      <c r="BJ2829" s="256">
        <v>0</v>
      </c>
      <c r="BK2829" s="256">
        <v>0</v>
      </c>
      <c r="BL2829" s="256">
        <v>0</v>
      </c>
      <c r="BM2829" s="256">
        <v>0</v>
      </c>
      <c r="BN2829" s="256">
        <v>0</v>
      </c>
      <c r="BO2829" s="256">
        <v>0</v>
      </c>
      <c r="BP2829" s="256">
        <v>0</v>
      </c>
      <c r="BQ2829" s="256">
        <v>0</v>
      </c>
      <c r="BR2829" s="256">
        <v>0</v>
      </c>
      <c r="BS2829" s="256">
        <v>0</v>
      </c>
      <c r="BT2829" s="256">
        <v>0</v>
      </c>
      <c r="BU2829" s="256">
        <v>0</v>
      </c>
      <c r="BV2829" s="256">
        <v>0</v>
      </c>
    </row>
    <row r="2830" spans="1:74">
      <c r="A2830" s="256">
        <v>25</v>
      </c>
      <c r="B2830" s="256">
        <v>2656</v>
      </c>
      <c r="C2830" s="256">
        <v>2596</v>
      </c>
      <c r="D2830" s="256">
        <v>2583</v>
      </c>
      <c r="E2830" s="256">
        <v>2630</v>
      </c>
      <c r="F2830" s="256">
        <v>2682</v>
      </c>
      <c r="G2830" s="256">
        <v>2686</v>
      </c>
      <c r="H2830" s="256">
        <v>2674</v>
      </c>
      <c r="I2830" s="256">
        <v>2638</v>
      </c>
      <c r="J2830" s="256">
        <v>2619</v>
      </c>
      <c r="K2830" s="256">
        <v>2647</v>
      </c>
      <c r="L2830" s="256">
        <v>2744</v>
      </c>
      <c r="M2830" s="256">
        <v>2870</v>
      </c>
      <c r="N2830" s="256">
        <v>3003</v>
      </c>
      <c r="O2830" s="256">
        <v>3144</v>
      </c>
      <c r="P2830" s="256">
        <v>3254</v>
      </c>
      <c r="Q2830" s="256">
        <v>3318</v>
      </c>
      <c r="R2830" s="256">
        <v>3364</v>
      </c>
      <c r="S2830" s="256">
        <v>3399</v>
      </c>
      <c r="T2830" s="256">
        <v>3432</v>
      </c>
      <c r="U2830" s="256">
        <v>3430</v>
      </c>
      <c r="V2830" s="256">
        <v>3386</v>
      </c>
      <c r="W2830" s="256">
        <v>3302</v>
      </c>
      <c r="X2830" s="256">
        <v>3248</v>
      </c>
      <c r="Y2830" s="256">
        <v>3182</v>
      </c>
      <c r="Z2830" s="256">
        <v>2998</v>
      </c>
      <c r="AA2830" s="256">
        <v>2557</v>
      </c>
      <c r="AB2830" s="256">
        <v>1762</v>
      </c>
      <c r="AC2830" s="256">
        <v>1009</v>
      </c>
      <c r="AD2830" s="256">
        <v>721</v>
      </c>
      <c r="AE2830" s="256">
        <v>670</v>
      </c>
      <c r="AF2830" s="256">
        <v>644</v>
      </c>
      <c r="AG2830" s="256">
        <v>574</v>
      </c>
      <c r="AH2830" s="256">
        <v>503</v>
      </c>
      <c r="AI2830" s="256">
        <v>464</v>
      </c>
      <c r="AJ2830" s="256">
        <v>360</v>
      </c>
      <c r="AK2830" s="256">
        <v>174</v>
      </c>
      <c r="AL2830" s="256">
        <v>0</v>
      </c>
      <c r="AM2830" s="256">
        <v>0</v>
      </c>
      <c r="AN2830" s="256">
        <v>0</v>
      </c>
      <c r="AO2830" s="256">
        <v>0</v>
      </c>
      <c r="AP2830" s="256">
        <v>0</v>
      </c>
      <c r="AQ2830" s="256">
        <v>0</v>
      </c>
      <c r="AR2830" s="256">
        <v>0</v>
      </c>
      <c r="AS2830" s="256">
        <v>0</v>
      </c>
      <c r="AT2830" s="256">
        <v>0</v>
      </c>
      <c r="AU2830" s="256">
        <v>0</v>
      </c>
      <c r="AV2830" s="256">
        <v>0</v>
      </c>
      <c r="AW2830" s="256">
        <v>0</v>
      </c>
      <c r="AX2830" s="256">
        <v>0</v>
      </c>
      <c r="AY2830" s="256">
        <v>0</v>
      </c>
      <c r="AZ2830" s="256">
        <v>0</v>
      </c>
      <c r="BA2830" s="256">
        <v>0</v>
      </c>
      <c r="BB2830" s="256">
        <v>0</v>
      </c>
      <c r="BC2830" s="256">
        <v>0</v>
      </c>
      <c r="BD2830" s="256">
        <v>0</v>
      </c>
      <c r="BE2830" s="256">
        <v>0</v>
      </c>
      <c r="BF2830" s="256">
        <v>0</v>
      </c>
      <c r="BG2830" s="256">
        <v>0</v>
      </c>
      <c r="BH2830" s="256">
        <v>0</v>
      </c>
      <c r="BI2830" s="256">
        <v>0</v>
      </c>
      <c r="BJ2830" s="256">
        <v>0</v>
      </c>
      <c r="BK2830" s="256">
        <v>0</v>
      </c>
      <c r="BL2830" s="256">
        <v>0</v>
      </c>
      <c r="BM2830" s="256">
        <v>0</v>
      </c>
      <c r="BN2830" s="256">
        <v>0</v>
      </c>
      <c r="BO2830" s="256">
        <v>0</v>
      </c>
      <c r="BP2830" s="256">
        <v>0</v>
      </c>
      <c r="BQ2830" s="256">
        <v>0</v>
      </c>
      <c r="BR2830" s="256">
        <v>0</v>
      </c>
      <c r="BS2830" s="256">
        <v>0</v>
      </c>
      <c r="BT2830" s="256">
        <v>0</v>
      </c>
      <c r="BU2830" s="256">
        <v>0</v>
      </c>
      <c r="BV2830" s="256">
        <v>0</v>
      </c>
    </row>
    <row r="2831" spans="1:74">
      <c r="A2831" s="256">
        <v>27.5</v>
      </c>
      <c r="B2831" s="256">
        <v>2656</v>
      </c>
      <c r="C2831" s="256">
        <v>2601</v>
      </c>
      <c r="D2831" s="256">
        <v>2587</v>
      </c>
      <c r="E2831" s="256">
        <v>2630</v>
      </c>
      <c r="F2831" s="256">
        <v>2688</v>
      </c>
      <c r="G2831" s="256">
        <v>2696</v>
      </c>
      <c r="H2831" s="256">
        <v>2691</v>
      </c>
      <c r="I2831" s="256">
        <v>2658</v>
      </c>
      <c r="J2831" s="256">
        <v>2633</v>
      </c>
      <c r="K2831" s="256">
        <v>2648</v>
      </c>
      <c r="L2831" s="256">
        <v>2729</v>
      </c>
      <c r="M2831" s="256">
        <v>2847</v>
      </c>
      <c r="N2831" s="256">
        <v>2972</v>
      </c>
      <c r="O2831" s="256">
        <v>3100</v>
      </c>
      <c r="P2831" s="256">
        <v>3210</v>
      </c>
      <c r="Q2831" s="256">
        <v>3281</v>
      </c>
      <c r="R2831" s="256">
        <v>3324</v>
      </c>
      <c r="S2831" s="256">
        <v>3362</v>
      </c>
      <c r="T2831" s="256">
        <v>3402</v>
      </c>
      <c r="U2831" s="256">
        <v>3420</v>
      </c>
      <c r="V2831" s="256">
        <v>3406</v>
      </c>
      <c r="W2831" s="256">
        <v>3339</v>
      </c>
      <c r="X2831" s="256">
        <v>3266</v>
      </c>
      <c r="Y2831" s="256">
        <v>3196</v>
      </c>
      <c r="Z2831" s="256">
        <v>3028</v>
      </c>
      <c r="AA2831" s="256">
        <v>2634</v>
      </c>
      <c r="AB2831" s="256">
        <v>1903</v>
      </c>
      <c r="AC2831" s="256">
        <v>1119</v>
      </c>
      <c r="AD2831" s="256">
        <v>789</v>
      </c>
      <c r="AE2831" s="256">
        <v>736</v>
      </c>
      <c r="AF2831" s="256">
        <v>728</v>
      </c>
      <c r="AG2831" s="256">
        <v>676</v>
      </c>
      <c r="AH2831" s="256">
        <v>603</v>
      </c>
      <c r="AI2831" s="256">
        <v>553</v>
      </c>
      <c r="AJ2831" s="256">
        <v>425</v>
      </c>
      <c r="AK2831" s="256">
        <v>201</v>
      </c>
      <c r="AL2831" s="256">
        <v>0</v>
      </c>
      <c r="AM2831" s="256">
        <v>0</v>
      </c>
      <c r="AN2831" s="256">
        <v>0</v>
      </c>
      <c r="AO2831" s="256">
        <v>0</v>
      </c>
      <c r="AP2831" s="256">
        <v>0</v>
      </c>
      <c r="AQ2831" s="256">
        <v>0</v>
      </c>
      <c r="AR2831" s="256">
        <v>0</v>
      </c>
      <c r="AS2831" s="256">
        <v>0</v>
      </c>
      <c r="AT2831" s="256">
        <v>0</v>
      </c>
      <c r="AU2831" s="256">
        <v>0</v>
      </c>
      <c r="AV2831" s="256">
        <v>0</v>
      </c>
      <c r="AW2831" s="256">
        <v>0</v>
      </c>
      <c r="AX2831" s="256">
        <v>0</v>
      </c>
      <c r="AY2831" s="256">
        <v>0</v>
      </c>
      <c r="AZ2831" s="256">
        <v>0</v>
      </c>
      <c r="BA2831" s="256">
        <v>0</v>
      </c>
      <c r="BB2831" s="256">
        <v>0</v>
      </c>
      <c r="BC2831" s="256">
        <v>0</v>
      </c>
      <c r="BD2831" s="256">
        <v>0</v>
      </c>
      <c r="BE2831" s="256">
        <v>0</v>
      </c>
      <c r="BF2831" s="256">
        <v>0</v>
      </c>
      <c r="BG2831" s="256">
        <v>0</v>
      </c>
      <c r="BH2831" s="256">
        <v>0</v>
      </c>
      <c r="BI2831" s="256">
        <v>0</v>
      </c>
      <c r="BJ2831" s="256">
        <v>0</v>
      </c>
      <c r="BK2831" s="256">
        <v>0</v>
      </c>
      <c r="BL2831" s="256">
        <v>0</v>
      </c>
      <c r="BM2831" s="256">
        <v>0</v>
      </c>
      <c r="BN2831" s="256">
        <v>0</v>
      </c>
      <c r="BO2831" s="256">
        <v>0</v>
      </c>
      <c r="BP2831" s="256">
        <v>0</v>
      </c>
      <c r="BQ2831" s="256">
        <v>0</v>
      </c>
      <c r="BR2831" s="256">
        <v>0</v>
      </c>
      <c r="BS2831" s="256">
        <v>0</v>
      </c>
      <c r="BT2831" s="256">
        <v>0</v>
      </c>
      <c r="BU2831" s="256">
        <v>0</v>
      </c>
      <c r="BV2831" s="256">
        <v>0</v>
      </c>
    </row>
    <row r="2832" spans="1:74">
      <c r="A2832" s="256">
        <v>30</v>
      </c>
      <c r="B2832" s="256">
        <v>2656</v>
      </c>
      <c r="C2832" s="256">
        <v>2605</v>
      </c>
      <c r="D2832" s="256">
        <v>2588</v>
      </c>
      <c r="E2832" s="256">
        <v>2628</v>
      </c>
      <c r="F2832" s="256">
        <v>2688</v>
      </c>
      <c r="G2832" s="256">
        <v>2706</v>
      </c>
      <c r="H2832" s="256">
        <v>2707</v>
      </c>
      <c r="I2832" s="256">
        <v>2678</v>
      </c>
      <c r="J2832" s="256">
        <v>2650</v>
      </c>
      <c r="K2832" s="256">
        <v>2652</v>
      </c>
      <c r="L2832" s="256">
        <v>2714</v>
      </c>
      <c r="M2832" s="256">
        <v>2824</v>
      </c>
      <c r="N2832" s="256">
        <v>2940</v>
      </c>
      <c r="O2832" s="256">
        <v>3054</v>
      </c>
      <c r="P2832" s="256">
        <v>3166</v>
      </c>
      <c r="Q2832" s="256">
        <v>3241</v>
      </c>
      <c r="R2832" s="256">
        <v>3288</v>
      </c>
      <c r="S2832" s="256">
        <v>3326</v>
      </c>
      <c r="T2832" s="256">
        <v>3374</v>
      </c>
      <c r="U2832" s="256">
        <v>3408</v>
      </c>
      <c r="V2832" s="256">
        <v>3417</v>
      </c>
      <c r="W2832" s="256">
        <v>3377</v>
      </c>
      <c r="X2832" s="256">
        <v>3295</v>
      </c>
      <c r="Y2832" s="256">
        <v>3206</v>
      </c>
      <c r="Z2832" s="256">
        <v>3038</v>
      </c>
      <c r="AA2832" s="256">
        <v>2678</v>
      </c>
      <c r="AB2832" s="256">
        <v>2011</v>
      </c>
      <c r="AC2832" s="256">
        <v>1219</v>
      </c>
      <c r="AD2832" s="256">
        <v>838</v>
      </c>
      <c r="AE2832" s="256">
        <v>785</v>
      </c>
      <c r="AF2832" s="256">
        <v>808</v>
      </c>
      <c r="AG2832" s="256">
        <v>799</v>
      </c>
      <c r="AH2832" s="256">
        <v>733</v>
      </c>
      <c r="AI2832" s="256">
        <v>670</v>
      </c>
      <c r="AJ2832" s="256">
        <v>514</v>
      </c>
      <c r="AK2832" s="256">
        <v>236</v>
      </c>
      <c r="AL2832" s="256">
        <v>0</v>
      </c>
      <c r="AM2832" s="256">
        <v>0</v>
      </c>
      <c r="AN2832" s="256">
        <v>0</v>
      </c>
      <c r="AO2832" s="256">
        <v>0</v>
      </c>
      <c r="AP2832" s="256">
        <v>0</v>
      </c>
      <c r="AQ2832" s="256">
        <v>0</v>
      </c>
      <c r="AR2832" s="256">
        <v>0</v>
      </c>
      <c r="AS2832" s="256">
        <v>0</v>
      </c>
      <c r="AT2832" s="256">
        <v>0</v>
      </c>
      <c r="AU2832" s="256">
        <v>0</v>
      </c>
      <c r="AV2832" s="256">
        <v>0</v>
      </c>
      <c r="AW2832" s="256">
        <v>0</v>
      </c>
      <c r="AX2832" s="256">
        <v>0</v>
      </c>
      <c r="AY2832" s="256">
        <v>0</v>
      </c>
      <c r="AZ2832" s="256">
        <v>0</v>
      </c>
      <c r="BA2832" s="256">
        <v>0</v>
      </c>
      <c r="BB2832" s="256">
        <v>0</v>
      </c>
      <c r="BC2832" s="256">
        <v>0</v>
      </c>
      <c r="BD2832" s="256">
        <v>0</v>
      </c>
      <c r="BE2832" s="256">
        <v>0</v>
      </c>
      <c r="BF2832" s="256">
        <v>0</v>
      </c>
      <c r="BG2832" s="256">
        <v>0</v>
      </c>
      <c r="BH2832" s="256">
        <v>0</v>
      </c>
      <c r="BI2832" s="256">
        <v>0</v>
      </c>
      <c r="BJ2832" s="256">
        <v>0</v>
      </c>
      <c r="BK2832" s="256">
        <v>0</v>
      </c>
      <c r="BL2832" s="256">
        <v>0</v>
      </c>
      <c r="BM2832" s="256">
        <v>0</v>
      </c>
      <c r="BN2832" s="256">
        <v>0</v>
      </c>
      <c r="BO2832" s="256">
        <v>0</v>
      </c>
      <c r="BP2832" s="256">
        <v>0</v>
      </c>
      <c r="BQ2832" s="256">
        <v>0</v>
      </c>
      <c r="BR2832" s="256">
        <v>0</v>
      </c>
      <c r="BS2832" s="256">
        <v>0</v>
      </c>
      <c r="BT2832" s="256">
        <v>0</v>
      </c>
      <c r="BU2832" s="256">
        <v>0</v>
      </c>
      <c r="BV2832" s="256">
        <v>0</v>
      </c>
    </row>
    <row r="2833" spans="1:74">
      <c r="A2833" s="256">
        <v>32.5</v>
      </c>
      <c r="B2833" s="256">
        <v>2656</v>
      </c>
      <c r="C2833" s="256">
        <v>2610</v>
      </c>
      <c r="D2833" s="256">
        <v>2594</v>
      </c>
      <c r="E2833" s="256">
        <v>2629</v>
      </c>
      <c r="F2833" s="256">
        <v>2694</v>
      </c>
      <c r="G2833" s="256">
        <v>2721</v>
      </c>
      <c r="H2833" s="256">
        <v>2730</v>
      </c>
      <c r="I2833" s="256">
        <v>2710</v>
      </c>
      <c r="J2833" s="256">
        <v>2678</v>
      </c>
      <c r="K2833" s="256">
        <v>2668</v>
      </c>
      <c r="L2833" s="256">
        <v>2710</v>
      </c>
      <c r="M2833" s="256">
        <v>2810</v>
      </c>
      <c r="N2833" s="256">
        <v>2914</v>
      </c>
      <c r="O2833" s="256">
        <v>3016</v>
      </c>
      <c r="P2833" s="256">
        <v>3122</v>
      </c>
      <c r="Q2833" s="256">
        <v>3209</v>
      </c>
      <c r="R2833" s="256">
        <v>3267</v>
      </c>
      <c r="S2833" s="256">
        <v>3308</v>
      </c>
      <c r="T2833" s="256">
        <v>3355</v>
      </c>
      <c r="U2833" s="256">
        <v>3404</v>
      </c>
      <c r="V2833" s="256">
        <v>3431</v>
      </c>
      <c r="W2833" s="256">
        <v>3420</v>
      </c>
      <c r="X2833" s="256">
        <v>3350</v>
      </c>
      <c r="Y2833" s="256">
        <v>3236</v>
      </c>
      <c r="Z2833" s="256">
        <v>3059</v>
      </c>
      <c r="AA2833" s="256">
        <v>2723</v>
      </c>
      <c r="AB2833" s="256">
        <v>2114</v>
      </c>
      <c r="AC2833" s="256">
        <v>1327</v>
      </c>
      <c r="AD2833" s="256">
        <v>870</v>
      </c>
      <c r="AE2833" s="256">
        <v>810</v>
      </c>
      <c r="AF2833" s="256">
        <v>864</v>
      </c>
      <c r="AG2833" s="256">
        <v>895</v>
      </c>
      <c r="AH2833" s="256">
        <v>864</v>
      </c>
      <c r="AI2833" s="256">
        <v>794</v>
      </c>
      <c r="AJ2833" s="256">
        <v>587</v>
      </c>
      <c r="AK2833" s="256">
        <v>268</v>
      </c>
      <c r="AL2833" s="256">
        <v>0</v>
      </c>
      <c r="AM2833" s="256">
        <v>0</v>
      </c>
      <c r="AN2833" s="256">
        <v>0</v>
      </c>
      <c r="AO2833" s="256">
        <v>0</v>
      </c>
      <c r="AP2833" s="256">
        <v>0</v>
      </c>
      <c r="AQ2833" s="256">
        <v>0</v>
      </c>
      <c r="AR2833" s="256">
        <v>0</v>
      </c>
      <c r="AS2833" s="256">
        <v>0</v>
      </c>
      <c r="AT2833" s="256">
        <v>0</v>
      </c>
      <c r="AU2833" s="256">
        <v>0</v>
      </c>
      <c r="AV2833" s="256">
        <v>0</v>
      </c>
      <c r="AW2833" s="256">
        <v>0</v>
      </c>
      <c r="AX2833" s="256">
        <v>0</v>
      </c>
      <c r="AY2833" s="256">
        <v>0</v>
      </c>
      <c r="AZ2833" s="256">
        <v>0</v>
      </c>
      <c r="BA2833" s="256">
        <v>0</v>
      </c>
      <c r="BB2833" s="256">
        <v>0</v>
      </c>
      <c r="BC2833" s="256">
        <v>0</v>
      </c>
      <c r="BD2833" s="256">
        <v>0</v>
      </c>
      <c r="BE2833" s="256">
        <v>0</v>
      </c>
      <c r="BF2833" s="256">
        <v>0</v>
      </c>
      <c r="BG2833" s="256">
        <v>0</v>
      </c>
      <c r="BH2833" s="256">
        <v>0</v>
      </c>
      <c r="BI2833" s="256">
        <v>0</v>
      </c>
      <c r="BJ2833" s="256">
        <v>0</v>
      </c>
      <c r="BK2833" s="256">
        <v>0</v>
      </c>
      <c r="BL2833" s="256">
        <v>0</v>
      </c>
      <c r="BM2833" s="256">
        <v>0</v>
      </c>
      <c r="BN2833" s="256">
        <v>0</v>
      </c>
      <c r="BO2833" s="256">
        <v>0</v>
      </c>
      <c r="BP2833" s="256">
        <v>0</v>
      </c>
      <c r="BQ2833" s="256">
        <v>0</v>
      </c>
      <c r="BR2833" s="256">
        <v>0</v>
      </c>
      <c r="BS2833" s="256">
        <v>0</v>
      </c>
      <c r="BT2833" s="256">
        <v>0</v>
      </c>
      <c r="BU2833" s="256">
        <v>0</v>
      </c>
      <c r="BV2833" s="256">
        <v>0</v>
      </c>
    </row>
    <row r="2834" spans="1:74">
      <c r="A2834" s="256">
        <v>35</v>
      </c>
      <c r="B2834" s="256">
        <v>2656</v>
      </c>
      <c r="C2834" s="256">
        <v>2604</v>
      </c>
      <c r="D2834" s="256">
        <v>2588</v>
      </c>
      <c r="E2834" s="256">
        <v>2620</v>
      </c>
      <c r="F2834" s="256">
        <v>2688</v>
      </c>
      <c r="G2834" s="256">
        <v>2724</v>
      </c>
      <c r="H2834" s="256">
        <v>2739</v>
      </c>
      <c r="I2834" s="256">
        <v>2730</v>
      </c>
      <c r="J2834" s="256">
        <v>2696</v>
      </c>
      <c r="K2834" s="256">
        <v>2682</v>
      </c>
      <c r="L2834" s="256">
        <v>2704</v>
      </c>
      <c r="M2834" s="256">
        <v>2784</v>
      </c>
      <c r="N2834" s="256">
        <v>2882</v>
      </c>
      <c r="O2834" s="256">
        <v>2979</v>
      </c>
      <c r="P2834" s="256">
        <v>3075</v>
      </c>
      <c r="Q2834" s="256">
        <v>3176</v>
      </c>
      <c r="R2834" s="256">
        <v>3238</v>
      </c>
      <c r="S2834" s="256">
        <v>3284</v>
      </c>
      <c r="T2834" s="256">
        <v>3330</v>
      </c>
      <c r="U2834" s="256">
        <v>3388</v>
      </c>
      <c r="V2834" s="256">
        <v>3428</v>
      </c>
      <c r="W2834" s="256">
        <v>3428</v>
      </c>
      <c r="X2834" s="256">
        <v>3383</v>
      </c>
      <c r="Y2834" s="256">
        <v>3270</v>
      </c>
      <c r="Z2834" s="256">
        <v>3086</v>
      </c>
      <c r="AA2834" s="256">
        <v>2774</v>
      </c>
      <c r="AB2834" s="256">
        <v>2207</v>
      </c>
      <c r="AC2834" s="256">
        <v>1436</v>
      </c>
      <c r="AD2834" s="256">
        <v>908</v>
      </c>
      <c r="AE2834" s="256">
        <v>826</v>
      </c>
      <c r="AF2834" s="256">
        <v>895</v>
      </c>
      <c r="AG2834" s="256">
        <v>981</v>
      </c>
      <c r="AH2834" s="256">
        <v>1006</v>
      </c>
      <c r="AI2834" s="256">
        <v>954</v>
      </c>
      <c r="AJ2834" s="256">
        <v>820</v>
      </c>
      <c r="AK2834" s="256">
        <v>390</v>
      </c>
      <c r="AL2834" s="256">
        <v>0</v>
      </c>
      <c r="AM2834" s="256">
        <v>0</v>
      </c>
      <c r="AN2834" s="256">
        <v>0</v>
      </c>
      <c r="AO2834" s="256">
        <v>0</v>
      </c>
      <c r="AP2834" s="256">
        <v>0</v>
      </c>
      <c r="AQ2834" s="256">
        <v>0</v>
      </c>
      <c r="AR2834" s="256">
        <v>0</v>
      </c>
      <c r="AS2834" s="256">
        <v>0</v>
      </c>
      <c r="AT2834" s="256">
        <v>0</v>
      </c>
      <c r="AU2834" s="256">
        <v>0</v>
      </c>
      <c r="AV2834" s="256">
        <v>0</v>
      </c>
      <c r="AW2834" s="256">
        <v>0</v>
      </c>
      <c r="AX2834" s="256">
        <v>0</v>
      </c>
      <c r="AY2834" s="256">
        <v>0</v>
      </c>
      <c r="AZ2834" s="256">
        <v>0</v>
      </c>
      <c r="BA2834" s="256">
        <v>0</v>
      </c>
      <c r="BB2834" s="256">
        <v>0</v>
      </c>
      <c r="BC2834" s="256">
        <v>0</v>
      </c>
      <c r="BD2834" s="256">
        <v>0</v>
      </c>
      <c r="BE2834" s="256">
        <v>0</v>
      </c>
      <c r="BF2834" s="256">
        <v>0</v>
      </c>
      <c r="BG2834" s="256">
        <v>0</v>
      </c>
      <c r="BH2834" s="256">
        <v>0</v>
      </c>
      <c r="BI2834" s="256">
        <v>0</v>
      </c>
      <c r="BJ2834" s="256">
        <v>0</v>
      </c>
      <c r="BK2834" s="256">
        <v>0</v>
      </c>
      <c r="BL2834" s="256">
        <v>0</v>
      </c>
      <c r="BM2834" s="256">
        <v>0</v>
      </c>
      <c r="BN2834" s="256">
        <v>0</v>
      </c>
      <c r="BO2834" s="256">
        <v>0</v>
      </c>
      <c r="BP2834" s="256">
        <v>0</v>
      </c>
      <c r="BQ2834" s="256">
        <v>0</v>
      </c>
      <c r="BR2834" s="256">
        <v>0</v>
      </c>
      <c r="BS2834" s="256">
        <v>0</v>
      </c>
      <c r="BT2834" s="256">
        <v>0</v>
      </c>
      <c r="BU2834" s="256">
        <v>0</v>
      </c>
      <c r="BV2834" s="256">
        <v>0</v>
      </c>
    </row>
    <row r="2835" spans="1:74">
      <c r="A2835" s="256">
        <v>37.5</v>
      </c>
      <c r="B2835" s="256">
        <v>2656</v>
      </c>
      <c r="C2835" s="256">
        <v>2605</v>
      </c>
      <c r="D2835" s="256">
        <v>2588</v>
      </c>
      <c r="E2835" s="256">
        <v>2617</v>
      </c>
      <c r="F2835" s="256">
        <v>2685</v>
      </c>
      <c r="G2835" s="256">
        <v>2730</v>
      </c>
      <c r="H2835" s="256">
        <v>2754</v>
      </c>
      <c r="I2835" s="256">
        <v>2758</v>
      </c>
      <c r="J2835" s="256">
        <v>2723</v>
      </c>
      <c r="K2835" s="256">
        <v>2698</v>
      </c>
      <c r="L2835" s="256">
        <v>2700</v>
      </c>
      <c r="M2835" s="256">
        <v>2766</v>
      </c>
      <c r="N2835" s="256">
        <v>2854</v>
      </c>
      <c r="O2835" s="256">
        <v>2947</v>
      </c>
      <c r="P2835" s="256">
        <v>3034</v>
      </c>
      <c r="Q2835" s="256">
        <v>3134</v>
      </c>
      <c r="R2835" s="256">
        <v>3205</v>
      </c>
      <c r="S2835" s="256">
        <v>3261</v>
      </c>
      <c r="T2835" s="256">
        <v>3304</v>
      </c>
      <c r="U2835" s="256">
        <v>3358</v>
      </c>
      <c r="V2835" s="256">
        <v>3414</v>
      </c>
      <c r="W2835" s="256">
        <v>3434</v>
      </c>
      <c r="X2835" s="256">
        <v>3414</v>
      </c>
      <c r="Y2835" s="256">
        <v>3338</v>
      </c>
      <c r="Z2835" s="256">
        <v>3166</v>
      </c>
      <c r="AA2835" s="256">
        <v>2866</v>
      </c>
      <c r="AB2835" s="256">
        <v>2332</v>
      </c>
      <c r="AC2835" s="256">
        <v>1572</v>
      </c>
      <c r="AD2835" s="256">
        <v>980</v>
      </c>
      <c r="AE2835" s="256">
        <v>858</v>
      </c>
      <c r="AF2835" s="256">
        <v>935</v>
      </c>
      <c r="AG2835" s="256">
        <v>1058</v>
      </c>
      <c r="AH2835" s="256">
        <v>1124</v>
      </c>
      <c r="AI2835" s="256">
        <v>1104</v>
      </c>
      <c r="AJ2835" s="256">
        <v>840</v>
      </c>
      <c r="AK2835" s="256">
        <v>344</v>
      </c>
      <c r="AL2835" s="256">
        <v>0</v>
      </c>
      <c r="AM2835" s="256">
        <v>0</v>
      </c>
      <c r="AN2835" s="256">
        <v>0</v>
      </c>
      <c r="AO2835" s="256">
        <v>0</v>
      </c>
      <c r="AP2835" s="256">
        <v>0</v>
      </c>
      <c r="AQ2835" s="256">
        <v>0</v>
      </c>
      <c r="AR2835" s="256">
        <v>0</v>
      </c>
      <c r="AS2835" s="256">
        <v>0</v>
      </c>
      <c r="AT2835" s="256">
        <v>0</v>
      </c>
      <c r="AU2835" s="256">
        <v>0</v>
      </c>
      <c r="AV2835" s="256">
        <v>0</v>
      </c>
      <c r="AW2835" s="256">
        <v>0</v>
      </c>
      <c r="AX2835" s="256">
        <v>0</v>
      </c>
      <c r="AY2835" s="256">
        <v>0</v>
      </c>
      <c r="AZ2835" s="256">
        <v>0</v>
      </c>
      <c r="BA2835" s="256">
        <v>0</v>
      </c>
      <c r="BB2835" s="256">
        <v>0</v>
      </c>
      <c r="BC2835" s="256">
        <v>0</v>
      </c>
      <c r="BD2835" s="256">
        <v>0</v>
      </c>
      <c r="BE2835" s="256">
        <v>0</v>
      </c>
      <c r="BF2835" s="256">
        <v>0</v>
      </c>
      <c r="BG2835" s="256">
        <v>0</v>
      </c>
      <c r="BH2835" s="256">
        <v>0</v>
      </c>
      <c r="BI2835" s="256">
        <v>0</v>
      </c>
      <c r="BJ2835" s="256">
        <v>0</v>
      </c>
      <c r="BK2835" s="256">
        <v>0</v>
      </c>
      <c r="BL2835" s="256">
        <v>0</v>
      </c>
      <c r="BM2835" s="256">
        <v>0</v>
      </c>
      <c r="BN2835" s="256">
        <v>0</v>
      </c>
      <c r="BO2835" s="256">
        <v>0</v>
      </c>
      <c r="BP2835" s="256">
        <v>0</v>
      </c>
      <c r="BQ2835" s="256">
        <v>0</v>
      </c>
      <c r="BR2835" s="256">
        <v>0</v>
      </c>
      <c r="BS2835" s="256">
        <v>0</v>
      </c>
      <c r="BT2835" s="256">
        <v>0</v>
      </c>
      <c r="BU2835" s="256">
        <v>0</v>
      </c>
      <c r="BV2835" s="256">
        <v>0</v>
      </c>
    </row>
    <row r="2836" spans="1:74">
      <c r="A2836" s="256">
        <v>40</v>
      </c>
      <c r="B2836" s="256">
        <v>2656</v>
      </c>
      <c r="C2836" s="256">
        <v>2612</v>
      </c>
      <c r="D2836" s="256">
        <v>2593</v>
      </c>
      <c r="E2836" s="256">
        <v>2618</v>
      </c>
      <c r="F2836" s="256">
        <v>2688</v>
      </c>
      <c r="G2836" s="256">
        <v>2741</v>
      </c>
      <c r="H2836" s="256">
        <v>2774</v>
      </c>
      <c r="I2836" s="256">
        <v>2788</v>
      </c>
      <c r="J2836" s="256">
        <v>2759</v>
      </c>
      <c r="K2836" s="256">
        <v>2728</v>
      </c>
      <c r="L2836" s="256">
        <v>2714</v>
      </c>
      <c r="M2836" s="256">
        <v>2758</v>
      </c>
      <c r="N2836" s="256">
        <v>2842</v>
      </c>
      <c r="O2836" s="256">
        <v>2923</v>
      </c>
      <c r="P2836" s="256">
        <v>3004</v>
      </c>
      <c r="Q2836" s="256">
        <v>3096</v>
      </c>
      <c r="R2836" s="256">
        <v>3181</v>
      </c>
      <c r="S2836" s="256">
        <v>3242</v>
      </c>
      <c r="T2836" s="256">
        <v>3294</v>
      </c>
      <c r="U2836" s="256">
        <v>3336</v>
      </c>
      <c r="V2836" s="256">
        <v>3403</v>
      </c>
      <c r="W2836" s="256">
        <v>3440</v>
      </c>
      <c r="X2836" s="256">
        <v>3442</v>
      </c>
      <c r="Y2836" s="256">
        <v>3409</v>
      </c>
      <c r="Z2836" s="256">
        <v>3284</v>
      </c>
      <c r="AA2836" s="256">
        <v>3013</v>
      </c>
      <c r="AB2836" s="256">
        <v>2517</v>
      </c>
      <c r="AC2836" s="256">
        <v>1753</v>
      </c>
      <c r="AD2836" s="256">
        <v>1096</v>
      </c>
      <c r="AE2836" s="256">
        <v>915</v>
      </c>
      <c r="AF2836" s="256">
        <v>992</v>
      </c>
      <c r="AG2836" s="256">
        <v>1129</v>
      </c>
      <c r="AH2836" s="256">
        <v>1212</v>
      </c>
      <c r="AI2836" s="256">
        <v>1216</v>
      </c>
      <c r="AJ2836" s="256">
        <v>939</v>
      </c>
      <c r="AK2836" s="256">
        <v>378</v>
      </c>
      <c r="AL2836" s="256">
        <v>0</v>
      </c>
      <c r="AM2836" s="256">
        <v>0</v>
      </c>
      <c r="AN2836" s="256">
        <v>0</v>
      </c>
      <c r="AO2836" s="256">
        <v>0</v>
      </c>
      <c r="AP2836" s="256">
        <v>0</v>
      </c>
      <c r="AQ2836" s="256">
        <v>0</v>
      </c>
      <c r="AR2836" s="256">
        <v>0</v>
      </c>
      <c r="AS2836" s="256">
        <v>0</v>
      </c>
      <c r="AT2836" s="256">
        <v>0</v>
      </c>
      <c r="AU2836" s="256">
        <v>0</v>
      </c>
      <c r="AV2836" s="256">
        <v>0</v>
      </c>
      <c r="AW2836" s="256">
        <v>0</v>
      </c>
      <c r="AX2836" s="256">
        <v>0</v>
      </c>
      <c r="AY2836" s="256">
        <v>0</v>
      </c>
      <c r="AZ2836" s="256">
        <v>0</v>
      </c>
      <c r="BA2836" s="256">
        <v>0</v>
      </c>
      <c r="BB2836" s="256">
        <v>0</v>
      </c>
      <c r="BC2836" s="256">
        <v>0</v>
      </c>
      <c r="BD2836" s="256">
        <v>0</v>
      </c>
      <c r="BE2836" s="256">
        <v>0</v>
      </c>
      <c r="BF2836" s="256">
        <v>0</v>
      </c>
      <c r="BG2836" s="256">
        <v>0</v>
      </c>
      <c r="BH2836" s="256">
        <v>0</v>
      </c>
      <c r="BI2836" s="256">
        <v>0</v>
      </c>
      <c r="BJ2836" s="256">
        <v>0</v>
      </c>
      <c r="BK2836" s="256">
        <v>0</v>
      </c>
      <c r="BL2836" s="256">
        <v>0</v>
      </c>
      <c r="BM2836" s="256">
        <v>0</v>
      </c>
      <c r="BN2836" s="256">
        <v>0</v>
      </c>
      <c r="BO2836" s="256">
        <v>0</v>
      </c>
      <c r="BP2836" s="256">
        <v>0</v>
      </c>
      <c r="BQ2836" s="256">
        <v>0</v>
      </c>
      <c r="BR2836" s="256">
        <v>0</v>
      </c>
      <c r="BS2836" s="256">
        <v>0</v>
      </c>
      <c r="BT2836" s="256">
        <v>0</v>
      </c>
      <c r="BU2836" s="256">
        <v>0</v>
      </c>
      <c r="BV2836" s="256">
        <v>0</v>
      </c>
    </row>
    <row r="2837" spans="1:74">
      <c r="A2837" s="256">
        <v>42.5</v>
      </c>
      <c r="B2837" s="256">
        <v>2656</v>
      </c>
      <c r="C2837" s="256">
        <v>2610</v>
      </c>
      <c r="D2837" s="256">
        <v>2592</v>
      </c>
      <c r="E2837" s="256">
        <v>2612</v>
      </c>
      <c r="F2837" s="256">
        <v>2678</v>
      </c>
      <c r="G2837" s="256">
        <v>2742</v>
      </c>
      <c r="H2837" s="256">
        <v>2788</v>
      </c>
      <c r="I2837" s="256">
        <v>2814</v>
      </c>
      <c r="J2837" s="256">
        <v>2795</v>
      </c>
      <c r="K2837" s="256">
        <v>2756</v>
      </c>
      <c r="L2837" s="256">
        <v>2728</v>
      </c>
      <c r="M2837" s="256">
        <v>2750</v>
      </c>
      <c r="N2837" s="256">
        <v>2824</v>
      </c>
      <c r="O2837" s="256">
        <v>2904</v>
      </c>
      <c r="P2837" s="256">
        <v>2980</v>
      </c>
      <c r="Q2837" s="256">
        <v>3058</v>
      </c>
      <c r="R2837" s="256">
        <v>3152</v>
      </c>
      <c r="S2837" s="256">
        <v>3226</v>
      </c>
      <c r="T2837" s="256">
        <v>3286</v>
      </c>
      <c r="U2837" s="256">
        <v>3331</v>
      </c>
      <c r="V2837" s="256">
        <v>3392</v>
      </c>
      <c r="W2837" s="256">
        <v>3450</v>
      </c>
      <c r="X2837" s="256">
        <v>3473</v>
      </c>
      <c r="Y2837" s="256">
        <v>3474</v>
      </c>
      <c r="Z2837" s="256">
        <v>3412</v>
      </c>
      <c r="AA2837" s="256">
        <v>3198</v>
      </c>
      <c r="AB2837" s="256">
        <v>2724</v>
      </c>
      <c r="AC2837" s="256">
        <v>1958</v>
      </c>
      <c r="AD2837" s="256">
        <v>1236</v>
      </c>
      <c r="AE2837" s="256">
        <v>990</v>
      </c>
      <c r="AF2837" s="256">
        <v>1058</v>
      </c>
      <c r="AG2837" s="256">
        <v>1200</v>
      </c>
      <c r="AH2837" s="256">
        <v>1290</v>
      </c>
      <c r="AI2837" s="256">
        <v>1310</v>
      </c>
      <c r="AJ2837" s="256">
        <v>1096</v>
      </c>
      <c r="AK2837" s="256">
        <v>535</v>
      </c>
      <c r="AL2837" s="256">
        <v>0</v>
      </c>
      <c r="AM2837" s="256">
        <v>0</v>
      </c>
      <c r="AN2837" s="256">
        <v>0</v>
      </c>
      <c r="AO2837" s="256">
        <v>0</v>
      </c>
      <c r="AP2837" s="256">
        <v>0</v>
      </c>
      <c r="AQ2837" s="256">
        <v>0</v>
      </c>
      <c r="AR2837" s="256">
        <v>0</v>
      </c>
      <c r="AS2837" s="256">
        <v>0</v>
      </c>
      <c r="AT2837" s="256">
        <v>0</v>
      </c>
      <c r="AU2837" s="256">
        <v>0</v>
      </c>
      <c r="AV2837" s="256">
        <v>0</v>
      </c>
      <c r="AW2837" s="256">
        <v>0</v>
      </c>
      <c r="AX2837" s="256">
        <v>0</v>
      </c>
      <c r="AY2837" s="256">
        <v>0</v>
      </c>
      <c r="AZ2837" s="256">
        <v>0</v>
      </c>
      <c r="BA2837" s="256">
        <v>0</v>
      </c>
      <c r="BB2837" s="256">
        <v>0</v>
      </c>
      <c r="BC2837" s="256">
        <v>0</v>
      </c>
      <c r="BD2837" s="256">
        <v>0</v>
      </c>
      <c r="BE2837" s="256">
        <v>0</v>
      </c>
      <c r="BF2837" s="256">
        <v>0</v>
      </c>
      <c r="BG2837" s="256">
        <v>0</v>
      </c>
      <c r="BH2837" s="256">
        <v>0</v>
      </c>
      <c r="BI2837" s="256">
        <v>0</v>
      </c>
      <c r="BJ2837" s="256">
        <v>0</v>
      </c>
      <c r="BK2837" s="256">
        <v>0</v>
      </c>
      <c r="BL2837" s="256">
        <v>0</v>
      </c>
      <c r="BM2837" s="256">
        <v>0</v>
      </c>
      <c r="BN2837" s="256">
        <v>0</v>
      </c>
      <c r="BO2837" s="256">
        <v>0</v>
      </c>
      <c r="BP2837" s="256">
        <v>0</v>
      </c>
      <c r="BQ2837" s="256">
        <v>0</v>
      </c>
      <c r="BR2837" s="256">
        <v>0</v>
      </c>
      <c r="BS2837" s="256">
        <v>0</v>
      </c>
      <c r="BT2837" s="256">
        <v>0</v>
      </c>
      <c r="BU2837" s="256">
        <v>0</v>
      </c>
      <c r="BV2837" s="256">
        <v>0</v>
      </c>
    </row>
    <row r="2838" spans="1:74">
      <c r="A2838" s="256">
        <v>45</v>
      </c>
      <c r="B2838" s="256">
        <v>2656</v>
      </c>
      <c r="C2838" s="256">
        <v>2618</v>
      </c>
      <c r="D2838" s="256">
        <v>2599</v>
      </c>
      <c r="E2838" s="256">
        <v>2614</v>
      </c>
      <c r="F2838" s="256">
        <v>2678</v>
      </c>
      <c r="G2838" s="256">
        <v>2748</v>
      </c>
      <c r="H2838" s="256">
        <v>2805</v>
      </c>
      <c r="I2838" s="256">
        <v>2843</v>
      </c>
      <c r="J2838" s="256">
        <v>2838</v>
      </c>
      <c r="K2838" s="256">
        <v>2796</v>
      </c>
      <c r="L2838" s="256">
        <v>2762</v>
      </c>
      <c r="M2838" s="256">
        <v>2762</v>
      </c>
      <c r="N2838" s="256">
        <v>2825</v>
      </c>
      <c r="O2838" s="256">
        <v>2900</v>
      </c>
      <c r="P2838" s="256">
        <v>2968</v>
      </c>
      <c r="Q2838" s="256">
        <v>3043</v>
      </c>
      <c r="R2838" s="256">
        <v>3134</v>
      </c>
      <c r="S2838" s="256">
        <v>3230</v>
      </c>
      <c r="T2838" s="256">
        <v>3300</v>
      </c>
      <c r="U2838" s="256">
        <v>3360</v>
      </c>
      <c r="V2838" s="256">
        <v>3414</v>
      </c>
      <c r="W2838" s="256">
        <v>3480</v>
      </c>
      <c r="X2838" s="256">
        <v>3532</v>
      </c>
      <c r="Y2838" s="256">
        <v>3566</v>
      </c>
      <c r="Z2838" s="256">
        <v>3552</v>
      </c>
      <c r="AA2838" s="256">
        <v>3406</v>
      </c>
      <c r="AB2838" s="256">
        <v>3004</v>
      </c>
      <c r="AC2838" s="256">
        <v>2260</v>
      </c>
      <c r="AD2838" s="256">
        <v>1441</v>
      </c>
      <c r="AE2838" s="256">
        <v>1092</v>
      </c>
      <c r="AF2838" s="256">
        <v>1122</v>
      </c>
      <c r="AG2838" s="256">
        <v>1254</v>
      </c>
      <c r="AH2838" s="256">
        <v>1342</v>
      </c>
      <c r="AI2838" s="256">
        <v>1366</v>
      </c>
      <c r="AJ2838" s="256">
        <v>1189</v>
      </c>
      <c r="AK2838" s="256">
        <v>552</v>
      </c>
      <c r="AL2838" s="256">
        <v>0</v>
      </c>
      <c r="AM2838" s="256">
        <v>0</v>
      </c>
      <c r="AN2838" s="256">
        <v>0</v>
      </c>
      <c r="AO2838" s="256">
        <v>0</v>
      </c>
      <c r="AP2838" s="256">
        <v>0</v>
      </c>
      <c r="AQ2838" s="256">
        <v>0</v>
      </c>
      <c r="AR2838" s="256">
        <v>0</v>
      </c>
      <c r="AS2838" s="256">
        <v>0</v>
      </c>
      <c r="AT2838" s="256">
        <v>0</v>
      </c>
      <c r="AU2838" s="256">
        <v>0</v>
      </c>
      <c r="AV2838" s="256">
        <v>0</v>
      </c>
      <c r="AW2838" s="256">
        <v>0</v>
      </c>
      <c r="AX2838" s="256">
        <v>0</v>
      </c>
      <c r="AY2838" s="256">
        <v>0</v>
      </c>
      <c r="AZ2838" s="256">
        <v>0</v>
      </c>
      <c r="BA2838" s="256">
        <v>0</v>
      </c>
      <c r="BB2838" s="256">
        <v>0</v>
      </c>
      <c r="BC2838" s="256">
        <v>0</v>
      </c>
      <c r="BD2838" s="256">
        <v>0</v>
      </c>
      <c r="BE2838" s="256">
        <v>0</v>
      </c>
      <c r="BF2838" s="256">
        <v>0</v>
      </c>
      <c r="BG2838" s="256">
        <v>0</v>
      </c>
      <c r="BH2838" s="256">
        <v>0</v>
      </c>
      <c r="BI2838" s="256">
        <v>0</v>
      </c>
      <c r="BJ2838" s="256">
        <v>0</v>
      </c>
      <c r="BK2838" s="256">
        <v>0</v>
      </c>
      <c r="BL2838" s="256">
        <v>0</v>
      </c>
      <c r="BM2838" s="256">
        <v>0</v>
      </c>
      <c r="BN2838" s="256">
        <v>0</v>
      </c>
      <c r="BO2838" s="256">
        <v>0</v>
      </c>
      <c r="BP2838" s="256">
        <v>0</v>
      </c>
      <c r="BQ2838" s="256">
        <v>0</v>
      </c>
      <c r="BR2838" s="256">
        <v>0</v>
      </c>
      <c r="BS2838" s="256">
        <v>0</v>
      </c>
      <c r="BT2838" s="256">
        <v>0</v>
      </c>
      <c r="BU2838" s="256">
        <v>0</v>
      </c>
      <c r="BV2838" s="256">
        <v>0</v>
      </c>
    </row>
    <row r="2839" spans="1:74">
      <c r="A2839" s="256">
        <v>47.5</v>
      </c>
      <c r="B2839" s="256">
        <v>2656</v>
      </c>
      <c r="C2839" s="256">
        <v>2624</v>
      </c>
      <c r="D2839" s="256">
        <v>2604</v>
      </c>
      <c r="E2839" s="256">
        <v>2617</v>
      </c>
      <c r="F2839" s="256">
        <v>2679</v>
      </c>
      <c r="G2839" s="256">
        <v>2754</v>
      </c>
      <c r="H2839" s="256">
        <v>2822</v>
      </c>
      <c r="I2839" s="256">
        <v>2872</v>
      </c>
      <c r="J2839" s="256">
        <v>2881</v>
      </c>
      <c r="K2839" s="256">
        <v>2844</v>
      </c>
      <c r="L2839" s="256">
        <v>2802</v>
      </c>
      <c r="M2839" s="256">
        <v>2791</v>
      </c>
      <c r="N2839" s="256">
        <v>2831</v>
      </c>
      <c r="O2839" s="256">
        <v>2904</v>
      </c>
      <c r="P2839" s="256">
        <v>2968</v>
      </c>
      <c r="Q2839" s="256">
        <v>3041</v>
      </c>
      <c r="R2839" s="256">
        <v>3121</v>
      </c>
      <c r="S2839" s="256">
        <v>3226</v>
      </c>
      <c r="T2839" s="256">
        <v>3315</v>
      </c>
      <c r="U2839" s="256">
        <v>3390</v>
      </c>
      <c r="V2839" s="256">
        <v>3459</v>
      </c>
      <c r="W2839" s="256">
        <v>3527</v>
      </c>
      <c r="X2839" s="256">
        <v>3604</v>
      </c>
      <c r="Y2839" s="256">
        <v>3678</v>
      </c>
      <c r="Z2839" s="256">
        <v>3708</v>
      </c>
      <c r="AA2839" s="256">
        <v>3624</v>
      </c>
      <c r="AB2839" s="256">
        <v>3314</v>
      </c>
      <c r="AC2839" s="256">
        <v>2654</v>
      </c>
      <c r="AD2839" s="256">
        <v>1736</v>
      </c>
      <c r="AE2839" s="256">
        <v>1244</v>
      </c>
      <c r="AF2839" s="256">
        <v>1205</v>
      </c>
      <c r="AG2839" s="256">
        <v>1299</v>
      </c>
      <c r="AH2839" s="256">
        <v>1376</v>
      </c>
      <c r="AI2839" s="256">
        <v>1395</v>
      </c>
      <c r="AJ2839" s="256">
        <v>1284</v>
      </c>
      <c r="AK2839" s="256">
        <v>624</v>
      </c>
      <c r="AL2839" s="256">
        <v>0</v>
      </c>
      <c r="AM2839" s="256">
        <v>0</v>
      </c>
      <c r="AN2839" s="256">
        <v>0</v>
      </c>
      <c r="AO2839" s="256">
        <v>0</v>
      </c>
      <c r="AP2839" s="256">
        <v>0</v>
      </c>
      <c r="AQ2839" s="256">
        <v>0</v>
      </c>
      <c r="AR2839" s="256">
        <v>0</v>
      </c>
      <c r="AS2839" s="256">
        <v>0</v>
      </c>
      <c r="AT2839" s="256">
        <v>0</v>
      </c>
      <c r="AU2839" s="256">
        <v>0</v>
      </c>
      <c r="AV2839" s="256">
        <v>0</v>
      </c>
      <c r="AW2839" s="256">
        <v>0</v>
      </c>
      <c r="AX2839" s="256">
        <v>0</v>
      </c>
      <c r="AY2839" s="256">
        <v>0</v>
      </c>
      <c r="AZ2839" s="256">
        <v>0</v>
      </c>
      <c r="BA2839" s="256">
        <v>0</v>
      </c>
      <c r="BB2839" s="256">
        <v>0</v>
      </c>
      <c r="BC2839" s="256">
        <v>0</v>
      </c>
      <c r="BD2839" s="256">
        <v>0</v>
      </c>
      <c r="BE2839" s="256">
        <v>0</v>
      </c>
      <c r="BF2839" s="256">
        <v>0</v>
      </c>
      <c r="BG2839" s="256">
        <v>0</v>
      </c>
      <c r="BH2839" s="256">
        <v>0</v>
      </c>
      <c r="BI2839" s="256">
        <v>0</v>
      </c>
      <c r="BJ2839" s="256">
        <v>0</v>
      </c>
      <c r="BK2839" s="256">
        <v>0</v>
      </c>
      <c r="BL2839" s="256">
        <v>0</v>
      </c>
      <c r="BM2839" s="256">
        <v>0</v>
      </c>
      <c r="BN2839" s="256">
        <v>0</v>
      </c>
      <c r="BO2839" s="256">
        <v>0</v>
      </c>
      <c r="BP2839" s="256">
        <v>0</v>
      </c>
      <c r="BQ2839" s="256">
        <v>0</v>
      </c>
      <c r="BR2839" s="256">
        <v>0</v>
      </c>
      <c r="BS2839" s="256">
        <v>0</v>
      </c>
      <c r="BT2839" s="256">
        <v>0</v>
      </c>
      <c r="BU2839" s="256">
        <v>0</v>
      </c>
      <c r="BV2839" s="256">
        <v>0</v>
      </c>
    </row>
    <row r="2840" spans="1:74">
      <c r="A2840" s="256">
        <v>50</v>
      </c>
      <c r="B2840" s="256">
        <v>2656</v>
      </c>
      <c r="C2840" s="256">
        <v>2620</v>
      </c>
      <c r="D2840" s="256">
        <v>2600</v>
      </c>
      <c r="E2840" s="256">
        <v>2610</v>
      </c>
      <c r="F2840" s="256">
        <v>2667</v>
      </c>
      <c r="G2840" s="256">
        <v>2748</v>
      </c>
      <c r="H2840" s="256">
        <v>2827</v>
      </c>
      <c r="I2840" s="256">
        <v>2890</v>
      </c>
      <c r="J2840" s="256">
        <v>2918</v>
      </c>
      <c r="K2840" s="256">
        <v>2894</v>
      </c>
      <c r="L2840" s="256">
        <v>2843</v>
      </c>
      <c r="M2840" s="256">
        <v>2820</v>
      </c>
      <c r="N2840" s="256">
        <v>2841</v>
      </c>
      <c r="O2840" s="256">
        <v>2906</v>
      </c>
      <c r="P2840" s="256">
        <v>2974</v>
      </c>
      <c r="Q2840" s="256">
        <v>3050</v>
      </c>
      <c r="R2840" s="256">
        <v>3134</v>
      </c>
      <c r="S2840" s="256">
        <v>3226</v>
      </c>
      <c r="T2840" s="256">
        <v>3331</v>
      </c>
      <c r="U2840" s="256">
        <v>3425</v>
      </c>
      <c r="V2840" s="256">
        <v>3515</v>
      </c>
      <c r="W2840" s="256">
        <v>3604</v>
      </c>
      <c r="X2840" s="256">
        <v>3698</v>
      </c>
      <c r="Y2840" s="256">
        <v>3792</v>
      </c>
      <c r="Z2840" s="256">
        <v>3864</v>
      </c>
      <c r="AA2840" s="256">
        <v>3840</v>
      </c>
      <c r="AB2840" s="256">
        <v>3612</v>
      </c>
      <c r="AC2840" s="256">
        <v>3046</v>
      </c>
      <c r="AD2840" s="256">
        <v>2146</v>
      </c>
      <c r="AE2840" s="256">
        <v>1456</v>
      </c>
      <c r="AF2840" s="256">
        <v>1320</v>
      </c>
      <c r="AG2840" s="256">
        <v>1361</v>
      </c>
      <c r="AH2840" s="256">
        <v>1406</v>
      </c>
      <c r="AI2840" s="256">
        <v>1426</v>
      </c>
      <c r="AJ2840" s="256">
        <v>1362</v>
      </c>
      <c r="AK2840" s="256">
        <v>678</v>
      </c>
      <c r="AL2840" s="256">
        <v>0</v>
      </c>
      <c r="AM2840" s="256">
        <v>0</v>
      </c>
      <c r="AN2840" s="256">
        <v>0</v>
      </c>
      <c r="AO2840" s="256">
        <v>0</v>
      </c>
      <c r="AP2840" s="256">
        <v>0</v>
      </c>
      <c r="AQ2840" s="256">
        <v>0</v>
      </c>
      <c r="AR2840" s="256">
        <v>0</v>
      </c>
      <c r="AS2840" s="256">
        <v>0</v>
      </c>
      <c r="AT2840" s="256">
        <v>0</v>
      </c>
      <c r="AU2840" s="256">
        <v>0</v>
      </c>
      <c r="AV2840" s="256">
        <v>0</v>
      </c>
      <c r="AW2840" s="256">
        <v>0</v>
      </c>
      <c r="AX2840" s="256">
        <v>0</v>
      </c>
      <c r="AY2840" s="256">
        <v>0</v>
      </c>
      <c r="AZ2840" s="256">
        <v>0</v>
      </c>
      <c r="BA2840" s="256">
        <v>0</v>
      </c>
      <c r="BB2840" s="256">
        <v>0</v>
      </c>
      <c r="BC2840" s="256">
        <v>0</v>
      </c>
      <c r="BD2840" s="256">
        <v>0</v>
      </c>
      <c r="BE2840" s="256">
        <v>0</v>
      </c>
      <c r="BF2840" s="256">
        <v>0</v>
      </c>
      <c r="BG2840" s="256">
        <v>0</v>
      </c>
      <c r="BH2840" s="256">
        <v>0</v>
      </c>
      <c r="BI2840" s="256">
        <v>0</v>
      </c>
      <c r="BJ2840" s="256">
        <v>0</v>
      </c>
      <c r="BK2840" s="256">
        <v>0</v>
      </c>
      <c r="BL2840" s="256">
        <v>0</v>
      </c>
      <c r="BM2840" s="256">
        <v>0</v>
      </c>
      <c r="BN2840" s="256">
        <v>0</v>
      </c>
      <c r="BO2840" s="256">
        <v>0</v>
      </c>
      <c r="BP2840" s="256">
        <v>0</v>
      </c>
      <c r="BQ2840" s="256">
        <v>0</v>
      </c>
      <c r="BR2840" s="256">
        <v>0</v>
      </c>
      <c r="BS2840" s="256">
        <v>0</v>
      </c>
      <c r="BT2840" s="256">
        <v>0</v>
      </c>
      <c r="BU2840" s="256">
        <v>0</v>
      </c>
      <c r="BV2840" s="256">
        <v>0</v>
      </c>
    </row>
    <row r="2841" spans="1:74">
      <c r="A2841" s="256">
        <v>52.5</v>
      </c>
      <c r="B2841" s="256">
        <v>2656</v>
      </c>
      <c r="C2841" s="256">
        <v>2622</v>
      </c>
      <c r="D2841" s="256">
        <v>2604</v>
      </c>
      <c r="E2841" s="256">
        <v>2611</v>
      </c>
      <c r="F2841" s="256">
        <v>2662</v>
      </c>
      <c r="G2841" s="256">
        <v>2744</v>
      </c>
      <c r="H2841" s="256">
        <v>2831</v>
      </c>
      <c r="I2841" s="256">
        <v>2906</v>
      </c>
      <c r="J2841" s="256">
        <v>2952</v>
      </c>
      <c r="K2841" s="256">
        <v>2948</v>
      </c>
      <c r="L2841" s="256">
        <v>2900</v>
      </c>
      <c r="M2841" s="256">
        <v>2864</v>
      </c>
      <c r="N2841" s="256">
        <v>2872</v>
      </c>
      <c r="O2841" s="256">
        <v>2920</v>
      </c>
      <c r="P2841" s="256">
        <v>2992</v>
      </c>
      <c r="Q2841" s="256">
        <v>3071</v>
      </c>
      <c r="R2841" s="256">
        <v>3154</v>
      </c>
      <c r="S2841" s="256">
        <v>3250</v>
      </c>
      <c r="T2841" s="256">
        <v>3362</v>
      </c>
      <c r="U2841" s="256">
        <v>3479</v>
      </c>
      <c r="V2841" s="256">
        <v>3598</v>
      </c>
      <c r="W2841" s="256">
        <v>3724</v>
      </c>
      <c r="X2841" s="256">
        <v>3849</v>
      </c>
      <c r="Y2841" s="256">
        <v>3966</v>
      </c>
      <c r="Z2841" s="256">
        <v>4072</v>
      </c>
      <c r="AA2841" s="256">
        <v>4116</v>
      </c>
      <c r="AB2841" s="256">
        <v>3966</v>
      </c>
      <c r="AC2841" s="256">
        <v>3486</v>
      </c>
      <c r="AD2841" s="256">
        <v>2632</v>
      </c>
      <c r="AE2841" s="256">
        <v>1768</v>
      </c>
      <c r="AF2841" s="256">
        <v>1473</v>
      </c>
      <c r="AG2841" s="256">
        <v>1445</v>
      </c>
      <c r="AH2841" s="256">
        <v>1448</v>
      </c>
      <c r="AI2841" s="256">
        <v>1447</v>
      </c>
      <c r="AJ2841" s="256">
        <v>1344</v>
      </c>
      <c r="AK2841" s="256">
        <v>665</v>
      </c>
      <c r="AL2841" s="256">
        <v>0</v>
      </c>
      <c r="AM2841" s="256">
        <v>0</v>
      </c>
      <c r="AN2841" s="256">
        <v>0</v>
      </c>
      <c r="AO2841" s="256">
        <v>0</v>
      </c>
      <c r="AP2841" s="256">
        <v>0</v>
      </c>
      <c r="AQ2841" s="256">
        <v>0</v>
      </c>
      <c r="AR2841" s="256">
        <v>0</v>
      </c>
      <c r="AS2841" s="256">
        <v>0</v>
      </c>
      <c r="AT2841" s="256">
        <v>0</v>
      </c>
      <c r="AU2841" s="256">
        <v>0</v>
      </c>
      <c r="AV2841" s="256">
        <v>0</v>
      </c>
      <c r="AW2841" s="256">
        <v>0</v>
      </c>
      <c r="AX2841" s="256">
        <v>0</v>
      </c>
      <c r="AY2841" s="256">
        <v>0</v>
      </c>
      <c r="AZ2841" s="256">
        <v>0</v>
      </c>
      <c r="BA2841" s="256">
        <v>0</v>
      </c>
      <c r="BB2841" s="256">
        <v>0</v>
      </c>
      <c r="BC2841" s="256">
        <v>0</v>
      </c>
      <c r="BD2841" s="256">
        <v>0</v>
      </c>
      <c r="BE2841" s="256">
        <v>0</v>
      </c>
      <c r="BF2841" s="256">
        <v>0</v>
      </c>
      <c r="BG2841" s="256">
        <v>0</v>
      </c>
      <c r="BH2841" s="256">
        <v>0</v>
      </c>
      <c r="BI2841" s="256">
        <v>0</v>
      </c>
      <c r="BJ2841" s="256">
        <v>0</v>
      </c>
      <c r="BK2841" s="256">
        <v>0</v>
      </c>
      <c r="BL2841" s="256">
        <v>0</v>
      </c>
      <c r="BM2841" s="256">
        <v>0</v>
      </c>
      <c r="BN2841" s="256">
        <v>0</v>
      </c>
      <c r="BO2841" s="256">
        <v>0</v>
      </c>
      <c r="BP2841" s="256">
        <v>0</v>
      </c>
      <c r="BQ2841" s="256">
        <v>0</v>
      </c>
      <c r="BR2841" s="256">
        <v>0</v>
      </c>
      <c r="BS2841" s="256">
        <v>0</v>
      </c>
      <c r="BT2841" s="256">
        <v>0</v>
      </c>
      <c r="BU2841" s="256">
        <v>0</v>
      </c>
      <c r="BV2841" s="256">
        <v>0</v>
      </c>
    </row>
    <row r="2842" spans="1:74">
      <c r="A2842" s="256">
        <v>55</v>
      </c>
      <c r="B2842" s="256">
        <v>2656</v>
      </c>
      <c r="C2842" s="256">
        <v>2621</v>
      </c>
      <c r="D2842" s="256">
        <v>2602</v>
      </c>
      <c r="E2842" s="256">
        <v>2607</v>
      </c>
      <c r="F2842" s="256">
        <v>2653</v>
      </c>
      <c r="G2842" s="256">
        <v>2732</v>
      </c>
      <c r="H2842" s="256">
        <v>2828</v>
      </c>
      <c r="I2842" s="256">
        <v>2916</v>
      </c>
      <c r="J2842" s="256">
        <v>2977</v>
      </c>
      <c r="K2842" s="256">
        <v>2996</v>
      </c>
      <c r="L2842" s="256">
        <v>2962</v>
      </c>
      <c r="M2842" s="256">
        <v>2916</v>
      </c>
      <c r="N2842" s="256">
        <v>2910</v>
      </c>
      <c r="O2842" s="256">
        <v>2944</v>
      </c>
      <c r="P2842" s="256">
        <v>3010</v>
      </c>
      <c r="Q2842" s="256">
        <v>3100</v>
      </c>
      <c r="R2842" s="256">
        <v>3192</v>
      </c>
      <c r="S2842" s="256">
        <v>3298</v>
      </c>
      <c r="T2842" s="256">
        <v>3414</v>
      </c>
      <c r="U2842" s="256">
        <v>3548</v>
      </c>
      <c r="V2842" s="256">
        <v>3714</v>
      </c>
      <c r="W2842" s="256">
        <v>3892</v>
      </c>
      <c r="X2842" s="256">
        <v>4079</v>
      </c>
      <c r="Y2842" s="256">
        <v>4273</v>
      </c>
      <c r="Z2842" s="256">
        <v>4472</v>
      </c>
      <c r="AA2842" s="256">
        <v>4610</v>
      </c>
      <c r="AB2842" s="256">
        <v>4561</v>
      </c>
      <c r="AC2842" s="256">
        <v>4148</v>
      </c>
      <c r="AD2842" s="256">
        <v>3284</v>
      </c>
      <c r="AE2842" s="256">
        <v>2232</v>
      </c>
      <c r="AF2842" s="256">
        <v>1673</v>
      </c>
      <c r="AG2842" s="256">
        <v>1546</v>
      </c>
      <c r="AH2842" s="256">
        <v>1502</v>
      </c>
      <c r="AI2842" s="256">
        <v>1452</v>
      </c>
      <c r="AJ2842" s="256">
        <v>1322</v>
      </c>
      <c r="AK2842" s="256">
        <v>665</v>
      </c>
      <c r="AL2842" s="256">
        <v>0</v>
      </c>
      <c r="AM2842" s="256">
        <v>0</v>
      </c>
      <c r="AN2842" s="256">
        <v>0</v>
      </c>
      <c r="AO2842" s="256">
        <v>0</v>
      </c>
      <c r="AP2842" s="256">
        <v>0</v>
      </c>
      <c r="AQ2842" s="256">
        <v>0</v>
      </c>
      <c r="AR2842" s="256">
        <v>0</v>
      </c>
      <c r="AS2842" s="256">
        <v>0</v>
      </c>
      <c r="AT2842" s="256">
        <v>0</v>
      </c>
      <c r="AU2842" s="256">
        <v>0</v>
      </c>
      <c r="AV2842" s="256">
        <v>0</v>
      </c>
      <c r="AW2842" s="256">
        <v>0</v>
      </c>
      <c r="AX2842" s="256">
        <v>0</v>
      </c>
      <c r="AY2842" s="256">
        <v>0</v>
      </c>
      <c r="AZ2842" s="256">
        <v>0</v>
      </c>
      <c r="BA2842" s="256">
        <v>0</v>
      </c>
      <c r="BB2842" s="256">
        <v>0</v>
      </c>
      <c r="BC2842" s="256">
        <v>0</v>
      </c>
      <c r="BD2842" s="256">
        <v>0</v>
      </c>
      <c r="BE2842" s="256">
        <v>0</v>
      </c>
      <c r="BF2842" s="256">
        <v>0</v>
      </c>
      <c r="BG2842" s="256">
        <v>0</v>
      </c>
      <c r="BH2842" s="256">
        <v>0</v>
      </c>
      <c r="BI2842" s="256">
        <v>0</v>
      </c>
      <c r="BJ2842" s="256">
        <v>0</v>
      </c>
      <c r="BK2842" s="256">
        <v>0</v>
      </c>
      <c r="BL2842" s="256">
        <v>0</v>
      </c>
      <c r="BM2842" s="256">
        <v>0</v>
      </c>
      <c r="BN2842" s="256">
        <v>0</v>
      </c>
      <c r="BO2842" s="256">
        <v>0</v>
      </c>
      <c r="BP2842" s="256">
        <v>0</v>
      </c>
      <c r="BQ2842" s="256">
        <v>0</v>
      </c>
      <c r="BR2842" s="256">
        <v>0</v>
      </c>
      <c r="BS2842" s="256">
        <v>0</v>
      </c>
      <c r="BT2842" s="256">
        <v>0</v>
      </c>
      <c r="BU2842" s="256">
        <v>0</v>
      </c>
      <c r="BV2842" s="256">
        <v>0</v>
      </c>
    </row>
    <row r="2843" spans="1:74">
      <c r="A2843" s="256">
        <v>57.5</v>
      </c>
      <c r="B2843" s="256">
        <v>2656</v>
      </c>
      <c r="C2843" s="256">
        <v>2621</v>
      </c>
      <c r="D2843" s="256">
        <v>2602</v>
      </c>
      <c r="E2843" s="256">
        <v>2604</v>
      </c>
      <c r="F2843" s="256">
        <v>2642</v>
      </c>
      <c r="G2843" s="256">
        <v>2719</v>
      </c>
      <c r="H2843" s="256">
        <v>2816</v>
      </c>
      <c r="I2843" s="256">
        <v>2915</v>
      </c>
      <c r="J2843" s="256">
        <v>2992</v>
      </c>
      <c r="K2843" s="256">
        <v>3036</v>
      </c>
      <c r="L2843" s="256">
        <v>3028</v>
      </c>
      <c r="M2843" s="256">
        <v>2978</v>
      </c>
      <c r="N2843" s="256">
        <v>2952</v>
      </c>
      <c r="O2843" s="256">
        <v>2976</v>
      </c>
      <c r="P2843" s="256">
        <v>3032</v>
      </c>
      <c r="Q2843" s="256">
        <v>3124</v>
      </c>
      <c r="R2843" s="256">
        <v>3230</v>
      </c>
      <c r="S2843" s="256">
        <v>3348</v>
      </c>
      <c r="T2843" s="256">
        <v>3482</v>
      </c>
      <c r="U2843" s="256">
        <v>3642</v>
      </c>
      <c r="V2843" s="256">
        <v>3845</v>
      </c>
      <c r="W2843" s="256">
        <v>4084</v>
      </c>
      <c r="X2843" s="256">
        <v>4364</v>
      </c>
      <c r="Y2843" s="256">
        <v>4684</v>
      </c>
      <c r="Z2843" s="256">
        <v>5016</v>
      </c>
      <c r="AA2843" s="256">
        <v>5286</v>
      </c>
      <c r="AB2843" s="256">
        <v>5376</v>
      </c>
      <c r="AC2843" s="256">
        <v>5070</v>
      </c>
      <c r="AD2843" s="256">
        <v>4196</v>
      </c>
      <c r="AE2843" s="256">
        <v>2928</v>
      </c>
      <c r="AF2843" s="256">
        <v>2011</v>
      </c>
      <c r="AG2843" s="256">
        <v>1700</v>
      </c>
      <c r="AH2843" s="256">
        <v>1567</v>
      </c>
      <c r="AI2843" s="256">
        <v>1470</v>
      </c>
      <c r="AJ2843" s="256">
        <v>1290</v>
      </c>
      <c r="AK2843" s="256">
        <v>666</v>
      </c>
      <c r="AL2843" s="256">
        <v>0</v>
      </c>
      <c r="AM2843" s="256">
        <v>0</v>
      </c>
      <c r="AN2843" s="256">
        <v>0</v>
      </c>
      <c r="AO2843" s="256">
        <v>0</v>
      </c>
      <c r="AP2843" s="256">
        <v>0</v>
      </c>
      <c r="AQ2843" s="256">
        <v>0</v>
      </c>
      <c r="AR2843" s="256">
        <v>0</v>
      </c>
      <c r="AS2843" s="256">
        <v>0</v>
      </c>
      <c r="AT2843" s="256">
        <v>0</v>
      </c>
      <c r="AU2843" s="256">
        <v>0</v>
      </c>
      <c r="AV2843" s="256">
        <v>0</v>
      </c>
      <c r="AW2843" s="256">
        <v>0</v>
      </c>
      <c r="AX2843" s="256">
        <v>0</v>
      </c>
      <c r="AY2843" s="256">
        <v>0</v>
      </c>
      <c r="AZ2843" s="256">
        <v>0</v>
      </c>
      <c r="BA2843" s="256">
        <v>0</v>
      </c>
      <c r="BB2843" s="256">
        <v>0</v>
      </c>
      <c r="BC2843" s="256">
        <v>0</v>
      </c>
      <c r="BD2843" s="256">
        <v>0</v>
      </c>
      <c r="BE2843" s="256">
        <v>0</v>
      </c>
      <c r="BF2843" s="256">
        <v>0</v>
      </c>
      <c r="BG2843" s="256">
        <v>0</v>
      </c>
      <c r="BH2843" s="256">
        <v>0</v>
      </c>
      <c r="BI2843" s="256">
        <v>0</v>
      </c>
      <c r="BJ2843" s="256">
        <v>0</v>
      </c>
      <c r="BK2843" s="256">
        <v>0</v>
      </c>
      <c r="BL2843" s="256">
        <v>0</v>
      </c>
      <c r="BM2843" s="256">
        <v>0</v>
      </c>
      <c r="BN2843" s="256">
        <v>0</v>
      </c>
      <c r="BO2843" s="256">
        <v>0</v>
      </c>
      <c r="BP2843" s="256">
        <v>0</v>
      </c>
      <c r="BQ2843" s="256">
        <v>0</v>
      </c>
      <c r="BR2843" s="256">
        <v>0</v>
      </c>
      <c r="BS2843" s="256">
        <v>0</v>
      </c>
      <c r="BT2843" s="256">
        <v>0</v>
      </c>
      <c r="BU2843" s="256">
        <v>0</v>
      </c>
      <c r="BV2843" s="256">
        <v>0</v>
      </c>
    </row>
    <row r="2844" spans="1:74">
      <c r="A2844" s="256">
        <v>60</v>
      </c>
      <c r="B2844" s="256">
        <v>2656</v>
      </c>
      <c r="C2844" s="256">
        <v>2626</v>
      </c>
      <c r="D2844" s="256">
        <v>2608</v>
      </c>
      <c r="E2844" s="256">
        <v>2610</v>
      </c>
      <c r="F2844" s="256">
        <v>2645</v>
      </c>
      <c r="G2844" s="256">
        <v>2712</v>
      </c>
      <c r="H2844" s="256">
        <v>2810</v>
      </c>
      <c r="I2844" s="256">
        <v>2914</v>
      </c>
      <c r="J2844" s="256">
        <v>3008</v>
      </c>
      <c r="K2844" s="256">
        <v>3072</v>
      </c>
      <c r="L2844" s="256">
        <v>3092</v>
      </c>
      <c r="M2844" s="256">
        <v>3054</v>
      </c>
      <c r="N2844" s="256">
        <v>3014</v>
      </c>
      <c r="O2844" s="256">
        <v>3023</v>
      </c>
      <c r="P2844" s="256">
        <v>3076</v>
      </c>
      <c r="Q2844" s="256">
        <v>3159</v>
      </c>
      <c r="R2844" s="256">
        <v>3268</v>
      </c>
      <c r="S2844" s="256">
        <v>3400</v>
      </c>
      <c r="T2844" s="256">
        <v>3558</v>
      </c>
      <c r="U2844" s="256">
        <v>3748</v>
      </c>
      <c r="V2844" s="256">
        <v>3986</v>
      </c>
      <c r="W2844" s="256">
        <v>4285</v>
      </c>
      <c r="X2844" s="256">
        <v>4657</v>
      </c>
      <c r="Y2844" s="256">
        <v>5092</v>
      </c>
      <c r="Z2844" s="256">
        <v>5564</v>
      </c>
      <c r="AA2844" s="256">
        <v>6014</v>
      </c>
      <c r="AB2844" s="256">
        <v>6336</v>
      </c>
      <c r="AC2844" s="256">
        <v>6278</v>
      </c>
      <c r="AD2844" s="256">
        <v>5535</v>
      </c>
      <c r="AE2844" s="256">
        <v>4066</v>
      </c>
      <c r="AF2844" s="256">
        <v>2673</v>
      </c>
      <c r="AG2844" s="256">
        <v>1959</v>
      </c>
      <c r="AH2844" s="256">
        <v>1665</v>
      </c>
      <c r="AI2844" s="256">
        <v>1505</v>
      </c>
      <c r="AJ2844" s="256">
        <v>1280</v>
      </c>
      <c r="AK2844" s="256">
        <v>639</v>
      </c>
      <c r="AL2844" s="256">
        <v>0</v>
      </c>
      <c r="AM2844" s="256">
        <v>0</v>
      </c>
      <c r="AN2844" s="256">
        <v>0</v>
      </c>
      <c r="AO2844" s="256">
        <v>0</v>
      </c>
      <c r="AP2844" s="256">
        <v>0</v>
      </c>
      <c r="AQ2844" s="256">
        <v>0</v>
      </c>
      <c r="AR2844" s="256">
        <v>0</v>
      </c>
      <c r="AS2844" s="256">
        <v>0</v>
      </c>
      <c r="AT2844" s="256">
        <v>0</v>
      </c>
      <c r="AU2844" s="256">
        <v>0</v>
      </c>
      <c r="AV2844" s="256">
        <v>0</v>
      </c>
      <c r="AW2844" s="256">
        <v>0</v>
      </c>
      <c r="AX2844" s="256">
        <v>0</v>
      </c>
      <c r="AY2844" s="256">
        <v>0</v>
      </c>
      <c r="AZ2844" s="256">
        <v>0</v>
      </c>
      <c r="BA2844" s="256">
        <v>0</v>
      </c>
      <c r="BB2844" s="256">
        <v>0</v>
      </c>
      <c r="BC2844" s="256">
        <v>0</v>
      </c>
      <c r="BD2844" s="256">
        <v>0</v>
      </c>
      <c r="BE2844" s="256">
        <v>0</v>
      </c>
      <c r="BF2844" s="256">
        <v>0</v>
      </c>
      <c r="BG2844" s="256">
        <v>0</v>
      </c>
      <c r="BH2844" s="256">
        <v>0</v>
      </c>
      <c r="BI2844" s="256">
        <v>0</v>
      </c>
      <c r="BJ2844" s="256">
        <v>0</v>
      </c>
      <c r="BK2844" s="256">
        <v>0</v>
      </c>
      <c r="BL2844" s="256">
        <v>0</v>
      </c>
      <c r="BM2844" s="256">
        <v>0</v>
      </c>
      <c r="BN2844" s="256">
        <v>0</v>
      </c>
      <c r="BO2844" s="256">
        <v>0</v>
      </c>
      <c r="BP2844" s="256">
        <v>0</v>
      </c>
      <c r="BQ2844" s="256">
        <v>0</v>
      </c>
      <c r="BR2844" s="256">
        <v>0</v>
      </c>
      <c r="BS2844" s="256">
        <v>0</v>
      </c>
      <c r="BT2844" s="256">
        <v>0</v>
      </c>
      <c r="BU2844" s="256">
        <v>0</v>
      </c>
      <c r="BV2844" s="256">
        <v>0</v>
      </c>
    </row>
    <row r="2845" spans="1:74">
      <c r="A2845" s="256">
        <v>62.5</v>
      </c>
      <c r="B2845" s="256">
        <v>2656</v>
      </c>
      <c r="C2845" s="256">
        <v>2624</v>
      </c>
      <c r="D2845" s="256">
        <v>2606</v>
      </c>
      <c r="E2845" s="256">
        <v>2608</v>
      </c>
      <c r="F2845" s="256">
        <v>2640</v>
      </c>
      <c r="G2845" s="256">
        <v>2700</v>
      </c>
      <c r="H2845" s="256">
        <v>2794</v>
      </c>
      <c r="I2845" s="256">
        <v>2902</v>
      </c>
      <c r="J2845" s="256">
        <v>3006</v>
      </c>
      <c r="K2845" s="256">
        <v>3094</v>
      </c>
      <c r="L2845" s="256">
        <v>3140</v>
      </c>
      <c r="M2845" s="256">
        <v>3128</v>
      </c>
      <c r="N2845" s="256">
        <v>3088</v>
      </c>
      <c r="O2845" s="256">
        <v>3078</v>
      </c>
      <c r="P2845" s="256">
        <v>3120</v>
      </c>
      <c r="Q2845" s="256">
        <v>3202</v>
      </c>
      <c r="R2845" s="256">
        <v>3303</v>
      </c>
      <c r="S2845" s="256">
        <v>3444</v>
      </c>
      <c r="T2845" s="256">
        <v>3631</v>
      </c>
      <c r="U2845" s="256">
        <v>3858</v>
      </c>
      <c r="V2845" s="256">
        <v>4140</v>
      </c>
      <c r="W2845" s="256">
        <v>4496</v>
      </c>
      <c r="X2845" s="256">
        <v>4940</v>
      </c>
      <c r="Y2845" s="256">
        <v>5450</v>
      </c>
      <c r="Z2845" s="256">
        <v>6024</v>
      </c>
      <c r="AA2845" s="256">
        <v>6635</v>
      </c>
      <c r="AB2845" s="256">
        <v>7193</v>
      </c>
      <c r="AC2845" s="256">
        <v>7440</v>
      </c>
      <c r="AD2845" s="256">
        <v>7054</v>
      </c>
      <c r="AE2845" s="256">
        <v>5838</v>
      </c>
      <c r="AF2845" s="256">
        <v>3974</v>
      </c>
      <c r="AG2845" s="256">
        <v>2492</v>
      </c>
      <c r="AH2845" s="256">
        <v>1851</v>
      </c>
      <c r="AI2845" s="256">
        <v>1570</v>
      </c>
      <c r="AJ2845" s="256">
        <v>1273</v>
      </c>
      <c r="AK2845" s="256">
        <v>630</v>
      </c>
      <c r="AL2845" s="256">
        <v>0</v>
      </c>
      <c r="AM2845" s="256">
        <v>0</v>
      </c>
      <c r="AN2845" s="256">
        <v>0</v>
      </c>
      <c r="AO2845" s="256">
        <v>0</v>
      </c>
      <c r="AP2845" s="256">
        <v>0</v>
      </c>
      <c r="AQ2845" s="256">
        <v>0</v>
      </c>
      <c r="AR2845" s="256">
        <v>0</v>
      </c>
      <c r="AS2845" s="256">
        <v>0</v>
      </c>
      <c r="AT2845" s="256">
        <v>0</v>
      </c>
      <c r="AU2845" s="256">
        <v>0</v>
      </c>
      <c r="AV2845" s="256">
        <v>0</v>
      </c>
      <c r="AW2845" s="256">
        <v>0</v>
      </c>
      <c r="AX2845" s="256">
        <v>0</v>
      </c>
      <c r="AY2845" s="256">
        <v>0</v>
      </c>
      <c r="AZ2845" s="256">
        <v>0</v>
      </c>
      <c r="BA2845" s="256">
        <v>0</v>
      </c>
      <c r="BB2845" s="256">
        <v>0</v>
      </c>
      <c r="BC2845" s="256">
        <v>0</v>
      </c>
      <c r="BD2845" s="256">
        <v>0</v>
      </c>
      <c r="BE2845" s="256">
        <v>0</v>
      </c>
      <c r="BF2845" s="256">
        <v>0</v>
      </c>
      <c r="BG2845" s="256">
        <v>0</v>
      </c>
      <c r="BH2845" s="256">
        <v>0</v>
      </c>
      <c r="BI2845" s="256">
        <v>0</v>
      </c>
      <c r="BJ2845" s="256">
        <v>0</v>
      </c>
      <c r="BK2845" s="256">
        <v>0</v>
      </c>
      <c r="BL2845" s="256">
        <v>0</v>
      </c>
      <c r="BM2845" s="256">
        <v>0</v>
      </c>
      <c r="BN2845" s="256">
        <v>0</v>
      </c>
      <c r="BO2845" s="256">
        <v>0</v>
      </c>
      <c r="BP2845" s="256">
        <v>0</v>
      </c>
      <c r="BQ2845" s="256">
        <v>0</v>
      </c>
      <c r="BR2845" s="256">
        <v>0</v>
      </c>
      <c r="BS2845" s="256">
        <v>0</v>
      </c>
      <c r="BT2845" s="256">
        <v>0</v>
      </c>
      <c r="BU2845" s="256">
        <v>0</v>
      </c>
      <c r="BV2845" s="256">
        <v>0</v>
      </c>
    </row>
    <row r="2846" spans="1:74">
      <c r="A2846" s="256">
        <v>65</v>
      </c>
      <c r="B2846" s="256">
        <v>2656</v>
      </c>
      <c r="C2846" s="256">
        <v>2624</v>
      </c>
      <c r="D2846" s="256">
        <v>2605</v>
      </c>
      <c r="E2846" s="256">
        <v>2608</v>
      </c>
      <c r="F2846" s="256">
        <v>2634</v>
      </c>
      <c r="G2846" s="256">
        <v>2689</v>
      </c>
      <c r="H2846" s="256">
        <v>2776</v>
      </c>
      <c r="I2846" s="256">
        <v>2886</v>
      </c>
      <c r="J2846" s="256">
        <v>2996</v>
      </c>
      <c r="K2846" s="256">
        <v>3103</v>
      </c>
      <c r="L2846" s="256">
        <v>3174</v>
      </c>
      <c r="M2846" s="256">
        <v>3196</v>
      </c>
      <c r="N2846" s="256">
        <v>3174</v>
      </c>
      <c r="O2846" s="256">
        <v>3157</v>
      </c>
      <c r="P2846" s="256">
        <v>3184</v>
      </c>
      <c r="Q2846" s="256">
        <v>3263</v>
      </c>
      <c r="R2846" s="256">
        <v>3364</v>
      </c>
      <c r="S2846" s="256">
        <v>3506</v>
      </c>
      <c r="T2846" s="256">
        <v>3709</v>
      </c>
      <c r="U2846" s="256">
        <v>3968</v>
      </c>
      <c r="V2846" s="256">
        <v>4294</v>
      </c>
      <c r="W2846" s="256">
        <v>4702</v>
      </c>
      <c r="X2846" s="256">
        <v>5201</v>
      </c>
      <c r="Y2846" s="256">
        <v>5768</v>
      </c>
      <c r="Z2846" s="256">
        <v>6404</v>
      </c>
      <c r="AA2846" s="256">
        <v>7118</v>
      </c>
      <c r="AB2846" s="256">
        <v>7846</v>
      </c>
      <c r="AC2846" s="256">
        <v>8328</v>
      </c>
      <c r="AD2846" s="256">
        <v>8306</v>
      </c>
      <c r="AE2846" s="256">
        <v>7616</v>
      </c>
      <c r="AF2846" s="256">
        <v>5873</v>
      </c>
      <c r="AG2846" s="256">
        <v>3516</v>
      </c>
      <c r="AH2846" s="256">
        <v>2143</v>
      </c>
      <c r="AI2846" s="256">
        <v>1646</v>
      </c>
      <c r="AJ2846" s="256">
        <v>1242</v>
      </c>
      <c r="AK2846" s="256">
        <v>590</v>
      </c>
      <c r="AL2846" s="256">
        <v>0</v>
      </c>
      <c r="AM2846" s="256">
        <v>0</v>
      </c>
      <c r="AN2846" s="256">
        <v>0</v>
      </c>
      <c r="AO2846" s="256">
        <v>0</v>
      </c>
      <c r="AP2846" s="256">
        <v>0</v>
      </c>
      <c r="AQ2846" s="256">
        <v>0</v>
      </c>
      <c r="AR2846" s="256">
        <v>0</v>
      </c>
      <c r="AS2846" s="256">
        <v>0</v>
      </c>
      <c r="AT2846" s="256">
        <v>0</v>
      </c>
      <c r="AU2846" s="256">
        <v>0</v>
      </c>
      <c r="AV2846" s="256">
        <v>0</v>
      </c>
      <c r="AW2846" s="256">
        <v>0</v>
      </c>
      <c r="AX2846" s="256">
        <v>0</v>
      </c>
      <c r="AY2846" s="256">
        <v>0</v>
      </c>
      <c r="AZ2846" s="256">
        <v>0</v>
      </c>
      <c r="BA2846" s="256">
        <v>0</v>
      </c>
      <c r="BB2846" s="256">
        <v>0</v>
      </c>
      <c r="BC2846" s="256">
        <v>0</v>
      </c>
      <c r="BD2846" s="256">
        <v>0</v>
      </c>
      <c r="BE2846" s="256">
        <v>0</v>
      </c>
      <c r="BF2846" s="256">
        <v>0</v>
      </c>
      <c r="BG2846" s="256">
        <v>0</v>
      </c>
      <c r="BH2846" s="256">
        <v>0</v>
      </c>
      <c r="BI2846" s="256">
        <v>0</v>
      </c>
      <c r="BJ2846" s="256">
        <v>0</v>
      </c>
      <c r="BK2846" s="256">
        <v>0</v>
      </c>
      <c r="BL2846" s="256">
        <v>0</v>
      </c>
      <c r="BM2846" s="256">
        <v>0</v>
      </c>
      <c r="BN2846" s="256">
        <v>0</v>
      </c>
      <c r="BO2846" s="256">
        <v>0</v>
      </c>
      <c r="BP2846" s="256">
        <v>0</v>
      </c>
      <c r="BQ2846" s="256">
        <v>0</v>
      </c>
      <c r="BR2846" s="256">
        <v>0</v>
      </c>
      <c r="BS2846" s="256">
        <v>0</v>
      </c>
      <c r="BT2846" s="256">
        <v>0</v>
      </c>
      <c r="BU2846" s="256">
        <v>0</v>
      </c>
      <c r="BV2846" s="256">
        <v>0</v>
      </c>
    </row>
    <row r="2847" spans="1:74">
      <c r="A2847" s="256">
        <v>67.5</v>
      </c>
      <c r="B2847" s="256">
        <v>2656</v>
      </c>
      <c r="C2847" s="256">
        <v>2625</v>
      </c>
      <c r="D2847" s="256">
        <v>2606</v>
      </c>
      <c r="E2847" s="256">
        <v>2608</v>
      </c>
      <c r="F2847" s="256">
        <v>2633</v>
      </c>
      <c r="G2847" s="256">
        <v>2684</v>
      </c>
      <c r="H2847" s="256">
        <v>2762</v>
      </c>
      <c r="I2847" s="256">
        <v>2866</v>
      </c>
      <c r="J2847" s="256">
        <v>2982</v>
      </c>
      <c r="K2847" s="256">
        <v>3096</v>
      </c>
      <c r="L2847" s="256">
        <v>3193</v>
      </c>
      <c r="M2847" s="256">
        <v>3245</v>
      </c>
      <c r="N2847" s="256">
        <v>3255</v>
      </c>
      <c r="O2847" s="256">
        <v>3247</v>
      </c>
      <c r="P2847" s="256">
        <v>3265</v>
      </c>
      <c r="Q2847" s="256">
        <v>3326</v>
      </c>
      <c r="R2847" s="256">
        <v>3429</v>
      </c>
      <c r="S2847" s="256">
        <v>3580</v>
      </c>
      <c r="T2847" s="256">
        <v>3788</v>
      </c>
      <c r="U2847" s="256">
        <v>4058</v>
      </c>
      <c r="V2847" s="256">
        <v>4421</v>
      </c>
      <c r="W2847" s="256">
        <v>4886</v>
      </c>
      <c r="X2847" s="256">
        <v>5426</v>
      </c>
      <c r="Y2847" s="256">
        <v>6028</v>
      </c>
      <c r="Z2847" s="256">
        <v>6702</v>
      </c>
      <c r="AA2847" s="256">
        <v>7467</v>
      </c>
      <c r="AB2847" s="256">
        <v>8287</v>
      </c>
      <c r="AC2847" s="256">
        <v>8920</v>
      </c>
      <c r="AD2847" s="256">
        <v>9120</v>
      </c>
      <c r="AE2847" s="256">
        <v>8752</v>
      </c>
      <c r="AF2847" s="256">
        <v>7399</v>
      </c>
      <c r="AG2847" s="256">
        <v>4755</v>
      </c>
      <c r="AH2847" s="256">
        <v>2670</v>
      </c>
      <c r="AI2847" s="256">
        <v>1744</v>
      </c>
      <c r="AJ2847" s="256">
        <v>1236</v>
      </c>
      <c r="AK2847" s="256">
        <v>575</v>
      </c>
      <c r="AL2847" s="256">
        <v>0</v>
      </c>
      <c r="AM2847" s="256">
        <v>0</v>
      </c>
      <c r="AN2847" s="256">
        <v>0</v>
      </c>
      <c r="AO2847" s="256">
        <v>0</v>
      </c>
      <c r="AP2847" s="256">
        <v>0</v>
      </c>
      <c r="AQ2847" s="256">
        <v>0</v>
      </c>
      <c r="AR2847" s="256">
        <v>0</v>
      </c>
      <c r="AS2847" s="256">
        <v>0</v>
      </c>
      <c r="AT2847" s="256">
        <v>0</v>
      </c>
      <c r="AU2847" s="256">
        <v>0</v>
      </c>
      <c r="AV2847" s="256">
        <v>0</v>
      </c>
      <c r="AW2847" s="256">
        <v>0</v>
      </c>
      <c r="AX2847" s="256">
        <v>0</v>
      </c>
      <c r="AY2847" s="256">
        <v>0</v>
      </c>
      <c r="AZ2847" s="256">
        <v>0</v>
      </c>
      <c r="BA2847" s="256">
        <v>0</v>
      </c>
      <c r="BB2847" s="256">
        <v>0</v>
      </c>
      <c r="BC2847" s="256">
        <v>0</v>
      </c>
      <c r="BD2847" s="256">
        <v>0</v>
      </c>
      <c r="BE2847" s="256">
        <v>0</v>
      </c>
      <c r="BF2847" s="256">
        <v>0</v>
      </c>
      <c r="BG2847" s="256">
        <v>0</v>
      </c>
      <c r="BH2847" s="256">
        <v>0</v>
      </c>
      <c r="BI2847" s="256">
        <v>0</v>
      </c>
      <c r="BJ2847" s="256">
        <v>0</v>
      </c>
      <c r="BK2847" s="256">
        <v>0</v>
      </c>
      <c r="BL2847" s="256">
        <v>0</v>
      </c>
      <c r="BM2847" s="256">
        <v>0</v>
      </c>
      <c r="BN2847" s="256">
        <v>0</v>
      </c>
      <c r="BO2847" s="256">
        <v>0</v>
      </c>
      <c r="BP2847" s="256">
        <v>0</v>
      </c>
      <c r="BQ2847" s="256">
        <v>0</v>
      </c>
      <c r="BR2847" s="256">
        <v>0</v>
      </c>
      <c r="BS2847" s="256">
        <v>0</v>
      </c>
      <c r="BT2847" s="256">
        <v>0</v>
      </c>
      <c r="BU2847" s="256">
        <v>0</v>
      </c>
      <c r="BV2847" s="256">
        <v>0</v>
      </c>
    </row>
    <row r="2848" spans="1:74">
      <c r="A2848" s="256">
        <v>70</v>
      </c>
      <c r="B2848" s="256">
        <v>2656</v>
      </c>
      <c r="C2848" s="256">
        <v>2627</v>
      </c>
      <c r="D2848" s="256">
        <v>2609</v>
      </c>
      <c r="E2848" s="256">
        <v>2612</v>
      </c>
      <c r="F2848" s="256">
        <v>2636</v>
      </c>
      <c r="G2848" s="256">
        <v>2681</v>
      </c>
      <c r="H2848" s="256">
        <v>2752</v>
      </c>
      <c r="I2848" s="256">
        <v>2846</v>
      </c>
      <c r="J2848" s="256">
        <v>2958</v>
      </c>
      <c r="K2848" s="256">
        <v>3078</v>
      </c>
      <c r="L2848" s="256">
        <v>3190</v>
      </c>
      <c r="M2848" s="256">
        <v>3271</v>
      </c>
      <c r="N2848" s="256">
        <v>3314</v>
      </c>
      <c r="O2848" s="256">
        <v>3334</v>
      </c>
      <c r="P2848" s="256">
        <v>3357</v>
      </c>
      <c r="Q2848" s="256">
        <v>3409</v>
      </c>
      <c r="R2848" s="256">
        <v>3504</v>
      </c>
      <c r="S2848" s="256">
        <v>3659</v>
      </c>
      <c r="T2848" s="256">
        <v>3878</v>
      </c>
      <c r="U2848" s="256">
        <v>4165</v>
      </c>
      <c r="V2848" s="256">
        <v>4544</v>
      </c>
      <c r="W2848" s="256">
        <v>5028</v>
      </c>
      <c r="X2848" s="256">
        <v>5587</v>
      </c>
      <c r="Y2848" s="256">
        <v>6230</v>
      </c>
      <c r="Z2848" s="256">
        <v>6940</v>
      </c>
      <c r="AA2848" s="256">
        <v>7744</v>
      </c>
      <c r="AB2848" s="256">
        <v>8606</v>
      </c>
      <c r="AC2848" s="256">
        <v>9357</v>
      </c>
      <c r="AD2848" s="256">
        <v>9701</v>
      </c>
      <c r="AE2848" s="256">
        <v>9442</v>
      </c>
      <c r="AF2848" s="256">
        <v>8152</v>
      </c>
      <c r="AG2848" s="256">
        <v>5516</v>
      </c>
      <c r="AH2848" s="256">
        <v>3129</v>
      </c>
      <c r="AI2848" s="256">
        <v>1788</v>
      </c>
      <c r="AJ2848" s="256">
        <v>1220</v>
      </c>
      <c r="AK2848" s="256">
        <v>556</v>
      </c>
      <c r="AL2848" s="256">
        <v>0</v>
      </c>
      <c r="AM2848" s="256">
        <v>0</v>
      </c>
      <c r="AN2848" s="256">
        <v>0</v>
      </c>
      <c r="AO2848" s="256">
        <v>0</v>
      </c>
      <c r="AP2848" s="256">
        <v>0</v>
      </c>
      <c r="AQ2848" s="256">
        <v>0</v>
      </c>
      <c r="AR2848" s="256">
        <v>0</v>
      </c>
      <c r="AS2848" s="256">
        <v>0</v>
      </c>
      <c r="AT2848" s="256">
        <v>0</v>
      </c>
      <c r="AU2848" s="256">
        <v>0</v>
      </c>
      <c r="AV2848" s="256">
        <v>0</v>
      </c>
      <c r="AW2848" s="256">
        <v>0</v>
      </c>
      <c r="AX2848" s="256">
        <v>0</v>
      </c>
      <c r="AY2848" s="256">
        <v>0</v>
      </c>
      <c r="AZ2848" s="256">
        <v>0</v>
      </c>
      <c r="BA2848" s="256">
        <v>0</v>
      </c>
      <c r="BB2848" s="256">
        <v>0</v>
      </c>
      <c r="BC2848" s="256">
        <v>0</v>
      </c>
      <c r="BD2848" s="256">
        <v>0</v>
      </c>
      <c r="BE2848" s="256">
        <v>0</v>
      </c>
      <c r="BF2848" s="256">
        <v>0</v>
      </c>
      <c r="BG2848" s="256">
        <v>0</v>
      </c>
      <c r="BH2848" s="256">
        <v>0</v>
      </c>
      <c r="BI2848" s="256">
        <v>0</v>
      </c>
      <c r="BJ2848" s="256">
        <v>0</v>
      </c>
      <c r="BK2848" s="256">
        <v>0</v>
      </c>
      <c r="BL2848" s="256">
        <v>0</v>
      </c>
      <c r="BM2848" s="256">
        <v>0</v>
      </c>
      <c r="BN2848" s="256">
        <v>0</v>
      </c>
      <c r="BO2848" s="256">
        <v>0</v>
      </c>
      <c r="BP2848" s="256">
        <v>0</v>
      </c>
      <c r="BQ2848" s="256">
        <v>0</v>
      </c>
      <c r="BR2848" s="256">
        <v>0</v>
      </c>
      <c r="BS2848" s="256">
        <v>0</v>
      </c>
      <c r="BT2848" s="256">
        <v>0</v>
      </c>
      <c r="BU2848" s="256">
        <v>0</v>
      </c>
      <c r="BV2848" s="256">
        <v>0</v>
      </c>
    </row>
    <row r="2849" spans="1:74">
      <c r="A2849" s="256">
        <v>72.5</v>
      </c>
      <c r="B2849" s="256">
        <v>2656</v>
      </c>
      <c r="C2849" s="256">
        <v>2630</v>
      </c>
      <c r="D2849" s="256">
        <v>2612</v>
      </c>
      <c r="E2849" s="256">
        <v>2616</v>
      </c>
      <c r="F2849" s="256">
        <v>2642</v>
      </c>
      <c r="G2849" s="256">
        <v>2680</v>
      </c>
      <c r="H2849" s="256">
        <v>2746</v>
      </c>
      <c r="I2849" s="256">
        <v>2833</v>
      </c>
      <c r="J2849" s="256">
        <v>2936</v>
      </c>
      <c r="K2849" s="256">
        <v>3055</v>
      </c>
      <c r="L2849" s="256">
        <v>3171</v>
      </c>
      <c r="M2849" s="256">
        <v>3272</v>
      </c>
      <c r="N2849" s="256">
        <v>3350</v>
      </c>
      <c r="O2849" s="256">
        <v>3400</v>
      </c>
      <c r="P2849" s="256">
        <v>3440</v>
      </c>
      <c r="Q2849" s="256">
        <v>3497</v>
      </c>
      <c r="R2849" s="256">
        <v>3583</v>
      </c>
      <c r="S2849" s="256">
        <v>3729</v>
      </c>
      <c r="T2849" s="256">
        <v>3940</v>
      </c>
      <c r="U2849" s="256">
        <v>4227</v>
      </c>
      <c r="V2849" s="256">
        <v>4612</v>
      </c>
      <c r="W2849" s="256">
        <v>5091</v>
      </c>
      <c r="X2849" s="256">
        <v>5636</v>
      </c>
      <c r="Y2849" s="256">
        <v>6276</v>
      </c>
      <c r="Z2849" s="256">
        <v>7006</v>
      </c>
      <c r="AA2849" s="256">
        <v>7840</v>
      </c>
      <c r="AB2849" s="256">
        <v>8776</v>
      </c>
      <c r="AC2849" s="256">
        <v>9602</v>
      </c>
      <c r="AD2849" s="256">
        <v>10076</v>
      </c>
      <c r="AE2849" s="256">
        <v>9872</v>
      </c>
      <c r="AF2849" s="256">
        <v>8456</v>
      </c>
      <c r="AG2849" s="256">
        <v>5715</v>
      </c>
      <c r="AH2849" s="256">
        <v>3137</v>
      </c>
      <c r="AI2849" s="256">
        <v>1711</v>
      </c>
      <c r="AJ2849" s="256">
        <v>1176</v>
      </c>
      <c r="AK2849" s="256">
        <v>545</v>
      </c>
      <c r="AL2849" s="256">
        <v>0</v>
      </c>
      <c r="AM2849" s="256">
        <v>0</v>
      </c>
      <c r="AN2849" s="256">
        <v>0</v>
      </c>
      <c r="AO2849" s="256">
        <v>0</v>
      </c>
      <c r="AP2849" s="256">
        <v>0</v>
      </c>
      <c r="AQ2849" s="256">
        <v>0</v>
      </c>
      <c r="AR2849" s="256">
        <v>0</v>
      </c>
      <c r="AS2849" s="256">
        <v>0</v>
      </c>
      <c r="AT2849" s="256">
        <v>0</v>
      </c>
      <c r="AU2849" s="256">
        <v>0</v>
      </c>
      <c r="AV2849" s="256">
        <v>0</v>
      </c>
      <c r="AW2849" s="256">
        <v>0</v>
      </c>
      <c r="AX2849" s="256">
        <v>0</v>
      </c>
      <c r="AY2849" s="256">
        <v>0</v>
      </c>
      <c r="AZ2849" s="256">
        <v>0</v>
      </c>
      <c r="BA2849" s="256">
        <v>0</v>
      </c>
      <c r="BB2849" s="256">
        <v>0</v>
      </c>
      <c r="BC2849" s="256">
        <v>0</v>
      </c>
      <c r="BD2849" s="256">
        <v>0</v>
      </c>
      <c r="BE2849" s="256">
        <v>0</v>
      </c>
      <c r="BF2849" s="256">
        <v>0</v>
      </c>
      <c r="BG2849" s="256">
        <v>0</v>
      </c>
      <c r="BH2849" s="256">
        <v>0</v>
      </c>
      <c r="BI2849" s="256">
        <v>0</v>
      </c>
      <c r="BJ2849" s="256">
        <v>0</v>
      </c>
      <c r="BK2849" s="256">
        <v>0</v>
      </c>
      <c r="BL2849" s="256">
        <v>0</v>
      </c>
      <c r="BM2849" s="256">
        <v>0</v>
      </c>
      <c r="BN2849" s="256">
        <v>0</v>
      </c>
      <c r="BO2849" s="256">
        <v>0</v>
      </c>
      <c r="BP2849" s="256">
        <v>0</v>
      </c>
      <c r="BQ2849" s="256">
        <v>0</v>
      </c>
      <c r="BR2849" s="256">
        <v>0</v>
      </c>
      <c r="BS2849" s="256">
        <v>0</v>
      </c>
      <c r="BT2849" s="256">
        <v>0</v>
      </c>
      <c r="BU2849" s="256">
        <v>0</v>
      </c>
      <c r="BV2849" s="256">
        <v>0</v>
      </c>
    </row>
    <row r="2850" spans="1:74">
      <c r="A2850" s="256">
        <v>75</v>
      </c>
      <c r="B2850" s="256">
        <v>2656</v>
      </c>
      <c r="C2850" s="256">
        <v>2630</v>
      </c>
      <c r="D2850" s="256">
        <v>2615</v>
      </c>
      <c r="E2850" s="256">
        <v>2616</v>
      </c>
      <c r="F2850" s="256">
        <v>2642</v>
      </c>
      <c r="G2850" s="256">
        <v>2679</v>
      </c>
      <c r="H2850" s="256">
        <v>2739</v>
      </c>
      <c r="I2850" s="256">
        <v>2818</v>
      </c>
      <c r="J2850" s="256">
        <v>2912</v>
      </c>
      <c r="K2850" s="256">
        <v>3022</v>
      </c>
      <c r="L2850" s="256">
        <v>3136</v>
      </c>
      <c r="M2850" s="256">
        <v>3246</v>
      </c>
      <c r="N2850" s="256">
        <v>3347</v>
      </c>
      <c r="O2850" s="256">
        <v>3432</v>
      </c>
      <c r="P2850" s="256">
        <v>3498</v>
      </c>
      <c r="Q2850" s="256">
        <v>3566</v>
      </c>
      <c r="R2850" s="256">
        <v>3651</v>
      </c>
      <c r="S2850" s="256">
        <v>3787</v>
      </c>
      <c r="T2850" s="256">
        <v>3983</v>
      </c>
      <c r="U2850" s="256">
        <v>4252</v>
      </c>
      <c r="V2850" s="256">
        <v>4618</v>
      </c>
      <c r="W2850" s="256">
        <v>5074</v>
      </c>
      <c r="X2850" s="256">
        <v>5588</v>
      </c>
      <c r="Y2850" s="256">
        <v>6194</v>
      </c>
      <c r="Z2850" s="256">
        <v>6896</v>
      </c>
      <c r="AA2850" s="256">
        <v>7736</v>
      </c>
      <c r="AB2850" s="256">
        <v>8728</v>
      </c>
      <c r="AC2850" s="256">
        <v>9692</v>
      </c>
      <c r="AD2850" s="256">
        <v>10289</v>
      </c>
      <c r="AE2850" s="256">
        <v>10135</v>
      </c>
      <c r="AF2850" s="256">
        <v>8584</v>
      </c>
      <c r="AG2850" s="256">
        <v>5726</v>
      </c>
      <c r="AH2850" s="256">
        <v>2936</v>
      </c>
      <c r="AI2850" s="256">
        <v>1575</v>
      </c>
      <c r="AJ2850" s="256">
        <v>1088</v>
      </c>
      <c r="AK2850" s="256">
        <v>520</v>
      </c>
      <c r="AL2850" s="256">
        <v>0</v>
      </c>
      <c r="AM2850" s="256">
        <v>0</v>
      </c>
      <c r="AN2850" s="256">
        <v>0</v>
      </c>
      <c r="AO2850" s="256">
        <v>0</v>
      </c>
      <c r="AP2850" s="256">
        <v>0</v>
      </c>
      <c r="AQ2850" s="256">
        <v>0</v>
      </c>
      <c r="AR2850" s="256">
        <v>0</v>
      </c>
      <c r="AS2850" s="256">
        <v>0</v>
      </c>
      <c r="AT2850" s="256">
        <v>0</v>
      </c>
      <c r="AU2850" s="256">
        <v>0</v>
      </c>
      <c r="AV2850" s="256">
        <v>0</v>
      </c>
      <c r="AW2850" s="256">
        <v>0</v>
      </c>
      <c r="AX2850" s="256">
        <v>0</v>
      </c>
      <c r="AY2850" s="256">
        <v>0</v>
      </c>
      <c r="AZ2850" s="256">
        <v>0</v>
      </c>
      <c r="BA2850" s="256">
        <v>0</v>
      </c>
      <c r="BB2850" s="256">
        <v>0</v>
      </c>
      <c r="BC2850" s="256">
        <v>0</v>
      </c>
      <c r="BD2850" s="256">
        <v>0</v>
      </c>
      <c r="BE2850" s="256">
        <v>0</v>
      </c>
      <c r="BF2850" s="256">
        <v>0</v>
      </c>
      <c r="BG2850" s="256">
        <v>0</v>
      </c>
      <c r="BH2850" s="256">
        <v>0</v>
      </c>
      <c r="BI2850" s="256">
        <v>0</v>
      </c>
      <c r="BJ2850" s="256">
        <v>0</v>
      </c>
      <c r="BK2850" s="256">
        <v>0</v>
      </c>
      <c r="BL2850" s="256">
        <v>0</v>
      </c>
      <c r="BM2850" s="256">
        <v>0</v>
      </c>
      <c r="BN2850" s="256">
        <v>0</v>
      </c>
      <c r="BO2850" s="256">
        <v>0</v>
      </c>
      <c r="BP2850" s="256">
        <v>0</v>
      </c>
      <c r="BQ2850" s="256">
        <v>0</v>
      </c>
      <c r="BR2850" s="256">
        <v>0</v>
      </c>
      <c r="BS2850" s="256">
        <v>0</v>
      </c>
      <c r="BT2850" s="256">
        <v>0</v>
      </c>
      <c r="BU2850" s="256">
        <v>0</v>
      </c>
      <c r="BV2850" s="256">
        <v>0</v>
      </c>
    </row>
    <row r="2851" spans="1:74">
      <c r="A2851" s="256">
        <v>77.5</v>
      </c>
      <c r="B2851" s="256">
        <v>2656</v>
      </c>
      <c r="C2851" s="256">
        <v>2636</v>
      </c>
      <c r="D2851" s="256">
        <v>2622</v>
      </c>
      <c r="E2851" s="256">
        <v>2626</v>
      </c>
      <c r="F2851" s="256">
        <v>2650</v>
      </c>
      <c r="G2851" s="256">
        <v>2686</v>
      </c>
      <c r="H2851" s="256">
        <v>2742</v>
      </c>
      <c r="I2851" s="256">
        <v>2814</v>
      </c>
      <c r="J2851" s="256">
        <v>2900</v>
      </c>
      <c r="K2851" s="256">
        <v>2998</v>
      </c>
      <c r="L2851" s="256">
        <v>3101</v>
      </c>
      <c r="M2851" s="256">
        <v>3210</v>
      </c>
      <c r="N2851" s="256">
        <v>3322</v>
      </c>
      <c r="O2851" s="256">
        <v>3432</v>
      </c>
      <c r="P2851" s="256">
        <v>3523</v>
      </c>
      <c r="Q2851" s="256">
        <v>3609</v>
      </c>
      <c r="R2851" s="256">
        <v>3700</v>
      </c>
      <c r="S2851" s="256">
        <v>3826</v>
      </c>
      <c r="T2851" s="256">
        <v>4004</v>
      </c>
      <c r="U2851" s="256">
        <v>4250</v>
      </c>
      <c r="V2851" s="256">
        <v>4588</v>
      </c>
      <c r="W2851" s="256">
        <v>4994</v>
      </c>
      <c r="X2851" s="256">
        <v>5457</v>
      </c>
      <c r="Y2851" s="256">
        <v>6007</v>
      </c>
      <c r="Z2851" s="256">
        <v>6634</v>
      </c>
      <c r="AA2851" s="256">
        <v>7406</v>
      </c>
      <c r="AB2851" s="256">
        <v>8386</v>
      </c>
      <c r="AC2851" s="256">
        <v>9460</v>
      </c>
      <c r="AD2851" s="256">
        <v>10222</v>
      </c>
      <c r="AE2851" s="256">
        <v>10138</v>
      </c>
      <c r="AF2851" s="256">
        <v>8458</v>
      </c>
      <c r="AG2851" s="256">
        <v>5492</v>
      </c>
      <c r="AH2851" s="256">
        <v>2545</v>
      </c>
      <c r="AI2851" s="256">
        <v>1356</v>
      </c>
      <c r="AJ2851" s="256">
        <v>954</v>
      </c>
      <c r="AK2851" s="256">
        <v>488</v>
      </c>
      <c r="AL2851" s="256">
        <v>0</v>
      </c>
      <c r="AM2851" s="256">
        <v>0</v>
      </c>
      <c r="AN2851" s="256">
        <v>0</v>
      </c>
      <c r="AO2851" s="256">
        <v>0</v>
      </c>
      <c r="AP2851" s="256">
        <v>0</v>
      </c>
      <c r="AQ2851" s="256">
        <v>0</v>
      </c>
      <c r="AR2851" s="256">
        <v>0</v>
      </c>
      <c r="AS2851" s="256">
        <v>0</v>
      </c>
      <c r="AT2851" s="256">
        <v>0</v>
      </c>
      <c r="AU2851" s="256">
        <v>0</v>
      </c>
      <c r="AV2851" s="256">
        <v>0</v>
      </c>
      <c r="AW2851" s="256">
        <v>0</v>
      </c>
      <c r="AX2851" s="256">
        <v>0</v>
      </c>
      <c r="AY2851" s="256">
        <v>0</v>
      </c>
      <c r="AZ2851" s="256">
        <v>0</v>
      </c>
      <c r="BA2851" s="256">
        <v>0</v>
      </c>
      <c r="BB2851" s="256">
        <v>0</v>
      </c>
      <c r="BC2851" s="256">
        <v>0</v>
      </c>
      <c r="BD2851" s="256">
        <v>0</v>
      </c>
      <c r="BE2851" s="256">
        <v>0</v>
      </c>
      <c r="BF2851" s="256">
        <v>0</v>
      </c>
      <c r="BG2851" s="256">
        <v>0</v>
      </c>
      <c r="BH2851" s="256">
        <v>0</v>
      </c>
      <c r="BI2851" s="256">
        <v>0</v>
      </c>
      <c r="BJ2851" s="256">
        <v>0</v>
      </c>
      <c r="BK2851" s="256">
        <v>0</v>
      </c>
      <c r="BL2851" s="256">
        <v>0</v>
      </c>
      <c r="BM2851" s="256">
        <v>0</v>
      </c>
      <c r="BN2851" s="256">
        <v>0</v>
      </c>
      <c r="BO2851" s="256">
        <v>0</v>
      </c>
      <c r="BP2851" s="256">
        <v>0</v>
      </c>
      <c r="BQ2851" s="256">
        <v>0</v>
      </c>
      <c r="BR2851" s="256">
        <v>0</v>
      </c>
      <c r="BS2851" s="256">
        <v>0</v>
      </c>
      <c r="BT2851" s="256">
        <v>0</v>
      </c>
      <c r="BU2851" s="256">
        <v>0</v>
      </c>
      <c r="BV2851" s="256">
        <v>0</v>
      </c>
    </row>
    <row r="2852" spans="1:74">
      <c r="A2852" s="256">
        <v>80</v>
      </c>
      <c r="B2852" s="256">
        <v>2656</v>
      </c>
      <c r="C2852" s="256">
        <v>2643</v>
      </c>
      <c r="D2852" s="256">
        <v>2633</v>
      </c>
      <c r="E2852" s="256">
        <v>2638</v>
      </c>
      <c r="F2852" s="256">
        <v>2660</v>
      </c>
      <c r="G2852" s="256">
        <v>2695</v>
      </c>
      <c r="H2852" s="256">
        <v>2748</v>
      </c>
      <c r="I2852" s="256">
        <v>2816</v>
      </c>
      <c r="J2852" s="256">
        <v>2898</v>
      </c>
      <c r="K2852" s="256">
        <v>2988</v>
      </c>
      <c r="L2852" s="256">
        <v>3078</v>
      </c>
      <c r="M2852" s="256">
        <v>3173</v>
      </c>
      <c r="N2852" s="256">
        <v>3280</v>
      </c>
      <c r="O2852" s="256">
        <v>3396</v>
      </c>
      <c r="P2852" s="256">
        <v>3504</v>
      </c>
      <c r="Q2852" s="256">
        <v>3600</v>
      </c>
      <c r="R2852" s="256">
        <v>3700</v>
      </c>
      <c r="S2852" s="256">
        <v>3820</v>
      </c>
      <c r="T2852" s="256">
        <v>3976</v>
      </c>
      <c r="U2852" s="256">
        <v>4194</v>
      </c>
      <c r="V2852" s="256">
        <v>4502</v>
      </c>
      <c r="W2852" s="256">
        <v>4873</v>
      </c>
      <c r="X2852" s="256">
        <v>5300</v>
      </c>
      <c r="Y2852" s="256">
        <v>5795</v>
      </c>
      <c r="Z2852" s="256">
        <v>6356</v>
      </c>
      <c r="AA2852" s="256">
        <v>7020</v>
      </c>
      <c r="AB2852" s="256">
        <v>7834</v>
      </c>
      <c r="AC2852" s="256">
        <v>8790</v>
      </c>
      <c r="AD2852" s="256">
        <v>9638</v>
      </c>
      <c r="AE2852" s="256">
        <v>9772</v>
      </c>
      <c r="AF2852" s="256">
        <v>8112</v>
      </c>
      <c r="AG2852" s="256">
        <v>5134</v>
      </c>
      <c r="AH2852" s="256">
        <v>2176</v>
      </c>
      <c r="AI2852" s="256">
        <v>1136</v>
      </c>
      <c r="AJ2852" s="256">
        <v>790</v>
      </c>
      <c r="AK2852" s="256">
        <v>420</v>
      </c>
      <c r="AL2852" s="256">
        <v>0</v>
      </c>
      <c r="AM2852" s="256">
        <v>0</v>
      </c>
      <c r="AN2852" s="256">
        <v>0</v>
      </c>
      <c r="AO2852" s="256">
        <v>0</v>
      </c>
      <c r="AP2852" s="256">
        <v>0</v>
      </c>
      <c r="AQ2852" s="256">
        <v>0</v>
      </c>
      <c r="AR2852" s="256">
        <v>0</v>
      </c>
      <c r="AS2852" s="256">
        <v>0</v>
      </c>
      <c r="AT2852" s="256">
        <v>0</v>
      </c>
      <c r="AU2852" s="256">
        <v>0</v>
      </c>
      <c r="AV2852" s="256">
        <v>0</v>
      </c>
      <c r="AW2852" s="256">
        <v>0</v>
      </c>
      <c r="AX2852" s="256">
        <v>0</v>
      </c>
      <c r="AY2852" s="256">
        <v>0</v>
      </c>
      <c r="AZ2852" s="256">
        <v>0</v>
      </c>
      <c r="BA2852" s="256">
        <v>0</v>
      </c>
      <c r="BB2852" s="256">
        <v>0</v>
      </c>
      <c r="BC2852" s="256">
        <v>0</v>
      </c>
      <c r="BD2852" s="256">
        <v>0</v>
      </c>
      <c r="BE2852" s="256">
        <v>0</v>
      </c>
      <c r="BF2852" s="256">
        <v>0</v>
      </c>
      <c r="BG2852" s="256">
        <v>0</v>
      </c>
      <c r="BH2852" s="256">
        <v>0</v>
      </c>
      <c r="BI2852" s="256">
        <v>0</v>
      </c>
      <c r="BJ2852" s="256">
        <v>0</v>
      </c>
      <c r="BK2852" s="256">
        <v>0</v>
      </c>
      <c r="BL2852" s="256">
        <v>0</v>
      </c>
      <c r="BM2852" s="256">
        <v>0</v>
      </c>
      <c r="BN2852" s="256">
        <v>0</v>
      </c>
      <c r="BO2852" s="256">
        <v>0</v>
      </c>
      <c r="BP2852" s="256">
        <v>0</v>
      </c>
      <c r="BQ2852" s="256">
        <v>0</v>
      </c>
      <c r="BR2852" s="256">
        <v>0</v>
      </c>
      <c r="BS2852" s="256">
        <v>0</v>
      </c>
      <c r="BT2852" s="256">
        <v>0</v>
      </c>
      <c r="BU2852" s="256">
        <v>0</v>
      </c>
      <c r="BV2852" s="256">
        <v>0</v>
      </c>
    </row>
    <row r="2853" spans="1:74">
      <c r="A2853" s="256">
        <v>82.5</v>
      </c>
      <c r="B2853" s="256">
        <v>2656</v>
      </c>
      <c r="C2853" s="256">
        <v>2648</v>
      </c>
      <c r="D2853" s="256">
        <v>2640</v>
      </c>
      <c r="E2853" s="256">
        <v>2646</v>
      </c>
      <c r="F2853" s="256">
        <v>2666</v>
      </c>
      <c r="G2853" s="256">
        <v>2699</v>
      </c>
      <c r="H2853" s="256">
        <v>2751</v>
      </c>
      <c r="I2853" s="256">
        <v>2820</v>
      </c>
      <c r="J2853" s="256">
        <v>2894</v>
      </c>
      <c r="K2853" s="256">
        <v>2976</v>
      </c>
      <c r="L2853" s="256">
        <v>3060</v>
      </c>
      <c r="M2853" s="256">
        <v>3147</v>
      </c>
      <c r="N2853" s="256">
        <v>3243</v>
      </c>
      <c r="O2853" s="256">
        <v>3348</v>
      </c>
      <c r="P2853" s="256">
        <v>3452</v>
      </c>
      <c r="Q2853" s="256">
        <v>3554</v>
      </c>
      <c r="R2853" s="256">
        <v>3657</v>
      </c>
      <c r="S2853" s="256">
        <v>3776</v>
      </c>
      <c r="T2853" s="256">
        <v>3930</v>
      </c>
      <c r="U2853" s="256">
        <v>4132</v>
      </c>
      <c r="V2853" s="256">
        <v>4412</v>
      </c>
      <c r="W2853" s="256">
        <v>4744</v>
      </c>
      <c r="X2853" s="256">
        <v>5138</v>
      </c>
      <c r="Y2853" s="256">
        <v>5608</v>
      </c>
      <c r="Z2853" s="256">
        <v>6124</v>
      </c>
      <c r="AA2853" s="256">
        <v>6694</v>
      </c>
      <c r="AB2853" s="256">
        <v>7348</v>
      </c>
      <c r="AC2853" s="256">
        <v>8022</v>
      </c>
      <c r="AD2853" s="256">
        <v>8726</v>
      </c>
      <c r="AE2853" s="256">
        <v>9010</v>
      </c>
      <c r="AF2853" s="256">
        <v>7442</v>
      </c>
      <c r="AG2853" s="256">
        <v>4600</v>
      </c>
      <c r="AH2853" s="256">
        <v>1793</v>
      </c>
      <c r="AI2853" s="256">
        <v>920</v>
      </c>
      <c r="AJ2853" s="256">
        <v>638</v>
      </c>
      <c r="AK2853" s="256">
        <v>346</v>
      </c>
      <c r="AL2853" s="256">
        <v>0</v>
      </c>
      <c r="AM2853" s="256">
        <v>0</v>
      </c>
      <c r="AN2853" s="256">
        <v>0</v>
      </c>
      <c r="AO2853" s="256">
        <v>0</v>
      </c>
      <c r="AP2853" s="256">
        <v>0</v>
      </c>
      <c r="AQ2853" s="256">
        <v>0</v>
      </c>
      <c r="AR2853" s="256">
        <v>0</v>
      </c>
      <c r="AS2853" s="256">
        <v>0</v>
      </c>
      <c r="AT2853" s="256">
        <v>0</v>
      </c>
      <c r="AU2853" s="256">
        <v>0</v>
      </c>
      <c r="AV2853" s="256">
        <v>0</v>
      </c>
      <c r="AW2853" s="256">
        <v>0</v>
      </c>
      <c r="AX2853" s="256">
        <v>0</v>
      </c>
      <c r="AY2853" s="256">
        <v>0</v>
      </c>
      <c r="AZ2853" s="256">
        <v>0</v>
      </c>
      <c r="BA2853" s="256">
        <v>0</v>
      </c>
      <c r="BB2853" s="256">
        <v>0</v>
      </c>
      <c r="BC2853" s="256">
        <v>0</v>
      </c>
      <c r="BD2853" s="256">
        <v>0</v>
      </c>
      <c r="BE2853" s="256">
        <v>0</v>
      </c>
      <c r="BF2853" s="256">
        <v>0</v>
      </c>
      <c r="BG2853" s="256">
        <v>0</v>
      </c>
      <c r="BH2853" s="256">
        <v>0</v>
      </c>
      <c r="BI2853" s="256">
        <v>0</v>
      </c>
      <c r="BJ2853" s="256">
        <v>0</v>
      </c>
      <c r="BK2853" s="256">
        <v>0</v>
      </c>
      <c r="BL2853" s="256">
        <v>0</v>
      </c>
      <c r="BM2853" s="256">
        <v>0</v>
      </c>
      <c r="BN2853" s="256">
        <v>0</v>
      </c>
      <c r="BO2853" s="256">
        <v>0</v>
      </c>
      <c r="BP2853" s="256">
        <v>0</v>
      </c>
      <c r="BQ2853" s="256">
        <v>0</v>
      </c>
      <c r="BR2853" s="256">
        <v>0</v>
      </c>
      <c r="BS2853" s="256">
        <v>0</v>
      </c>
      <c r="BT2853" s="256">
        <v>0</v>
      </c>
      <c r="BU2853" s="256">
        <v>0</v>
      </c>
      <c r="BV2853" s="256">
        <v>0</v>
      </c>
    </row>
    <row r="2854" spans="1:74">
      <c r="A2854" s="256">
        <v>85</v>
      </c>
      <c r="B2854" s="256">
        <v>2656</v>
      </c>
      <c r="C2854" s="256">
        <v>2654</v>
      </c>
      <c r="D2854" s="256">
        <v>2649</v>
      </c>
      <c r="E2854" s="256">
        <v>2657</v>
      </c>
      <c r="F2854" s="256">
        <v>2679</v>
      </c>
      <c r="G2854" s="256">
        <v>2712</v>
      </c>
      <c r="H2854" s="256">
        <v>2758</v>
      </c>
      <c r="I2854" s="256">
        <v>2819</v>
      </c>
      <c r="J2854" s="256">
        <v>2891</v>
      </c>
      <c r="K2854" s="256">
        <v>2968</v>
      </c>
      <c r="L2854" s="256">
        <v>3043</v>
      </c>
      <c r="M2854" s="256">
        <v>3120</v>
      </c>
      <c r="N2854" s="256">
        <v>3207</v>
      </c>
      <c r="O2854" s="256">
        <v>3300</v>
      </c>
      <c r="P2854" s="256">
        <v>3397</v>
      </c>
      <c r="Q2854" s="256">
        <v>3494</v>
      </c>
      <c r="R2854" s="256">
        <v>3598</v>
      </c>
      <c r="S2854" s="256">
        <v>3722</v>
      </c>
      <c r="T2854" s="256">
        <v>3875</v>
      </c>
      <c r="U2854" s="256">
        <v>4077</v>
      </c>
      <c r="V2854" s="256">
        <v>4351</v>
      </c>
      <c r="W2854" s="256">
        <v>4666</v>
      </c>
      <c r="X2854" s="256">
        <v>5012</v>
      </c>
      <c r="Y2854" s="256">
        <v>5432</v>
      </c>
      <c r="Z2854" s="256">
        <v>5884</v>
      </c>
      <c r="AA2854" s="256">
        <v>6380</v>
      </c>
      <c r="AB2854" s="256">
        <v>6922</v>
      </c>
      <c r="AC2854" s="256">
        <v>7426</v>
      </c>
      <c r="AD2854" s="256">
        <v>7882</v>
      </c>
      <c r="AE2854" s="256">
        <v>8054</v>
      </c>
      <c r="AF2854" s="256">
        <v>6508</v>
      </c>
      <c r="AG2854" s="256">
        <v>3825</v>
      </c>
      <c r="AH2854" s="256">
        <v>1358</v>
      </c>
      <c r="AI2854" s="256">
        <v>703</v>
      </c>
      <c r="AJ2854" s="256">
        <v>486</v>
      </c>
      <c r="AK2854" s="256">
        <v>255</v>
      </c>
      <c r="AL2854" s="256">
        <v>0</v>
      </c>
      <c r="AM2854" s="256">
        <v>0</v>
      </c>
      <c r="AN2854" s="256">
        <v>0</v>
      </c>
      <c r="AO2854" s="256">
        <v>0</v>
      </c>
      <c r="AP2854" s="256">
        <v>0</v>
      </c>
      <c r="AQ2854" s="256">
        <v>0</v>
      </c>
      <c r="AR2854" s="256">
        <v>0</v>
      </c>
      <c r="AS2854" s="256">
        <v>0</v>
      </c>
      <c r="AT2854" s="256">
        <v>0</v>
      </c>
      <c r="AU2854" s="256">
        <v>0</v>
      </c>
      <c r="AV2854" s="256">
        <v>0</v>
      </c>
      <c r="AW2854" s="256">
        <v>0</v>
      </c>
      <c r="AX2854" s="256">
        <v>0</v>
      </c>
      <c r="AY2854" s="256">
        <v>0</v>
      </c>
      <c r="AZ2854" s="256">
        <v>0</v>
      </c>
      <c r="BA2854" s="256">
        <v>0</v>
      </c>
      <c r="BB2854" s="256">
        <v>0</v>
      </c>
      <c r="BC2854" s="256">
        <v>0</v>
      </c>
      <c r="BD2854" s="256">
        <v>0</v>
      </c>
      <c r="BE2854" s="256">
        <v>0</v>
      </c>
      <c r="BF2854" s="256">
        <v>0</v>
      </c>
      <c r="BG2854" s="256">
        <v>0</v>
      </c>
      <c r="BH2854" s="256">
        <v>0</v>
      </c>
      <c r="BI2854" s="256">
        <v>0</v>
      </c>
      <c r="BJ2854" s="256">
        <v>0</v>
      </c>
      <c r="BK2854" s="256">
        <v>0</v>
      </c>
      <c r="BL2854" s="256">
        <v>0</v>
      </c>
      <c r="BM2854" s="256">
        <v>0</v>
      </c>
      <c r="BN2854" s="256">
        <v>0</v>
      </c>
      <c r="BO2854" s="256">
        <v>0</v>
      </c>
      <c r="BP2854" s="256">
        <v>0</v>
      </c>
      <c r="BQ2854" s="256">
        <v>0</v>
      </c>
      <c r="BR2854" s="256">
        <v>0</v>
      </c>
      <c r="BS2854" s="256">
        <v>0</v>
      </c>
      <c r="BT2854" s="256">
        <v>0</v>
      </c>
      <c r="BU2854" s="256">
        <v>0</v>
      </c>
      <c r="BV2854" s="256">
        <v>0</v>
      </c>
    </row>
    <row r="2855" spans="1:74">
      <c r="A2855" s="256">
        <v>87.5</v>
      </c>
      <c r="B2855" s="256">
        <v>2656</v>
      </c>
      <c r="C2855" s="256">
        <v>2669</v>
      </c>
      <c r="D2855" s="256">
        <v>2666</v>
      </c>
      <c r="E2855" s="256">
        <v>2677</v>
      </c>
      <c r="F2855" s="256">
        <v>2700</v>
      </c>
      <c r="G2855" s="256">
        <v>2732</v>
      </c>
      <c r="H2855" s="256">
        <v>2778</v>
      </c>
      <c r="I2855" s="256">
        <v>2835</v>
      </c>
      <c r="J2855" s="256">
        <v>2898</v>
      </c>
      <c r="K2855" s="256">
        <v>2966</v>
      </c>
      <c r="L2855" s="256">
        <v>3030</v>
      </c>
      <c r="M2855" s="256">
        <v>3098</v>
      </c>
      <c r="N2855" s="256">
        <v>3174</v>
      </c>
      <c r="O2855" s="256">
        <v>3256</v>
      </c>
      <c r="P2855" s="256">
        <v>3340</v>
      </c>
      <c r="Q2855" s="256">
        <v>3431</v>
      </c>
      <c r="R2855" s="256">
        <v>3528</v>
      </c>
      <c r="S2855" s="256">
        <v>3649</v>
      </c>
      <c r="T2855" s="256">
        <v>3797</v>
      </c>
      <c r="U2855" s="256">
        <v>3996</v>
      </c>
      <c r="V2855" s="256">
        <v>4258</v>
      </c>
      <c r="W2855" s="256">
        <v>4552</v>
      </c>
      <c r="X2855" s="256">
        <v>4868</v>
      </c>
      <c r="Y2855" s="256">
        <v>5220</v>
      </c>
      <c r="Z2855" s="256">
        <v>5588</v>
      </c>
      <c r="AA2855" s="256">
        <v>6006</v>
      </c>
      <c r="AB2855" s="256">
        <v>6462</v>
      </c>
      <c r="AC2855" s="256">
        <v>6874</v>
      </c>
      <c r="AD2855" s="256">
        <v>7181</v>
      </c>
      <c r="AE2855" s="256">
        <v>7148</v>
      </c>
      <c r="AF2855" s="256">
        <v>5523</v>
      </c>
      <c r="AG2855" s="256">
        <v>3082</v>
      </c>
      <c r="AH2855" s="256">
        <v>1020</v>
      </c>
      <c r="AI2855" s="256">
        <v>520</v>
      </c>
      <c r="AJ2855" s="256">
        <v>331</v>
      </c>
      <c r="AK2855" s="256">
        <v>164</v>
      </c>
      <c r="AL2855" s="256">
        <v>0</v>
      </c>
      <c r="AM2855" s="256">
        <v>0</v>
      </c>
      <c r="AN2855" s="256">
        <v>0</v>
      </c>
      <c r="AO2855" s="256">
        <v>0</v>
      </c>
      <c r="AP2855" s="256">
        <v>0</v>
      </c>
      <c r="AQ2855" s="256">
        <v>0</v>
      </c>
      <c r="AR2855" s="256">
        <v>0</v>
      </c>
      <c r="AS2855" s="256">
        <v>0</v>
      </c>
      <c r="AT2855" s="256">
        <v>0</v>
      </c>
      <c r="AU2855" s="256">
        <v>0</v>
      </c>
      <c r="AV2855" s="256">
        <v>0</v>
      </c>
      <c r="AW2855" s="256">
        <v>0</v>
      </c>
      <c r="AX2855" s="256">
        <v>0</v>
      </c>
      <c r="AY2855" s="256">
        <v>0</v>
      </c>
      <c r="AZ2855" s="256">
        <v>0</v>
      </c>
      <c r="BA2855" s="256">
        <v>0</v>
      </c>
      <c r="BB2855" s="256">
        <v>0</v>
      </c>
      <c r="BC2855" s="256">
        <v>0</v>
      </c>
      <c r="BD2855" s="256">
        <v>0</v>
      </c>
      <c r="BE2855" s="256">
        <v>0</v>
      </c>
      <c r="BF2855" s="256">
        <v>0</v>
      </c>
      <c r="BG2855" s="256">
        <v>0</v>
      </c>
      <c r="BH2855" s="256">
        <v>0</v>
      </c>
      <c r="BI2855" s="256">
        <v>0</v>
      </c>
      <c r="BJ2855" s="256">
        <v>0</v>
      </c>
      <c r="BK2855" s="256">
        <v>0</v>
      </c>
      <c r="BL2855" s="256">
        <v>0</v>
      </c>
      <c r="BM2855" s="256">
        <v>0</v>
      </c>
      <c r="BN2855" s="256">
        <v>0</v>
      </c>
      <c r="BO2855" s="256">
        <v>0</v>
      </c>
      <c r="BP2855" s="256">
        <v>0</v>
      </c>
      <c r="BQ2855" s="256">
        <v>0</v>
      </c>
      <c r="BR2855" s="256">
        <v>0</v>
      </c>
      <c r="BS2855" s="256">
        <v>0</v>
      </c>
      <c r="BT2855" s="256">
        <v>0</v>
      </c>
      <c r="BU2855" s="256">
        <v>0</v>
      </c>
      <c r="BV2855" s="256">
        <v>0</v>
      </c>
    </row>
    <row r="2856" spans="1:74">
      <c r="A2856" s="256">
        <v>90</v>
      </c>
      <c r="B2856" s="256">
        <v>2656</v>
      </c>
      <c r="C2856" s="256">
        <v>2693</v>
      </c>
      <c r="D2856" s="256">
        <v>2694</v>
      </c>
      <c r="E2856" s="256">
        <v>2706</v>
      </c>
      <c r="F2856" s="256">
        <v>2730</v>
      </c>
      <c r="G2856" s="256">
        <v>2765</v>
      </c>
      <c r="H2856" s="256">
        <v>2810</v>
      </c>
      <c r="I2856" s="256">
        <v>2868</v>
      </c>
      <c r="J2856" s="256">
        <v>2926</v>
      </c>
      <c r="K2856" s="256">
        <v>2986</v>
      </c>
      <c r="L2856" s="256">
        <v>3042</v>
      </c>
      <c r="M2856" s="256">
        <v>3094</v>
      </c>
      <c r="N2856" s="256">
        <v>3152</v>
      </c>
      <c r="O2856" s="256">
        <v>3214</v>
      </c>
      <c r="P2856" s="256">
        <v>3281</v>
      </c>
      <c r="Q2856" s="256">
        <v>3354</v>
      </c>
      <c r="R2856" s="256">
        <v>3440</v>
      </c>
      <c r="S2856" s="256">
        <v>3548</v>
      </c>
      <c r="T2856" s="256">
        <v>3692</v>
      </c>
      <c r="U2856" s="256">
        <v>3885</v>
      </c>
      <c r="V2856" s="256">
        <v>4132</v>
      </c>
      <c r="W2856" s="256">
        <v>4400</v>
      </c>
      <c r="X2856" s="256">
        <v>4668</v>
      </c>
      <c r="Y2856" s="256">
        <v>4953</v>
      </c>
      <c r="Z2856" s="256">
        <v>5254</v>
      </c>
      <c r="AA2856" s="256">
        <v>5596</v>
      </c>
      <c r="AB2856" s="256">
        <v>5974</v>
      </c>
      <c r="AC2856" s="256">
        <v>6288</v>
      </c>
      <c r="AD2856" s="256">
        <v>6472</v>
      </c>
      <c r="AE2856" s="256">
        <v>6288</v>
      </c>
      <c r="AF2856" s="256">
        <v>4706</v>
      </c>
      <c r="AG2856" s="256">
        <v>2573</v>
      </c>
      <c r="AH2856" s="256">
        <v>841</v>
      </c>
      <c r="AI2856" s="256">
        <v>398</v>
      </c>
      <c r="AJ2856" s="256">
        <v>230</v>
      </c>
      <c r="AK2856" s="256">
        <v>103</v>
      </c>
      <c r="AL2856" s="256">
        <v>0</v>
      </c>
      <c r="AM2856" s="256">
        <v>0</v>
      </c>
      <c r="AN2856" s="256">
        <v>0</v>
      </c>
      <c r="AO2856" s="256">
        <v>0</v>
      </c>
      <c r="AP2856" s="256">
        <v>0</v>
      </c>
      <c r="AQ2856" s="256">
        <v>0</v>
      </c>
      <c r="AR2856" s="256">
        <v>0</v>
      </c>
      <c r="AS2856" s="256">
        <v>0</v>
      </c>
      <c r="AT2856" s="256">
        <v>0</v>
      </c>
      <c r="AU2856" s="256">
        <v>0</v>
      </c>
      <c r="AV2856" s="256">
        <v>0</v>
      </c>
      <c r="AW2856" s="256">
        <v>0</v>
      </c>
      <c r="AX2856" s="256">
        <v>0</v>
      </c>
      <c r="AY2856" s="256">
        <v>0</v>
      </c>
      <c r="AZ2856" s="256">
        <v>0</v>
      </c>
      <c r="BA2856" s="256">
        <v>0</v>
      </c>
      <c r="BB2856" s="256">
        <v>0</v>
      </c>
      <c r="BC2856" s="256">
        <v>0</v>
      </c>
      <c r="BD2856" s="256">
        <v>0</v>
      </c>
      <c r="BE2856" s="256">
        <v>0</v>
      </c>
      <c r="BF2856" s="256">
        <v>0</v>
      </c>
      <c r="BG2856" s="256">
        <v>0</v>
      </c>
      <c r="BH2856" s="256">
        <v>0</v>
      </c>
      <c r="BI2856" s="256">
        <v>0</v>
      </c>
      <c r="BJ2856" s="256">
        <v>0</v>
      </c>
      <c r="BK2856" s="256">
        <v>0</v>
      </c>
      <c r="BL2856" s="256">
        <v>0</v>
      </c>
      <c r="BM2856" s="256">
        <v>0</v>
      </c>
      <c r="BN2856" s="256">
        <v>0</v>
      </c>
      <c r="BO2856" s="256">
        <v>0</v>
      </c>
      <c r="BP2856" s="256">
        <v>0</v>
      </c>
      <c r="BQ2856" s="256">
        <v>0</v>
      </c>
      <c r="BR2856" s="256">
        <v>0</v>
      </c>
      <c r="BS2856" s="256">
        <v>0</v>
      </c>
      <c r="BT2856" s="256">
        <v>0</v>
      </c>
      <c r="BU2856" s="256">
        <v>0</v>
      </c>
      <c r="BV2856" s="256">
        <v>0</v>
      </c>
    </row>
    <row r="2857" spans="1:74">
      <c r="A2857" s="256">
        <v>92.5</v>
      </c>
      <c r="B2857" s="256">
        <v>2656</v>
      </c>
      <c r="C2857" s="256">
        <v>2673</v>
      </c>
      <c r="D2857" s="256">
        <v>2676</v>
      </c>
      <c r="E2857" s="256">
        <v>2693</v>
      </c>
      <c r="F2857" s="256">
        <v>2722</v>
      </c>
      <c r="G2857" s="256">
        <v>2755</v>
      </c>
      <c r="H2857" s="256">
        <v>2798</v>
      </c>
      <c r="I2857" s="256">
        <v>2853</v>
      </c>
      <c r="J2857" s="256">
        <v>2908</v>
      </c>
      <c r="K2857" s="256">
        <v>2960</v>
      </c>
      <c r="L2857" s="256">
        <v>3006</v>
      </c>
      <c r="M2857" s="256">
        <v>3050</v>
      </c>
      <c r="N2857" s="256">
        <v>3095</v>
      </c>
      <c r="O2857" s="256">
        <v>3142</v>
      </c>
      <c r="P2857" s="256">
        <v>3194</v>
      </c>
      <c r="Q2857" s="256">
        <v>3254</v>
      </c>
      <c r="R2857" s="256">
        <v>3327</v>
      </c>
      <c r="S2857" s="256">
        <v>3420</v>
      </c>
      <c r="T2857" s="256">
        <v>3548</v>
      </c>
      <c r="U2857" s="256">
        <v>3726</v>
      </c>
      <c r="V2857" s="256">
        <v>3953</v>
      </c>
      <c r="W2857" s="256">
        <v>4185</v>
      </c>
      <c r="X2857" s="256">
        <v>4412</v>
      </c>
      <c r="Y2857" s="256">
        <v>4640</v>
      </c>
      <c r="Z2857" s="256">
        <v>4871</v>
      </c>
      <c r="AA2857" s="256">
        <v>5118</v>
      </c>
      <c r="AB2857" s="256">
        <v>5374</v>
      </c>
      <c r="AC2857" s="256">
        <v>5530</v>
      </c>
      <c r="AD2857" s="256">
        <v>5502</v>
      </c>
      <c r="AE2857" s="256">
        <v>5116</v>
      </c>
      <c r="AF2857" s="256">
        <v>3728</v>
      </c>
      <c r="AG2857" s="256">
        <v>1976</v>
      </c>
      <c r="AH2857" s="256">
        <v>681</v>
      </c>
      <c r="AI2857" s="256">
        <v>318</v>
      </c>
      <c r="AJ2857" s="256">
        <v>177</v>
      </c>
      <c r="AK2857" s="256">
        <v>78</v>
      </c>
      <c r="AL2857" s="256">
        <v>0</v>
      </c>
      <c r="AM2857" s="256">
        <v>0</v>
      </c>
      <c r="AN2857" s="256">
        <v>0</v>
      </c>
      <c r="AO2857" s="256">
        <v>0</v>
      </c>
      <c r="AP2857" s="256">
        <v>0</v>
      </c>
      <c r="AQ2857" s="256">
        <v>0</v>
      </c>
      <c r="AR2857" s="256">
        <v>0</v>
      </c>
      <c r="AS2857" s="256">
        <v>0</v>
      </c>
      <c r="AT2857" s="256">
        <v>0</v>
      </c>
      <c r="AU2857" s="256">
        <v>0</v>
      </c>
      <c r="AV2857" s="256">
        <v>0</v>
      </c>
      <c r="AW2857" s="256">
        <v>0</v>
      </c>
      <c r="AX2857" s="256">
        <v>0</v>
      </c>
      <c r="AY2857" s="256">
        <v>0</v>
      </c>
      <c r="AZ2857" s="256">
        <v>0</v>
      </c>
      <c r="BA2857" s="256">
        <v>0</v>
      </c>
      <c r="BB2857" s="256">
        <v>0</v>
      </c>
      <c r="BC2857" s="256">
        <v>0</v>
      </c>
      <c r="BD2857" s="256">
        <v>0</v>
      </c>
      <c r="BE2857" s="256">
        <v>0</v>
      </c>
      <c r="BF2857" s="256">
        <v>0</v>
      </c>
      <c r="BG2857" s="256">
        <v>0</v>
      </c>
      <c r="BH2857" s="256">
        <v>0</v>
      </c>
      <c r="BI2857" s="256">
        <v>0</v>
      </c>
      <c r="BJ2857" s="256">
        <v>0</v>
      </c>
      <c r="BK2857" s="256">
        <v>0</v>
      </c>
      <c r="BL2857" s="256">
        <v>0</v>
      </c>
      <c r="BM2857" s="256">
        <v>0</v>
      </c>
      <c r="BN2857" s="256">
        <v>0</v>
      </c>
      <c r="BO2857" s="256">
        <v>0</v>
      </c>
      <c r="BP2857" s="256">
        <v>0</v>
      </c>
      <c r="BQ2857" s="256">
        <v>0</v>
      </c>
      <c r="BR2857" s="256">
        <v>0</v>
      </c>
      <c r="BS2857" s="256">
        <v>0</v>
      </c>
      <c r="BT2857" s="256">
        <v>0</v>
      </c>
      <c r="BU2857" s="256">
        <v>0</v>
      </c>
      <c r="BV2857" s="256">
        <v>0</v>
      </c>
    </row>
    <row r="2858" spans="1:74">
      <c r="A2858" s="256">
        <v>95</v>
      </c>
      <c r="B2858" s="256">
        <v>2656</v>
      </c>
      <c r="C2858" s="256">
        <v>2666</v>
      </c>
      <c r="D2858" s="256">
        <v>2670</v>
      </c>
      <c r="E2858" s="256">
        <v>2688</v>
      </c>
      <c r="F2858" s="256">
        <v>2717</v>
      </c>
      <c r="G2858" s="256">
        <v>2750</v>
      </c>
      <c r="H2858" s="256">
        <v>2794</v>
      </c>
      <c r="I2858" s="256">
        <v>2844</v>
      </c>
      <c r="J2858" s="256">
        <v>2892</v>
      </c>
      <c r="K2858" s="256">
        <v>2939</v>
      </c>
      <c r="L2858" s="256">
        <v>2975</v>
      </c>
      <c r="M2858" s="256">
        <v>3009</v>
      </c>
      <c r="N2858" s="256">
        <v>3042</v>
      </c>
      <c r="O2858" s="256">
        <v>3074</v>
      </c>
      <c r="P2858" s="256">
        <v>3112</v>
      </c>
      <c r="Q2858" s="256">
        <v>3156</v>
      </c>
      <c r="R2858" s="256">
        <v>3212</v>
      </c>
      <c r="S2858" s="256">
        <v>3292</v>
      </c>
      <c r="T2858" s="256">
        <v>3405</v>
      </c>
      <c r="U2858" s="256">
        <v>3559</v>
      </c>
      <c r="V2858" s="256">
        <v>3749</v>
      </c>
      <c r="W2858" s="256">
        <v>3925</v>
      </c>
      <c r="X2858" s="256">
        <v>4078</v>
      </c>
      <c r="Y2858" s="256">
        <v>4216</v>
      </c>
      <c r="Z2858" s="256">
        <v>4328</v>
      </c>
      <c r="AA2858" s="256">
        <v>4424</v>
      </c>
      <c r="AB2858" s="256">
        <v>4460</v>
      </c>
      <c r="AC2858" s="256">
        <v>4368</v>
      </c>
      <c r="AD2858" s="256">
        <v>4068</v>
      </c>
      <c r="AE2858" s="256">
        <v>3498</v>
      </c>
      <c r="AF2858" s="256">
        <v>2422</v>
      </c>
      <c r="AG2858" s="256">
        <v>1294</v>
      </c>
      <c r="AH2858" s="256">
        <v>501</v>
      </c>
      <c r="AI2858" s="256">
        <v>250</v>
      </c>
      <c r="AJ2858" s="256">
        <v>139</v>
      </c>
      <c r="AK2858" s="256">
        <v>65</v>
      </c>
      <c r="AL2858" s="256">
        <v>0</v>
      </c>
      <c r="AM2858" s="256">
        <v>0</v>
      </c>
      <c r="AN2858" s="256">
        <v>0</v>
      </c>
      <c r="AO2858" s="256">
        <v>0</v>
      </c>
      <c r="AP2858" s="256">
        <v>0</v>
      </c>
      <c r="AQ2858" s="256">
        <v>0</v>
      </c>
      <c r="AR2858" s="256">
        <v>0</v>
      </c>
      <c r="AS2858" s="256">
        <v>0</v>
      </c>
      <c r="AT2858" s="256">
        <v>0</v>
      </c>
      <c r="AU2858" s="256">
        <v>0</v>
      </c>
      <c r="AV2858" s="256">
        <v>0</v>
      </c>
      <c r="AW2858" s="256">
        <v>0</v>
      </c>
      <c r="AX2858" s="256">
        <v>0</v>
      </c>
      <c r="AY2858" s="256">
        <v>0</v>
      </c>
      <c r="AZ2858" s="256">
        <v>0</v>
      </c>
      <c r="BA2858" s="256">
        <v>0</v>
      </c>
      <c r="BB2858" s="256">
        <v>0</v>
      </c>
      <c r="BC2858" s="256">
        <v>0</v>
      </c>
      <c r="BD2858" s="256">
        <v>0</v>
      </c>
      <c r="BE2858" s="256">
        <v>0</v>
      </c>
      <c r="BF2858" s="256">
        <v>0</v>
      </c>
      <c r="BG2858" s="256">
        <v>0</v>
      </c>
      <c r="BH2858" s="256">
        <v>0</v>
      </c>
      <c r="BI2858" s="256">
        <v>0</v>
      </c>
      <c r="BJ2858" s="256">
        <v>0</v>
      </c>
      <c r="BK2858" s="256">
        <v>0</v>
      </c>
      <c r="BL2858" s="256">
        <v>0</v>
      </c>
      <c r="BM2858" s="256">
        <v>0</v>
      </c>
      <c r="BN2858" s="256">
        <v>0</v>
      </c>
      <c r="BO2858" s="256">
        <v>0</v>
      </c>
      <c r="BP2858" s="256">
        <v>0</v>
      </c>
      <c r="BQ2858" s="256">
        <v>0</v>
      </c>
      <c r="BR2858" s="256">
        <v>0</v>
      </c>
      <c r="BS2858" s="256">
        <v>0</v>
      </c>
      <c r="BT2858" s="256">
        <v>0</v>
      </c>
      <c r="BU2858" s="256">
        <v>0</v>
      </c>
      <c r="BV2858" s="256">
        <v>0</v>
      </c>
    </row>
    <row r="2859" spans="1:74">
      <c r="A2859" s="256">
        <v>97.5</v>
      </c>
      <c r="B2859" s="256">
        <v>2656</v>
      </c>
      <c r="C2859" s="256">
        <v>2666</v>
      </c>
      <c r="D2859" s="256">
        <v>2676</v>
      </c>
      <c r="E2859" s="256">
        <v>2695</v>
      </c>
      <c r="F2859" s="256">
        <v>2726</v>
      </c>
      <c r="G2859" s="256">
        <v>2761</v>
      </c>
      <c r="H2859" s="256">
        <v>2799</v>
      </c>
      <c r="I2859" s="256">
        <v>2848</v>
      </c>
      <c r="J2859" s="256">
        <v>2892</v>
      </c>
      <c r="K2859" s="256">
        <v>2924</v>
      </c>
      <c r="L2859" s="256">
        <v>2951</v>
      </c>
      <c r="M2859" s="256">
        <v>2974</v>
      </c>
      <c r="N2859" s="256">
        <v>2995</v>
      </c>
      <c r="O2859" s="256">
        <v>3014</v>
      </c>
      <c r="P2859" s="256">
        <v>3032</v>
      </c>
      <c r="Q2859" s="256">
        <v>3058</v>
      </c>
      <c r="R2859" s="256">
        <v>3097</v>
      </c>
      <c r="S2859" s="256">
        <v>3158</v>
      </c>
      <c r="T2859" s="256">
        <v>3250</v>
      </c>
      <c r="U2859" s="256">
        <v>3366</v>
      </c>
      <c r="V2859" s="256">
        <v>3497</v>
      </c>
      <c r="W2859" s="256">
        <v>3593</v>
      </c>
      <c r="X2859" s="256">
        <v>3644</v>
      </c>
      <c r="Y2859" s="256">
        <v>3656</v>
      </c>
      <c r="Z2859" s="256">
        <v>3637</v>
      </c>
      <c r="AA2859" s="256">
        <v>3588</v>
      </c>
      <c r="AB2859" s="256">
        <v>3450</v>
      </c>
      <c r="AC2859" s="256">
        <v>3168</v>
      </c>
      <c r="AD2859" s="256">
        <v>2726</v>
      </c>
      <c r="AE2859" s="256">
        <v>2092</v>
      </c>
      <c r="AF2859" s="256">
        <v>1370</v>
      </c>
      <c r="AG2859" s="256">
        <v>757</v>
      </c>
      <c r="AH2859" s="256">
        <v>396</v>
      </c>
      <c r="AI2859" s="256">
        <v>230</v>
      </c>
      <c r="AJ2859" s="256">
        <v>142</v>
      </c>
      <c r="AK2859" s="256">
        <v>75</v>
      </c>
      <c r="AL2859" s="256">
        <v>0</v>
      </c>
      <c r="AM2859" s="256">
        <v>0</v>
      </c>
      <c r="AN2859" s="256">
        <v>0</v>
      </c>
      <c r="AO2859" s="256">
        <v>0</v>
      </c>
      <c r="AP2859" s="256">
        <v>0</v>
      </c>
      <c r="AQ2859" s="256">
        <v>0</v>
      </c>
      <c r="AR2859" s="256">
        <v>0</v>
      </c>
      <c r="AS2859" s="256">
        <v>0</v>
      </c>
      <c r="AT2859" s="256">
        <v>0</v>
      </c>
      <c r="AU2859" s="256">
        <v>0</v>
      </c>
      <c r="AV2859" s="256">
        <v>0</v>
      </c>
      <c r="AW2859" s="256">
        <v>0</v>
      </c>
      <c r="AX2859" s="256">
        <v>0</v>
      </c>
      <c r="AY2859" s="256">
        <v>0</v>
      </c>
      <c r="AZ2859" s="256">
        <v>0</v>
      </c>
      <c r="BA2859" s="256">
        <v>0</v>
      </c>
      <c r="BB2859" s="256">
        <v>0</v>
      </c>
      <c r="BC2859" s="256">
        <v>0</v>
      </c>
      <c r="BD2859" s="256">
        <v>0</v>
      </c>
      <c r="BE2859" s="256">
        <v>0</v>
      </c>
      <c r="BF2859" s="256">
        <v>0</v>
      </c>
      <c r="BG2859" s="256">
        <v>0</v>
      </c>
      <c r="BH2859" s="256">
        <v>0</v>
      </c>
      <c r="BI2859" s="256">
        <v>0</v>
      </c>
      <c r="BJ2859" s="256">
        <v>0</v>
      </c>
      <c r="BK2859" s="256">
        <v>0</v>
      </c>
      <c r="BL2859" s="256">
        <v>0</v>
      </c>
      <c r="BM2859" s="256">
        <v>0</v>
      </c>
      <c r="BN2859" s="256">
        <v>0</v>
      </c>
      <c r="BO2859" s="256">
        <v>0</v>
      </c>
      <c r="BP2859" s="256">
        <v>0</v>
      </c>
      <c r="BQ2859" s="256">
        <v>0</v>
      </c>
      <c r="BR2859" s="256">
        <v>0</v>
      </c>
      <c r="BS2859" s="256">
        <v>0</v>
      </c>
      <c r="BT2859" s="256">
        <v>0</v>
      </c>
      <c r="BU2859" s="256">
        <v>0</v>
      </c>
      <c r="BV2859" s="256">
        <v>0</v>
      </c>
    </row>
    <row r="2860" spans="1:74">
      <c r="A2860" s="256">
        <v>100</v>
      </c>
      <c r="B2860" s="256">
        <v>2656</v>
      </c>
      <c r="C2860" s="256">
        <v>2666</v>
      </c>
      <c r="D2860" s="256">
        <v>2678</v>
      </c>
      <c r="E2860" s="256">
        <v>2700</v>
      </c>
      <c r="F2860" s="256">
        <v>2732</v>
      </c>
      <c r="G2860" s="256">
        <v>2765</v>
      </c>
      <c r="H2860" s="256">
        <v>2801</v>
      </c>
      <c r="I2860" s="256">
        <v>2844</v>
      </c>
      <c r="J2860" s="256">
        <v>2882</v>
      </c>
      <c r="K2860" s="256">
        <v>2908</v>
      </c>
      <c r="L2860" s="256">
        <v>2922</v>
      </c>
      <c r="M2860" s="256">
        <v>2934</v>
      </c>
      <c r="N2860" s="256">
        <v>2940</v>
      </c>
      <c r="O2860" s="256">
        <v>2940</v>
      </c>
      <c r="P2860" s="256">
        <v>2936</v>
      </c>
      <c r="Q2860" s="256">
        <v>2939</v>
      </c>
      <c r="R2860" s="256">
        <v>2956</v>
      </c>
      <c r="S2860" s="256">
        <v>2997</v>
      </c>
      <c r="T2860" s="256">
        <v>3046</v>
      </c>
      <c r="U2860" s="256">
        <v>3083</v>
      </c>
      <c r="V2860" s="256">
        <v>3126</v>
      </c>
      <c r="W2860" s="256">
        <v>3160</v>
      </c>
      <c r="X2860" s="256">
        <v>3170</v>
      </c>
      <c r="Y2860" s="256">
        <v>3124</v>
      </c>
      <c r="Z2860" s="256">
        <v>3008</v>
      </c>
      <c r="AA2860" s="256">
        <v>2836</v>
      </c>
      <c r="AB2860" s="256">
        <v>2566</v>
      </c>
      <c r="AC2860" s="256">
        <v>2213</v>
      </c>
      <c r="AD2860" s="256">
        <v>1828</v>
      </c>
      <c r="AE2860" s="256">
        <v>1366</v>
      </c>
      <c r="AF2860" s="256">
        <v>943</v>
      </c>
      <c r="AG2860" s="256">
        <v>598</v>
      </c>
      <c r="AH2860" s="256">
        <v>374</v>
      </c>
      <c r="AI2860" s="256">
        <v>237</v>
      </c>
      <c r="AJ2860" s="256">
        <v>159</v>
      </c>
      <c r="AK2860" s="256">
        <v>89</v>
      </c>
      <c r="AL2860" s="256">
        <v>0</v>
      </c>
      <c r="AM2860" s="256">
        <v>0</v>
      </c>
      <c r="AN2860" s="256">
        <v>0</v>
      </c>
      <c r="AO2860" s="256">
        <v>0</v>
      </c>
      <c r="AP2860" s="256">
        <v>0</v>
      </c>
      <c r="AQ2860" s="256">
        <v>0</v>
      </c>
      <c r="AR2860" s="256">
        <v>0</v>
      </c>
      <c r="AS2860" s="256">
        <v>0</v>
      </c>
      <c r="AT2860" s="256">
        <v>0</v>
      </c>
      <c r="AU2860" s="256">
        <v>0</v>
      </c>
      <c r="AV2860" s="256">
        <v>0</v>
      </c>
      <c r="AW2860" s="256">
        <v>0</v>
      </c>
      <c r="AX2860" s="256">
        <v>0</v>
      </c>
      <c r="AY2860" s="256">
        <v>0</v>
      </c>
      <c r="AZ2860" s="256">
        <v>0</v>
      </c>
      <c r="BA2860" s="256">
        <v>0</v>
      </c>
      <c r="BB2860" s="256">
        <v>0</v>
      </c>
      <c r="BC2860" s="256">
        <v>0</v>
      </c>
      <c r="BD2860" s="256">
        <v>0</v>
      </c>
      <c r="BE2860" s="256">
        <v>0</v>
      </c>
      <c r="BF2860" s="256">
        <v>0</v>
      </c>
      <c r="BG2860" s="256">
        <v>0</v>
      </c>
      <c r="BH2860" s="256">
        <v>0</v>
      </c>
      <c r="BI2860" s="256">
        <v>0</v>
      </c>
      <c r="BJ2860" s="256">
        <v>0</v>
      </c>
      <c r="BK2860" s="256">
        <v>0</v>
      </c>
      <c r="BL2860" s="256">
        <v>0</v>
      </c>
      <c r="BM2860" s="256">
        <v>0</v>
      </c>
      <c r="BN2860" s="256">
        <v>0</v>
      </c>
      <c r="BO2860" s="256">
        <v>0</v>
      </c>
      <c r="BP2860" s="256">
        <v>0</v>
      </c>
      <c r="BQ2860" s="256">
        <v>0</v>
      </c>
      <c r="BR2860" s="256">
        <v>0</v>
      </c>
      <c r="BS2860" s="256">
        <v>0</v>
      </c>
      <c r="BT2860" s="256">
        <v>0</v>
      </c>
      <c r="BU2860" s="256">
        <v>0</v>
      </c>
      <c r="BV2860" s="256">
        <v>0</v>
      </c>
    </row>
    <row r="2861" spans="1:74">
      <c r="A2861" s="256">
        <v>102.5</v>
      </c>
      <c r="B2861" s="256">
        <v>2656</v>
      </c>
      <c r="C2861" s="256">
        <v>2666</v>
      </c>
      <c r="D2861" s="256">
        <v>2680</v>
      </c>
      <c r="E2861" s="256">
        <v>2704</v>
      </c>
      <c r="F2861" s="256">
        <v>2736</v>
      </c>
      <c r="G2861" s="256">
        <v>2770</v>
      </c>
      <c r="H2861" s="256">
        <v>2804</v>
      </c>
      <c r="I2861" s="256">
        <v>2841</v>
      </c>
      <c r="J2861" s="256">
        <v>2870</v>
      </c>
      <c r="K2861" s="256">
        <v>2886</v>
      </c>
      <c r="L2861" s="256">
        <v>2888</v>
      </c>
      <c r="M2861" s="256">
        <v>2886</v>
      </c>
      <c r="N2861" s="256">
        <v>2875</v>
      </c>
      <c r="O2861" s="256">
        <v>2854</v>
      </c>
      <c r="P2861" s="256">
        <v>2823</v>
      </c>
      <c r="Q2861" s="256">
        <v>2800</v>
      </c>
      <c r="R2861" s="256">
        <v>2773</v>
      </c>
      <c r="S2861" s="256">
        <v>2744</v>
      </c>
      <c r="T2861" s="256">
        <v>2712</v>
      </c>
      <c r="U2861" s="256">
        <v>2695</v>
      </c>
      <c r="V2861" s="256">
        <v>2729</v>
      </c>
      <c r="W2861" s="256">
        <v>2774</v>
      </c>
      <c r="X2861" s="256">
        <v>2752</v>
      </c>
      <c r="Y2861" s="256">
        <v>2600</v>
      </c>
      <c r="Z2861" s="256">
        <v>2316</v>
      </c>
      <c r="AA2861" s="256">
        <v>1970</v>
      </c>
      <c r="AB2861" s="256">
        <v>1655</v>
      </c>
      <c r="AC2861" s="256">
        <v>1373</v>
      </c>
      <c r="AD2861" s="256">
        <v>1128</v>
      </c>
      <c r="AE2861" s="256">
        <v>858</v>
      </c>
      <c r="AF2861" s="256">
        <v>620</v>
      </c>
      <c r="AG2861" s="256">
        <v>459</v>
      </c>
      <c r="AH2861" s="256">
        <v>335</v>
      </c>
      <c r="AI2861" s="256">
        <v>246</v>
      </c>
      <c r="AJ2861" s="256">
        <v>179</v>
      </c>
      <c r="AK2861" s="256">
        <v>96</v>
      </c>
      <c r="AL2861" s="256">
        <v>0</v>
      </c>
      <c r="AM2861" s="256">
        <v>0</v>
      </c>
      <c r="AN2861" s="256">
        <v>0</v>
      </c>
      <c r="AO2861" s="256">
        <v>0</v>
      </c>
      <c r="AP2861" s="256">
        <v>0</v>
      </c>
      <c r="AQ2861" s="256">
        <v>0</v>
      </c>
      <c r="AR2861" s="256">
        <v>0</v>
      </c>
      <c r="AS2861" s="256">
        <v>0</v>
      </c>
      <c r="AT2861" s="256">
        <v>0</v>
      </c>
      <c r="AU2861" s="256">
        <v>0</v>
      </c>
      <c r="AV2861" s="256">
        <v>0</v>
      </c>
      <c r="AW2861" s="256">
        <v>0</v>
      </c>
      <c r="AX2861" s="256">
        <v>0</v>
      </c>
      <c r="AY2861" s="256">
        <v>0</v>
      </c>
      <c r="AZ2861" s="256">
        <v>0</v>
      </c>
      <c r="BA2861" s="256">
        <v>0</v>
      </c>
      <c r="BB2861" s="256">
        <v>0</v>
      </c>
      <c r="BC2861" s="256">
        <v>0</v>
      </c>
      <c r="BD2861" s="256">
        <v>0</v>
      </c>
      <c r="BE2861" s="256">
        <v>0</v>
      </c>
      <c r="BF2861" s="256">
        <v>0</v>
      </c>
      <c r="BG2861" s="256">
        <v>0</v>
      </c>
      <c r="BH2861" s="256">
        <v>0</v>
      </c>
      <c r="BI2861" s="256">
        <v>0</v>
      </c>
      <c r="BJ2861" s="256">
        <v>0</v>
      </c>
      <c r="BK2861" s="256">
        <v>0</v>
      </c>
      <c r="BL2861" s="256">
        <v>0</v>
      </c>
      <c r="BM2861" s="256">
        <v>0</v>
      </c>
      <c r="BN2861" s="256">
        <v>0</v>
      </c>
      <c r="BO2861" s="256">
        <v>0</v>
      </c>
      <c r="BP2861" s="256">
        <v>0</v>
      </c>
      <c r="BQ2861" s="256">
        <v>0</v>
      </c>
      <c r="BR2861" s="256">
        <v>0</v>
      </c>
      <c r="BS2861" s="256">
        <v>0</v>
      </c>
      <c r="BT2861" s="256">
        <v>0</v>
      </c>
      <c r="BU2861" s="256">
        <v>0</v>
      </c>
      <c r="BV2861" s="256">
        <v>0</v>
      </c>
    </row>
    <row r="2862" spans="1:74">
      <c r="A2862" s="256">
        <v>105</v>
      </c>
      <c r="B2862" s="256">
        <v>2656</v>
      </c>
      <c r="C2862" s="256">
        <v>2666</v>
      </c>
      <c r="D2862" s="256">
        <v>2682</v>
      </c>
      <c r="E2862" s="256">
        <v>2707</v>
      </c>
      <c r="F2862" s="256">
        <v>2740</v>
      </c>
      <c r="G2862" s="256">
        <v>2772</v>
      </c>
      <c r="H2862" s="256">
        <v>2802</v>
      </c>
      <c r="I2862" s="256">
        <v>2830</v>
      </c>
      <c r="J2862" s="256">
        <v>2849</v>
      </c>
      <c r="K2862" s="256">
        <v>2852</v>
      </c>
      <c r="L2862" s="256">
        <v>2841</v>
      </c>
      <c r="M2862" s="256">
        <v>2820</v>
      </c>
      <c r="N2862" s="256">
        <v>2790</v>
      </c>
      <c r="O2862" s="256">
        <v>2744</v>
      </c>
      <c r="P2862" s="256">
        <v>2674</v>
      </c>
      <c r="Q2862" s="256">
        <v>2586</v>
      </c>
      <c r="R2862" s="256">
        <v>2483</v>
      </c>
      <c r="S2862" s="256">
        <v>2391</v>
      </c>
      <c r="T2862" s="256">
        <v>2328</v>
      </c>
      <c r="U2862" s="256">
        <v>2318</v>
      </c>
      <c r="V2862" s="256">
        <v>2365</v>
      </c>
      <c r="W2862" s="256">
        <v>2391</v>
      </c>
      <c r="X2862" s="256">
        <v>2286</v>
      </c>
      <c r="Y2862" s="256">
        <v>2000</v>
      </c>
      <c r="Z2862" s="256">
        <v>1596</v>
      </c>
      <c r="AA2862" s="256">
        <v>1242</v>
      </c>
      <c r="AB2862" s="256">
        <v>1010</v>
      </c>
      <c r="AC2862" s="256">
        <v>832</v>
      </c>
      <c r="AD2862" s="256">
        <v>684</v>
      </c>
      <c r="AE2862" s="256">
        <v>551</v>
      </c>
      <c r="AF2862" s="256">
        <v>461</v>
      </c>
      <c r="AG2862" s="256">
        <v>380</v>
      </c>
      <c r="AH2862" s="256">
        <v>307</v>
      </c>
      <c r="AI2862" s="256">
        <v>258</v>
      </c>
      <c r="AJ2862" s="256">
        <v>192</v>
      </c>
      <c r="AK2862" s="256">
        <v>104</v>
      </c>
      <c r="AL2862" s="256">
        <v>0</v>
      </c>
      <c r="AM2862" s="256">
        <v>0</v>
      </c>
      <c r="AN2862" s="256">
        <v>0</v>
      </c>
      <c r="AO2862" s="256">
        <v>0</v>
      </c>
      <c r="AP2862" s="256">
        <v>0</v>
      </c>
      <c r="AQ2862" s="256">
        <v>0</v>
      </c>
      <c r="AR2862" s="256">
        <v>0</v>
      </c>
      <c r="AS2862" s="256">
        <v>0</v>
      </c>
      <c r="AT2862" s="256">
        <v>0</v>
      </c>
      <c r="AU2862" s="256">
        <v>0</v>
      </c>
      <c r="AV2862" s="256">
        <v>0</v>
      </c>
      <c r="AW2862" s="256">
        <v>0</v>
      </c>
      <c r="AX2862" s="256">
        <v>0</v>
      </c>
      <c r="AY2862" s="256">
        <v>0</v>
      </c>
      <c r="AZ2862" s="256">
        <v>0</v>
      </c>
      <c r="BA2862" s="256">
        <v>0</v>
      </c>
      <c r="BB2862" s="256">
        <v>0</v>
      </c>
      <c r="BC2862" s="256">
        <v>0</v>
      </c>
      <c r="BD2862" s="256">
        <v>0</v>
      </c>
      <c r="BE2862" s="256">
        <v>0</v>
      </c>
      <c r="BF2862" s="256">
        <v>0</v>
      </c>
      <c r="BG2862" s="256">
        <v>0</v>
      </c>
      <c r="BH2862" s="256">
        <v>0</v>
      </c>
      <c r="BI2862" s="256">
        <v>0</v>
      </c>
      <c r="BJ2862" s="256">
        <v>0</v>
      </c>
      <c r="BK2862" s="256">
        <v>0</v>
      </c>
      <c r="BL2862" s="256">
        <v>0</v>
      </c>
      <c r="BM2862" s="256">
        <v>0</v>
      </c>
      <c r="BN2862" s="256">
        <v>0</v>
      </c>
      <c r="BO2862" s="256">
        <v>0</v>
      </c>
      <c r="BP2862" s="256">
        <v>0</v>
      </c>
      <c r="BQ2862" s="256">
        <v>0</v>
      </c>
      <c r="BR2862" s="256">
        <v>0</v>
      </c>
      <c r="BS2862" s="256">
        <v>0</v>
      </c>
      <c r="BT2862" s="256">
        <v>0</v>
      </c>
      <c r="BU2862" s="256">
        <v>0</v>
      </c>
      <c r="BV2862" s="256">
        <v>0</v>
      </c>
    </row>
    <row r="2863" spans="1:74">
      <c r="A2863" s="256">
        <v>107.5</v>
      </c>
      <c r="B2863" s="256">
        <v>2656</v>
      </c>
      <c r="C2863" s="256">
        <v>2670</v>
      </c>
      <c r="D2863" s="256">
        <v>2692</v>
      </c>
      <c r="E2863" s="256">
        <v>2718</v>
      </c>
      <c r="F2863" s="256">
        <v>2751</v>
      </c>
      <c r="G2863" s="256">
        <v>2780</v>
      </c>
      <c r="H2863" s="256">
        <v>2803</v>
      </c>
      <c r="I2863" s="256">
        <v>2824</v>
      </c>
      <c r="J2863" s="256">
        <v>2832</v>
      </c>
      <c r="K2863" s="256">
        <v>2822</v>
      </c>
      <c r="L2863" s="256">
        <v>2794</v>
      </c>
      <c r="M2863" s="256">
        <v>2755</v>
      </c>
      <c r="N2863" s="256">
        <v>2698</v>
      </c>
      <c r="O2863" s="256">
        <v>2606</v>
      </c>
      <c r="P2863" s="256">
        <v>2462</v>
      </c>
      <c r="Q2863" s="256">
        <v>2302</v>
      </c>
      <c r="R2863" s="256">
        <v>2147</v>
      </c>
      <c r="S2863" s="256">
        <v>2028</v>
      </c>
      <c r="T2863" s="256">
        <v>1964</v>
      </c>
      <c r="U2863" s="256">
        <v>1962</v>
      </c>
      <c r="V2863" s="256">
        <v>1993</v>
      </c>
      <c r="W2863" s="256">
        <v>1963</v>
      </c>
      <c r="X2863" s="256">
        <v>1766</v>
      </c>
      <c r="Y2863" s="256">
        <v>1426</v>
      </c>
      <c r="Z2863" s="256">
        <v>1094</v>
      </c>
      <c r="AA2863" s="256">
        <v>894</v>
      </c>
      <c r="AB2863" s="256">
        <v>797</v>
      </c>
      <c r="AC2863" s="256">
        <v>708</v>
      </c>
      <c r="AD2863" s="256">
        <v>614</v>
      </c>
      <c r="AE2863" s="256">
        <v>506</v>
      </c>
      <c r="AF2863" s="256">
        <v>418</v>
      </c>
      <c r="AG2863" s="256">
        <v>358</v>
      </c>
      <c r="AH2863" s="256">
        <v>310</v>
      </c>
      <c r="AI2863" s="256">
        <v>270</v>
      </c>
      <c r="AJ2863" s="256">
        <v>192</v>
      </c>
      <c r="AK2863" s="256">
        <v>106</v>
      </c>
      <c r="AL2863" s="256">
        <v>0</v>
      </c>
      <c r="AM2863" s="256">
        <v>0</v>
      </c>
      <c r="AN2863" s="256">
        <v>0</v>
      </c>
      <c r="AO2863" s="256">
        <v>0</v>
      </c>
      <c r="AP2863" s="256">
        <v>0</v>
      </c>
      <c r="AQ2863" s="256">
        <v>0</v>
      </c>
      <c r="AR2863" s="256">
        <v>0</v>
      </c>
      <c r="AS2863" s="256">
        <v>0</v>
      </c>
      <c r="AT2863" s="256">
        <v>0</v>
      </c>
      <c r="AU2863" s="256">
        <v>0</v>
      </c>
      <c r="AV2863" s="256">
        <v>0</v>
      </c>
      <c r="AW2863" s="256">
        <v>0</v>
      </c>
      <c r="AX2863" s="256">
        <v>0</v>
      </c>
      <c r="AY2863" s="256">
        <v>0</v>
      </c>
      <c r="AZ2863" s="256">
        <v>0</v>
      </c>
      <c r="BA2863" s="256">
        <v>0</v>
      </c>
      <c r="BB2863" s="256">
        <v>0</v>
      </c>
      <c r="BC2863" s="256">
        <v>0</v>
      </c>
      <c r="BD2863" s="256">
        <v>0</v>
      </c>
      <c r="BE2863" s="256">
        <v>0</v>
      </c>
      <c r="BF2863" s="256">
        <v>0</v>
      </c>
      <c r="BG2863" s="256">
        <v>0</v>
      </c>
      <c r="BH2863" s="256">
        <v>0</v>
      </c>
      <c r="BI2863" s="256">
        <v>0</v>
      </c>
      <c r="BJ2863" s="256">
        <v>0</v>
      </c>
      <c r="BK2863" s="256">
        <v>0</v>
      </c>
      <c r="BL2863" s="256">
        <v>0</v>
      </c>
      <c r="BM2863" s="256">
        <v>0</v>
      </c>
      <c r="BN2863" s="256">
        <v>0</v>
      </c>
      <c r="BO2863" s="256">
        <v>0</v>
      </c>
      <c r="BP2863" s="256">
        <v>0</v>
      </c>
      <c r="BQ2863" s="256">
        <v>0</v>
      </c>
      <c r="BR2863" s="256">
        <v>0</v>
      </c>
      <c r="BS2863" s="256">
        <v>0</v>
      </c>
      <c r="BT2863" s="256">
        <v>0</v>
      </c>
      <c r="BU2863" s="256">
        <v>0</v>
      </c>
      <c r="BV2863" s="256">
        <v>0</v>
      </c>
    </row>
    <row r="2864" spans="1:74">
      <c r="A2864" s="256">
        <v>110</v>
      </c>
      <c r="B2864" s="256">
        <v>2656</v>
      </c>
      <c r="C2864" s="256">
        <v>2674</v>
      </c>
      <c r="D2864" s="256">
        <v>2696</v>
      </c>
      <c r="E2864" s="256">
        <v>2726</v>
      </c>
      <c r="F2864" s="256">
        <v>2758</v>
      </c>
      <c r="G2864" s="256">
        <v>2782</v>
      </c>
      <c r="H2864" s="256">
        <v>2798</v>
      </c>
      <c r="I2864" s="256">
        <v>2808</v>
      </c>
      <c r="J2864" s="256">
        <v>2803</v>
      </c>
      <c r="K2864" s="256">
        <v>2782</v>
      </c>
      <c r="L2864" s="256">
        <v>2739</v>
      </c>
      <c r="M2864" s="256">
        <v>2673</v>
      </c>
      <c r="N2864" s="256">
        <v>2570</v>
      </c>
      <c r="O2864" s="256">
        <v>2408</v>
      </c>
      <c r="P2864" s="256">
        <v>2209</v>
      </c>
      <c r="Q2864" s="256">
        <v>2005</v>
      </c>
      <c r="R2864" s="256">
        <v>1824</v>
      </c>
      <c r="S2864" s="256">
        <v>1702</v>
      </c>
      <c r="T2864" s="256">
        <v>1647</v>
      </c>
      <c r="U2864" s="256">
        <v>1634</v>
      </c>
      <c r="V2864" s="256">
        <v>1632</v>
      </c>
      <c r="W2864" s="256">
        <v>1538</v>
      </c>
      <c r="X2864" s="256">
        <v>1306</v>
      </c>
      <c r="Y2864" s="256">
        <v>1036</v>
      </c>
      <c r="Z2864" s="256">
        <v>857</v>
      </c>
      <c r="AA2864" s="256">
        <v>784</v>
      </c>
      <c r="AB2864" s="256">
        <v>749</v>
      </c>
      <c r="AC2864" s="256">
        <v>684</v>
      </c>
      <c r="AD2864" s="256">
        <v>602</v>
      </c>
      <c r="AE2864" s="256">
        <v>500</v>
      </c>
      <c r="AF2864" s="256">
        <v>406</v>
      </c>
      <c r="AG2864" s="256">
        <v>352</v>
      </c>
      <c r="AH2864" s="256">
        <v>314</v>
      </c>
      <c r="AI2864" s="256">
        <v>279</v>
      </c>
      <c r="AJ2864" s="256">
        <v>208</v>
      </c>
      <c r="AK2864" s="256">
        <v>117</v>
      </c>
      <c r="AL2864" s="256">
        <v>0</v>
      </c>
      <c r="AM2864" s="256">
        <v>0</v>
      </c>
      <c r="AN2864" s="256">
        <v>0</v>
      </c>
      <c r="AO2864" s="256">
        <v>0</v>
      </c>
      <c r="AP2864" s="256">
        <v>0</v>
      </c>
      <c r="AQ2864" s="256">
        <v>0</v>
      </c>
      <c r="AR2864" s="256">
        <v>0</v>
      </c>
      <c r="AS2864" s="256">
        <v>0</v>
      </c>
      <c r="AT2864" s="256">
        <v>0</v>
      </c>
      <c r="AU2864" s="256">
        <v>0</v>
      </c>
      <c r="AV2864" s="256">
        <v>0</v>
      </c>
      <c r="AW2864" s="256">
        <v>0</v>
      </c>
      <c r="AX2864" s="256">
        <v>0</v>
      </c>
      <c r="AY2864" s="256">
        <v>0</v>
      </c>
      <c r="AZ2864" s="256">
        <v>0</v>
      </c>
      <c r="BA2864" s="256">
        <v>0</v>
      </c>
      <c r="BB2864" s="256">
        <v>0</v>
      </c>
      <c r="BC2864" s="256">
        <v>0</v>
      </c>
      <c r="BD2864" s="256">
        <v>0</v>
      </c>
      <c r="BE2864" s="256">
        <v>0</v>
      </c>
      <c r="BF2864" s="256">
        <v>0</v>
      </c>
      <c r="BG2864" s="256">
        <v>0</v>
      </c>
      <c r="BH2864" s="256">
        <v>0</v>
      </c>
      <c r="BI2864" s="256">
        <v>0</v>
      </c>
      <c r="BJ2864" s="256">
        <v>0</v>
      </c>
      <c r="BK2864" s="256">
        <v>0</v>
      </c>
      <c r="BL2864" s="256">
        <v>0</v>
      </c>
      <c r="BM2864" s="256">
        <v>0</v>
      </c>
      <c r="BN2864" s="256">
        <v>0</v>
      </c>
      <c r="BO2864" s="256">
        <v>0</v>
      </c>
      <c r="BP2864" s="256">
        <v>0</v>
      </c>
      <c r="BQ2864" s="256">
        <v>0</v>
      </c>
      <c r="BR2864" s="256">
        <v>0</v>
      </c>
      <c r="BS2864" s="256">
        <v>0</v>
      </c>
      <c r="BT2864" s="256">
        <v>0</v>
      </c>
      <c r="BU2864" s="256">
        <v>0</v>
      </c>
      <c r="BV2864" s="256">
        <v>0</v>
      </c>
    </row>
    <row r="2865" spans="1:74">
      <c r="A2865" s="256">
        <v>112.5</v>
      </c>
      <c r="B2865" s="256">
        <v>2656</v>
      </c>
      <c r="C2865" s="256">
        <v>2680</v>
      </c>
      <c r="D2865" s="256">
        <v>2704</v>
      </c>
      <c r="E2865" s="256">
        <v>2734</v>
      </c>
      <c r="F2865" s="256">
        <v>2764</v>
      </c>
      <c r="G2865" s="256">
        <v>2784</v>
      </c>
      <c r="H2865" s="256">
        <v>2792</v>
      </c>
      <c r="I2865" s="256">
        <v>2788</v>
      </c>
      <c r="J2865" s="256">
        <v>2773</v>
      </c>
      <c r="K2865" s="256">
        <v>2738</v>
      </c>
      <c r="L2865" s="256">
        <v>2674</v>
      </c>
      <c r="M2865" s="256">
        <v>2565</v>
      </c>
      <c r="N2865" s="256">
        <v>2394</v>
      </c>
      <c r="O2865" s="256">
        <v>2175</v>
      </c>
      <c r="P2865" s="256">
        <v>1934</v>
      </c>
      <c r="Q2865" s="256">
        <v>1708</v>
      </c>
      <c r="R2865" s="256">
        <v>1526</v>
      </c>
      <c r="S2865" s="256">
        <v>1412</v>
      </c>
      <c r="T2865" s="256">
        <v>1351</v>
      </c>
      <c r="U2865" s="256">
        <v>1322</v>
      </c>
      <c r="V2865" s="256">
        <v>1296</v>
      </c>
      <c r="W2865" s="256">
        <v>1182</v>
      </c>
      <c r="X2865" s="256">
        <v>990</v>
      </c>
      <c r="Y2865" s="256">
        <v>828</v>
      </c>
      <c r="Z2865" s="256">
        <v>752</v>
      </c>
      <c r="AA2865" s="256">
        <v>726</v>
      </c>
      <c r="AB2865" s="256">
        <v>706</v>
      </c>
      <c r="AC2865" s="256">
        <v>664</v>
      </c>
      <c r="AD2865" s="256">
        <v>598</v>
      </c>
      <c r="AE2865" s="256">
        <v>506</v>
      </c>
      <c r="AF2865" s="256">
        <v>416</v>
      </c>
      <c r="AG2865" s="256">
        <v>378</v>
      </c>
      <c r="AH2865" s="256">
        <v>352</v>
      </c>
      <c r="AI2865" s="256">
        <v>306</v>
      </c>
      <c r="AJ2865" s="256">
        <v>236</v>
      </c>
      <c r="AK2865" s="256">
        <v>127</v>
      </c>
      <c r="AL2865" s="256">
        <v>0</v>
      </c>
      <c r="AM2865" s="256">
        <v>0</v>
      </c>
      <c r="AN2865" s="256">
        <v>0</v>
      </c>
      <c r="AO2865" s="256">
        <v>0</v>
      </c>
      <c r="AP2865" s="256">
        <v>0</v>
      </c>
      <c r="AQ2865" s="256">
        <v>0</v>
      </c>
      <c r="AR2865" s="256">
        <v>0</v>
      </c>
      <c r="AS2865" s="256">
        <v>0</v>
      </c>
      <c r="AT2865" s="256">
        <v>0</v>
      </c>
      <c r="AU2865" s="256">
        <v>0</v>
      </c>
      <c r="AV2865" s="256">
        <v>0</v>
      </c>
      <c r="AW2865" s="256">
        <v>0</v>
      </c>
      <c r="AX2865" s="256">
        <v>0</v>
      </c>
      <c r="AY2865" s="256">
        <v>0</v>
      </c>
      <c r="AZ2865" s="256">
        <v>0</v>
      </c>
      <c r="BA2865" s="256">
        <v>0</v>
      </c>
      <c r="BB2865" s="256">
        <v>0</v>
      </c>
      <c r="BC2865" s="256">
        <v>0</v>
      </c>
      <c r="BD2865" s="256">
        <v>0</v>
      </c>
      <c r="BE2865" s="256">
        <v>0</v>
      </c>
      <c r="BF2865" s="256">
        <v>0</v>
      </c>
      <c r="BG2865" s="256">
        <v>0</v>
      </c>
      <c r="BH2865" s="256">
        <v>0</v>
      </c>
      <c r="BI2865" s="256">
        <v>0</v>
      </c>
      <c r="BJ2865" s="256">
        <v>0</v>
      </c>
      <c r="BK2865" s="256">
        <v>0</v>
      </c>
      <c r="BL2865" s="256">
        <v>0</v>
      </c>
      <c r="BM2865" s="256">
        <v>0</v>
      </c>
      <c r="BN2865" s="256">
        <v>0</v>
      </c>
      <c r="BO2865" s="256">
        <v>0</v>
      </c>
      <c r="BP2865" s="256">
        <v>0</v>
      </c>
      <c r="BQ2865" s="256">
        <v>0</v>
      </c>
      <c r="BR2865" s="256">
        <v>0</v>
      </c>
      <c r="BS2865" s="256">
        <v>0</v>
      </c>
      <c r="BT2865" s="256">
        <v>0</v>
      </c>
      <c r="BU2865" s="256">
        <v>0</v>
      </c>
      <c r="BV2865" s="256">
        <v>0</v>
      </c>
    </row>
    <row r="2866" spans="1:74">
      <c r="A2866" s="256">
        <v>115</v>
      </c>
      <c r="B2866" s="256">
        <v>2656</v>
      </c>
      <c r="C2866" s="256">
        <v>2682</v>
      </c>
      <c r="D2866" s="256">
        <v>2712</v>
      </c>
      <c r="E2866" s="256">
        <v>2740</v>
      </c>
      <c r="F2866" s="256">
        <v>2768</v>
      </c>
      <c r="G2866" s="256">
        <v>2784</v>
      </c>
      <c r="H2866" s="256">
        <v>2784</v>
      </c>
      <c r="I2866" s="256">
        <v>2770</v>
      </c>
      <c r="J2866" s="256">
        <v>2743</v>
      </c>
      <c r="K2866" s="256">
        <v>2691</v>
      </c>
      <c r="L2866" s="256">
        <v>2593</v>
      </c>
      <c r="M2866" s="256">
        <v>2423</v>
      </c>
      <c r="N2866" s="256">
        <v>2195</v>
      </c>
      <c r="O2866" s="256">
        <v>1940</v>
      </c>
      <c r="P2866" s="256">
        <v>1680</v>
      </c>
      <c r="Q2866" s="256">
        <v>1448</v>
      </c>
      <c r="R2866" s="256">
        <v>1280</v>
      </c>
      <c r="S2866" s="256">
        <v>1174</v>
      </c>
      <c r="T2866" s="256">
        <v>1106</v>
      </c>
      <c r="U2866" s="256">
        <v>1072</v>
      </c>
      <c r="V2866" s="256">
        <v>1054</v>
      </c>
      <c r="W2866" s="256">
        <v>968</v>
      </c>
      <c r="X2866" s="256">
        <v>828</v>
      </c>
      <c r="Y2866" s="256">
        <v>726</v>
      </c>
      <c r="Z2866" s="256">
        <v>691</v>
      </c>
      <c r="AA2866" s="256">
        <v>682</v>
      </c>
      <c r="AB2866" s="256">
        <v>678</v>
      </c>
      <c r="AC2866" s="256">
        <v>658</v>
      </c>
      <c r="AD2866" s="256">
        <v>606</v>
      </c>
      <c r="AE2866" s="256">
        <v>522</v>
      </c>
      <c r="AF2866" s="256">
        <v>436</v>
      </c>
      <c r="AG2866" s="256">
        <v>411</v>
      </c>
      <c r="AH2866" s="256">
        <v>393</v>
      </c>
      <c r="AI2866" s="256">
        <v>352</v>
      </c>
      <c r="AJ2866" s="256">
        <v>283</v>
      </c>
      <c r="AK2866" s="256">
        <v>151</v>
      </c>
      <c r="AL2866" s="256">
        <v>0</v>
      </c>
      <c r="AM2866" s="256">
        <v>0</v>
      </c>
      <c r="AN2866" s="256">
        <v>0</v>
      </c>
      <c r="AO2866" s="256">
        <v>0</v>
      </c>
      <c r="AP2866" s="256">
        <v>0</v>
      </c>
      <c r="AQ2866" s="256">
        <v>0</v>
      </c>
      <c r="AR2866" s="256">
        <v>0</v>
      </c>
      <c r="AS2866" s="256">
        <v>0</v>
      </c>
      <c r="AT2866" s="256">
        <v>0</v>
      </c>
      <c r="AU2866" s="256">
        <v>0</v>
      </c>
      <c r="AV2866" s="256">
        <v>0</v>
      </c>
      <c r="AW2866" s="256">
        <v>0</v>
      </c>
      <c r="AX2866" s="256">
        <v>0</v>
      </c>
      <c r="AY2866" s="256">
        <v>0</v>
      </c>
      <c r="AZ2866" s="256">
        <v>0</v>
      </c>
      <c r="BA2866" s="256">
        <v>0</v>
      </c>
      <c r="BB2866" s="256">
        <v>0</v>
      </c>
      <c r="BC2866" s="256">
        <v>0</v>
      </c>
      <c r="BD2866" s="256">
        <v>0</v>
      </c>
      <c r="BE2866" s="256">
        <v>0</v>
      </c>
      <c r="BF2866" s="256">
        <v>0</v>
      </c>
      <c r="BG2866" s="256">
        <v>0</v>
      </c>
      <c r="BH2866" s="256">
        <v>0</v>
      </c>
      <c r="BI2866" s="256">
        <v>0</v>
      </c>
      <c r="BJ2866" s="256">
        <v>0</v>
      </c>
      <c r="BK2866" s="256">
        <v>0</v>
      </c>
      <c r="BL2866" s="256">
        <v>0</v>
      </c>
      <c r="BM2866" s="256">
        <v>0</v>
      </c>
      <c r="BN2866" s="256">
        <v>0</v>
      </c>
      <c r="BO2866" s="256">
        <v>0</v>
      </c>
      <c r="BP2866" s="256">
        <v>0</v>
      </c>
      <c r="BQ2866" s="256">
        <v>0</v>
      </c>
      <c r="BR2866" s="256">
        <v>0</v>
      </c>
      <c r="BS2866" s="256">
        <v>0</v>
      </c>
      <c r="BT2866" s="256">
        <v>0</v>
      </c>
      <c r="BU2866" s="256">
        <v>0</v>
      </c>
      <c r="BV2866" s="256">
        <v>0</v>
      </c>
    </row>
    <row r="2867" spans="1:74">
      <c r="A2867" s="256">
        <v>117.5</v>
      </c>
      <c r="B2867" s="256">
        <v>2656</v>
      </c>
      <c r="C2867" s="256">
        <v>2690</v>
      </c>
      <c r="D2867" s="256">
        <v>2720</v>
      </c>
      <c r="E2867" s="256">
        <v>2750</v>
      </c>
      <c r="F2867" s="256">
        <v>2776</v>
      </c>
      <c r="G2867" s="256">
        <v>2783</v>
      </c>
      <c r="H2867" s="256">
        <v>2774</v>
      </c>
      <c r="I2867" s="256">
        <v>2748</v>
      </c>
      <c r="J2867" s="256">
        <v>2708</v>
      </c>
      <c r="K2867" s="256">
        <v>2633</v>
      </c>
      <c r="L2867" s="256">
        <v>2482</v>
      </c>
      <c r="M2867" s="256">
        <v>2254</v>
      </c>
      <c r="N2867" s="256">
        <v>1985</v>
      </c>
      <c r="O2867" s="256">
        <v>1708</v>
      </c>
      <c r="P2867" s="256">
        <v>1439</v>
      </c>
      <c r="Q2867" s="256">
        <v>1226</v>
      </c>
      <c r="R2867" s="256">
        <v>1077</v>
      </c>
      <c r="S2867" s="256">
        <v>977</v>
      </c>
      <c r="T2867" s="256">
        <v>917</v>
      </c>
      <c r="U2867" s="256">
        <v>896</v>
      </c>
      <c r="V2867" s="256">
        <v>902</v>
      </c>
      <c r="W2867" s="256">
        <v>840</v>
      </c>
      <c r="X2867" s="256">
        <v>736</v>
      </c>
      <c r="Y2867" s="256">
        <v>668</v>
      </c>
      <c r="Z2867" s="256">
        <v>658</v>
      </c>
      <c r="AA2867" s="256">
        <v>658</v>
      </c>
      <c r="AB2867" s="256">
        <v>664</v>
      </c>
      <c r="AC2867" s="256">
        <v>653</v>
      </c>
      <c r="AD2867" s="256">
        <v>606</v>
      </c>
      <c r="AE2867" s="256">
        <v>540</v>
      </c>
      <c r="AF2867" s="256">
        <v>462</v>
      </c>
      <c r="AG2867" s="256">
        <v>424</v>
      </c>
      <c r="AH2867" s="256">
        <v>410</v>
      </c>
      <c r="AI2867" s="256">
        <v>393</v>
      </c>
      <c r="AJ2867" s="256">
        <v>326</v>
      </c>
      <c r="AK2867" s="256">
        <v>171</v>
      </c>
      <c r="AL2867" s="256">
        <v>0</v>
      </c>
      <c r="AM2867" s="256">
        <v>0</v>
      </c>
      <c r="AN2867" s="256">
        <v>0</v>
      </c>
      <c r="AO2867" s="256">
        <v>0</v>
      </c>
      <c r="AP2867" s="256">
        <v>0</v>
      </c>
      <c r="AQ2867" s="256">
        <v>0</v>
      </c>
      <c r="AR2867" s="256">
        <v>0</v>
      </c>
      <c r="AS2867" s="256">
        <v>0</v>
      </c>
      <c r="AT2867" s="256">
        <v>0</v>
      </c>
      <c r="AU2867" s="256">
        <v>0</v>
      </c>
      <c r="AV2867" s="256">
        <v>0</v>
      </c>
      <c r="AW2867" s="256">
        <v>0</v>
      </c>
      <c r="AX2867" s="256">
        <v>0</v>
      </c>
      <c r="AY2867" s="256">
        <v>0</v>
      </c>
      <c r="AZ2867" s="256">
        <v>0</v>
      </c>
      <c r="BA2867" s="256">
        <v>0</v>
      </c>
      <c r="BB2867" s="256">
        <v>0</v>
      </c>
      <c r="BC2867" s="256">
        <v>0</v>
      </c>
      <c r="BD2867" s="256">
        <v>0</v>
      </c>
      <c r="BE2867" s="256">
        <v>0</v>
      </c>
      <c r="BF2867" s="256">
        <v>0</v>
      </c>
      <c r="BG2867" s="256">
        <v>0</v>
      </c>
      <c r="BH2867" s="256">
        <v>0</v>
      </c>
      <c r="BI2867" s="256">
        <v>0</v>
      </c>
      <c r="BJ2867" s="256">
        <v>0</v>
      </c>
      <c r="BK2867" s="256">
        <v>0</v>
      </c>
      <c r="BL2867" s="256">
        <v>0</v>
      </c>
      <c r="BM2867" s="256">
        <v>0</v>
      </c>
      <c r="BN2867" s="256">
        <v>0</v>
      </c>
      <c r="BO2867" s="256">
        <v>0</v>
      </c>
      <c r="BP2867" s="256">
        <v>0</v>
      </c>
      <c r="BQ2867" s="256">
        <v>0</v>
      </c>
      <c r="BR2867" s="256">
        <v>0</v>
      </c>
      <c r="BS2867" s="256">
        <v>0</v>
      </c>
      <c r="BT2867" s="256">
        <v>0</v>
      </c>
      <c r="BU2867" s="256">
        <v>0</v>
      </c>
      <c r="BV2867" s="256">
        <v>0</v>
      </c>
    </row>
    <row r="2868" spans="1:74">
      <c r="A2868" s="256">
        <v>120</v>
      </c>
      <c r="B2868" s="256">
        <v>2656</v>
      </c>
      <c r="C2868" s="256">
        <v>2698</v>
      </c>
      <c r="D2868" s="256">
        <v>2732</v>
      </c>
      <c r="E2868" s="256">
        <v>2760</v>
      </c>
      <c r="F2868" s="256">
        <v>2784</v>
      </c>
      <c r="G2868" s="256">
        <v>2786</v>
      </c>
      <c r="H2868" s="256">
        <v>2767</v>
      </c>
      <c r="I2868" s="256">
        <v>2732</v>
      </c>
      <c r="J2868" s="256">
        <v>2676</v>
      </c>
      <c r="K2868" s="256">
        <v>2564</v>
      </c>
      <c r="L2868" s="256">
        <v>2352</v>
      </c>
      <c r="M2868" s="256">
        <v>2076</v>
      </c>
      <c r="N2868" s="256">
        <v>1784</v>
      </c>
      <c r="O2868" s="256">
        <v>1492</v>
      </c>
      <c r="P2868" s="256">
        <v>1234</v>
      </c>
      <c r="Q2868" s="256">
        <v>1047</v>
      </c>
      <c r="R2868" s="256">
        <v>918</v>
      </c>
      <c r="S2868" s="256">
        <v>834</v>
      </c>
      <c r="T2868" s="256">
        <v>796</v>
      </c>
      <c r="U2868" s="256">
        <v>799</v>
      </c>
      <c r="V2868" s="256">
        <v>814</v>
      </c>
      <c r="W2868" s="256">
        <v>770</v>
      </c>
      <c r="X2868" s="256">
        <v>695</v>
      </c>
      <c r="Y2868" s="256">
        <v>641</v>
      </c>
      <c r="Z2868" s="256">
        <v>641</v>
      </c>
      <c r="AA2868" s="256">
        <v>650</v>
      </c>
      <c r="AB2868" s="256">
        <v>658</v>
      </c>
      <c r="AC2868" s="256">
        <v>640</v>
      </c>
      <c r="AD2868" s="256">
        <v>606</v>
      </c>
      <c r="AE2868" s="256">
        <v>562</v>
      </c>
      <c r="AF2868" s="256">
        <v>490</v>
      </c>
      <c r="AG2868" s="256">
        <v>448</v>
      </c>
      <c r="AH2868" s="256">
        <v>430</v>
      </c>
      <c r="AI2868" s="256">
        <v>426</v>
      </c>
      <c r="AJ2868" s="256">
        <v>372</v>
      </c>
      <c r="AK2868" s="256">
        <v>196</v>
      </c>
      <c r="AL2868" s="256">
        <v>0</v>
      </c>
      <c r="AM2868" s="256">
        <v>0</v>
      </c>
      <c r="AN2868" s="256">
        <v>0</v>
      </c>
      <c r="AO2868" s="256">
        <v>0</v>
      </c>
      <c r="AP2868" s="256">
        <v>0</v>
      </c>
      <c r="AQ2868" s="256">
        <v>0</v>
      </c>
      <c r="AR2868" s="256">
        <v>0</v>
      </c>
      <c r="AS2868" s="256">
        <v>0</v>
      </c>
      <c r="AT2868" s="256">
        <v>0</v>
      </c>
      <c r="AU2868" s="256">
        <v>0</v>
      </c>
      <c r="AV2868" s="256">
        <v>0</v>
      </c>
      <c r="AW2868" s="256">
        <v>0</v>
      </c>
      <c r="AX2868" s="256">
        <v>0</v>
      </c>
      <c r="AY2868" s="256">
        <v>0</v>
      </c>
      <c r="AZ2868" s="256">
        <v>0</v>
      </c>
      <c r="BA2868" s="256">
        <v>0</v>
      </c>
      <c r="BB2868" s="256">
        <v>0</v>
      </c>
      <c r="BC2868" s="256">
        <v>0</v>
      </c>
      <c r="BD2868" s="256">
        <v>0</v>
      </c>
      <c r="BE2868" s="256">
        <v>0</v>
      </c>
      <c r="BF2868" s="256">
        <v>0</v>
      </c>
      <c r="BG2868" s="256">
        <v>0</v>
      </c>
      <c r="BH2868" s="256">
        <v>0</v>
      </c>
      <c r="BI2868" s="256">
        <v>0</v>
      </c>
      <c r="BJ2868" s="256">
        <v>0</v>
      </c>
      <c r="BK2868" s="256">
        <v>0</v>
      </c>
      <c r="BL2868" s="256">
        <v>0</v>
      </c>
      <c r="BM2868" s="256">
        <v>0</v>
      </c>
      <c r="BN2868" s="256">
        <v>0</v>
      </c>
      <c r="BO2868" s="256">
        <v>0</v>
      </c>
      <c r="BP2868" s="256">
        <v>0</v>
      </c>
      <c r="BQ2868" s="256">
        <v>0</v>
      </c>
      <c r="BR2868" s="256">
        <v>0</v>
      </c>
      <c r="BS2868" s="256">
        <v>0</v>
      </c>
      <c r="BT2868" s="256">
        <v>0</v>
      </c>
      <c r="BU2868" s="256">
        <v>0</v>
      </c>
      <c r="BV2868" s="256">
        <v>0</v>
      </c>
    </row>
    <row r="2869" spans="1:74">
      <c r="A2869" s="256">
        <v>122.5</v>
      </c>
      <c r="B2869" s="256">
        <v>2656</v>
      </c>
      <c r="C2869" s="256">
        <v>2696</v>
      </c>
      <c r="D2869" s="256">
        <v>2730</v>
      </c>
      <c r="E2869" s="256">
        <v>2758</v>
      </c>
      <c r="F2869" s="256">
        <v>2778</v>
      </c>
      <c r="G2869" s="256">
        <v>2773</v>
      </c>
      <c r="H2869" s="256">
        <v>2748</v>
      </c>
      <c r="I2869" s="256">
        <v>2704</v>
      </c>
      <c r="J2869" s="256">
        <v>2623</v>
      </c>
      <c r="K2869" s="256">
        <v>2462</v>
      </c>
      <c r="L2869" s="256">
        <v>2200</v>
      </c>
      <c r="M2869" s="256">
        <v>1894</v>
      </c>
      <c r="N2869" s="256">
        <v>1584</v>
      </c>
      <c r="O2869" s="256">
        <v>1294</v>
      </c>
      <c r="P2869" s="256">
        <v>1060</v>
      </c>
      <c r="Q2869" s="256">
        <v>904</v>
      </c>
      <c r="R2869" s="256">
        <v>798</v>
      </c>
      <c r="S2869" s="256">
        <v>740</v>
      </c>
      <c r="T2869" s="256">
        <v>732</v>
      </c>
      <c r="U2869" s="256">
        <v>754</v>
      </c>
      <c r="V2869" s="256">
        <v>778</v>
      </c>
      <c r="W2869" s="256">
        <v>759</v>
      </c>
      <c r="X2869" s="256">
        <v>700</v>
      </c>
      <c r="Y2869" s="256">
        <v>640</v>
      </c>
      <c r="Z2869" s="256">
        <v>638</v>
      </c>
      <c r="AA2869" s="256">
        <v>647</v>
      </c>
      <c r="AB2869" s="256">
        <v>648</v>
      </c>
      <c r="AC2869" s="256">
        <v>626</v>
      </c>
      <c r="AD2869" s="256">
        <v>606</v>
      </c>
      <c r="AE2869" s="256">
        <v>571</v>
      </c>
      <c r="AF2869" s="256">
        <v>501</v>
      </c>
      <c r="AG2869" s="256">
        <v>456</v>
      </c>
      <c r="AH2869" s="256">
        <v>433</v>
      </c>
      <c r="AI2869" s="256">
        <v>410</v>
      </c>
      <c r="AJ2869" s="256">
        <v>356</v>
      </c>
      <c r="AK2869" s="256">
        <v>207</v>
      </c>
      <c r="AL2869" s="256">
        <v>0</v>
      </c>
      <c r="AM2869" s="256">
        <v>0</v>
      </c>
      <c r="AN2869" s="256">
        <v>0</v>
      </c>
      <c r="AO2869" s="256">
        <v>0</v>
      </c>
      <c r="AP2869" s="256">
        <v>0</v>
      </c>
      <c r="AQ2869" s="256">
        <v>0</v>
      </c>
      <c r="AR2869" s="256">
        <v>0</v>
      </c>
      <c r="AS2869" s="256">
        <v>0</v>
      </c>
      <c r="AT2869" s="256">
        <v>0</v>
      </c>
      <c r="AU2869" s="256">
        <v>0</v>
      </c>
      <c r="AV2869" s="256">
        <v>0</v>
      </c>
      <c r="AW2869" s="256">
        <v>0</v>
      </c>
      <c r="AX2869" s="256">
        <v>0</v>
      </c>
      <c r="AY2869" s="256">
        <v>0</v>
      </c>
      <c r="AZ2869" s="256">
        <v>0</v>
      </c>
      <c r="BA2869" s="256">
        <v>0</v>
      </c>
      <c r="BB2869" s="256">
        <v>0</v>
      </c>
      <c r="BC2869" s="256">
        <v>0</v>
      </c>
      <c r="BD2869" s="256">
        <v>0</v>
      </c>
      <c r="BE2869" s="256">
        <v>0</v>
      </c>
      <c r="BF2869" s="256">
        <v>0</v>
      </c>
      <c r="BG2869" s="256">
        <v>0</v>
      </c>
      <c r="BH2869" s="256">
        <v>0</v>
      </c>
      <c r="BI2869" s="256">
        <v>0</v>
      </c>
      <c r="BJ2869" s="256">
        <v>0</v>
      </c>
      <c r="BK2869" s="256">
        <v>0</v>
      </c>
      <c r="BL2869" s="256">
        <v>0</v>
      </c>
      <c r="BM2869" s="256">
        <v>0</v>
      </c>
      <c r="BN2869" s="256">
        <v>0</v>
      </c>
      <c r="BO2869" s="256">
        <v>0</v>
      </c>
      <c r="BP2869" s="256">
        <v>0</v>
      </c>
      <c r="BQ2869" s="256">
        <v>0</v>
      </c>
      <c r="BR2869" s="256">
        <v>0</v>
      </c>
      <c r="BS2869" s="256">
        <v>0</v>
      </c>
      <c r="BT2869" s="256">
        <v>0</v>
      </c>
      <c r="BU2869" s="256">
        <v>0</v>
      </c>
      <c r="BV2869" s="256">
        <v>0</v>
      </c>
    </row>
    <row r="2870" spans="1:74">
      <c r="A2870" s="256">
        <v>125</v>
      </c>
      <c r="B2870" s="256">
        <v>2656</v>
      </c>
      <c r="C2870" s="256">
        <v>2701</v>
      </c>
      <c r="D2870" s="256">
        <v>2740</v>
      </c>
      <c r="E2870" s="256">
        <v>2768</v>
      </c>
      <c r="F2870" s="256">
        <v>2781</v>
      </c>
      <c r="G2870" s="256">
        <v>2769</v>
      </c>
      <c r="H2870" s="256">
        <v>2737</v>
      </c>
      <c r="I2870" s="256">
        <v>2678</v>
      </c>
      <c r="J2870" s="256">
        <v>2560</v>
      </c>
      <c r="K2870" s="256">
        <v>2347</v>
      </c>
      <c r="L2870" s="256">
        <v>2051</v>
      </c>
      <c r="M2870" s="256">
        <v>1727</v>
      </c>
      <c r="N2870" s="256">
        <v>1401</v>
      </c>
      <c r="O2870" s="256">
        <v>1123</v>
      </c>
      <c r="P2870" s="256">
        <v>924</v>
      </c>
      <c r="Q2870" s="256">
        <v>798</v>
      </c>
      <c r="R2870" s="256">
        <v>720</v>
      </c>
      <c r="S2870" s="256">
        <v>694</v>
      </c>
      <c r="T2870" s="256">
        <v>709</v>
      </c>
      <c r="U2870" s="256">
        <v>745</v>
      </c>
      <c r="V2870" s="256">
        <v>780</v>
      </c>
      <c r="W2870" s="256">
        <v>797</v>
      </c>
      <c r="X2870" s="256">
        <v>759</v>
      </c>
      <c r="Y2870" s="256">
        <v>688</v>
      </c>
      <c r="Z2870" s="256">
        <v>663</v>
      </c>
      <c r="AA2870" s="256">
        <v>657</v>
      </c>
      <c r="AB2870" s="256">
        <v>644</v>
      </c>
      <c r="AC2870" s="256">
        <v>626</v>
      </c>
      <c r="AD2870" s="256">
        <v>614</v>
      </c>
      <c r="AE2870" s="256">
        <v>570</v>
      </c>
      <c r="AF2870" s="256">
        <v>498</v>
      </c>
      <c r="AG2870" s="256">
        <v>438</v>
      </c>
      <c r="AH2870" s="256">
        <v>388</v>
      </c>
      <c r="AI2870" s="256">
        <v>362</v>
      </c>
      <c r="AJ2870" s="256">
        <v>323</v>
      </c>
      <c r="AK2870" s="256">
        <v>192</v>
      </c>
      <c r="AL2870" s="256">
        <v>0</v>
      </c>
      <c r="AM2870" s="256">
        <v>0</v>
      </c>
      <c r="AN2870" s="256">
        <v>0</v>
      </c>
      <c r="AO2870" s="256">
        <v>0</v>
      </c>
      <c r="AP2870" s="256">
        <v>0</v>
      </c>
      <c r="AQ2870" s="256">
        <v>0</v>
      </c>
      <c r="AR2870" s="256">
        <v>0</v>
      </c>
      <c r="AS2870" s="256">
        <v>0</v>
      </c>
      <c r="AT2870" s="256">
        <v>0</v>
      </c>
      <c r="AU2870" s="256">
        <v>0</v>
      </c>
      <c r="AV2870" s="256">
        <v>0</v>
      </c>
      <c r="AW2870" s="256">
        <v>0</v>
      </c>
      <c r="AX2870" s="256">
        <v>0</v>
      </c>
      <c r="AY2870" s="256">
        <v>0</v>
      </c>
      <c r="AZ2870" s="256">
        <v>0</v>
      </c>
      <c r="BA2870" s="256">
        <v>0</v>
      </c>
      <c r="BB2870" s="256">
        <v>0</v>
      </c>
      <c r="BC2870" s="256">
        <v>0</v>
      </c>
      <c r="BD2870" s="256">
        <v>0</v>
      </c>
      <c r="BE2870" s="256">
        <v>0</v>
      </c>
      <c r="BF2870" s="256">
        <v>0</v>
      </c>
      <c r="BG2870" s="256">
        <v>0</v>
      </c>
      <c r="BH2870" s="256">
        <v>0</v>
      </c>
      <c r="BI2870" s="256">
        <v>0</v>
      </c>
      <c r="BJ2870" s="256">
        <v>0</v>
      </c>
      <c r="BK2870" s="256">
        <v>0</v>
      </c>
      <c r="BL2870" s="256">
        <v>0</v>
      </c>
      <c r="BM2870" s="256">
        <v>0</v>
      </c>
      <c r="BN2870" s="256">
        <v>0</v>
      </c>
      <c r="BO2870" s="256">
        <v>0</v>
      </c>
      <c r="BP2870" s="256">
        <v>0</v>
      </c>
      <c r="BQ2870" s="256">
        <v>0</v>
      </c>
      <c r="BR2870" s="256">
        <v>0</v>
      </c>
      <c r="BS2870" s="256">
        <v>0</v>
      </c>
      <c r="BT2870" s="256">
        <v>0</v>
      </c>
      <c r="BU2870" s="256">
        <v>0</v>
      </c>
      <c r="BV2870" s="256">
        <v>0</v>
      </c>
    </row>
    <row r="2871" spans="1:74">
      <c r="A2871" s="256">
        <v>127.5</v>
      </c>
      <c r="B2871" s="256">
        <v>2656</v>
      </c>
      <c r="C2871" s="256">
        <v>2708</v>
      </c>
      <c r="D2871" s="256">
        <v>2748</v>
      </c>
      <c r="E2871" s="256">
        <v>2776</v>
      </c>
      <c r="F2871" s="256">
        <v>2784</v>
      </c>
      <c r="G2871" s="256">
        <v>2766</v>
      </c>
      <c r="H2871" s="256">
        <v>2726</v>
      </c>
      <c r="I2871" s="256">
        <v>2649</v>
      </c>
      <c r="J2871" s="256">
        <v>2492</v>
      </c>
      <c r="K2871" s="256">
        <v>2231</v>
      </c>
      <c r="L2871" s="256">
        <v>1903</v>
      </c>
      <c r="M2871" s="256">
        <v>1562</v>
      </c>
      <c r="N2871" s="256">
        <v>1234</v>
      </c>
      <c r="O2871" s="256">
        <v>986</v>
      </c>
      <c r="P2871" s="256">
        <v>822</v>
      </c>
      <c r="Q2871" s="256">
        <v>726</v>
      </c>
      <c r="R2871" s="256">
        <v>678</v>
      </c>
      <c r="S2871" s="256">
        <v>678</v>
      </c>
      <c r="T2871" s="256">
        <v>712</v>
      </c>
      <c r="U2871" s="256">
        <v>761</v>
      </c>
      <c r="V2871" s="256">
        <v>814</v>
      </c>
      <c r="W2871" s="256">
        <v>874</v>
      </c>
      <c r="X2871" s="256">
        <v>888</v>
      </c>
      <c r="Y2871" s="256">
        <v>831</v>
      </c>
      <c r="Z2871" s="256">
        <v>777</v>
      </c>
      <c r="AA2871" s="256">
        <v>734</v>
      </c>
      <c r="AB2871" s="256">
        <v>688</v>
      </c>
      <c r="AC2871" s="256">
        <v>660</v>
      </c>
      <c r="AD2871" s="256">
        <v>612</v>
      </c>
      <c r="AE2871" s="256">
        <v>560</v>
      </c>
      <c r="AF2871" s="256">
        <v>485</v>
      </c>
      <c r="AG2871" s="256">
        <v>400</v>
      </c>
      <c r="AH2871" s="256">
        <v>348</v>
      </c>
      <c r="AI2871" s="256">
        <v>324</v>
      </c>
      <c r="AJ2871" s="256">
        <v>286</v>
      </c>
      <c r="AK2871" s="256">
        <v>176</v>
      </c>
      <c r="AL2871" s="256">
        <v>0</v>
      </c>
      <c r="AM2871" s="256">
        <v>0</v>
      </c>
      <c r="AN2871" s="256">
        <v>0</v>
      </c>
      <c r="AO2871" s="256">
        <v>0</v>
      </c>
      <c r="AP2871" s="256">
        <v>0</v>
      </c>
      <c r="AQ2871" s="256">
        <v>0</v>
      </c>
      <c r="AR2871" s="256">
        <v>0</v>
      </c>
      <c r="AS2871" s="256">
        <v>0</v>
      </c>
      <c r="AT2871" s="256">
        <v>0</v>
      </c>
      <c r="AU2871" s="256">
        <v>0</v>
      </c>
      <c r="AV2871" s="256">
        <v>0</v>
      </c>
      <c r="AW2871" s="256">
        <v>0</v>
      </c>
      <c r="AX2871" s="256">
        <v>0</v>
      </c>
      <c r="AY2871" s="256">
        <v>0</v>
      </c>
      <c r="AZ2871" s="256">
        <v>0</v>
      </c>
      <c r="BA2871" s="256">
        <v>0</v>
      </c>
      <c r="BB2871" s="256">
        <v>0</v>
      </c>
      <c r="BC2871" s="256">
        <v>0</v>
      </c>
      <c r="BD2871" s="256">
        <v>0</v>
      </c>
      <c r="BE2871" s="256">
        <v>0</v>
      </c>
      <c r="BF2871" s="256">
        <v>0</v>
      </c>
      <c r="BG2871" s="256">
        <v>0</v>
      </c>
      <c r="BH2871" s="256">
        <v>0</v>
      </c>
      <c r="BI2871" s="256">
        <v>0</v>
      </c>
      <c r="BJ2871" s="256">
        <v>0</v>
      </c>
      <c r="BK2871" s="256">
        <v>0</v>
      </c>
      <c r="BL2871" s="256">
        <v>0</v>
      </c>
      <c r="BM2871" s="256">
        <v>0</v>
      </c>
      <c r="BN2871" s="256">
        <v>0</v>
      </c>
      <c r="BO2871" s="256">
        <v>0</v>
      </c>
      <c r="BP2871" s="256">
        <v>0</v>
      </c>
      <c r="BQ2871" s="256">
        <v>0</v>
      </c>
      <c r="BR2871" s="256">
        <v>0</v>
      </c>
      <c r="BS2871" s="256">
        <v>0</v>
      </c>
      <c r="BT2871" s="256">
        <v>0</v>
      </c>
      <c r="BU2871" s="256">
        <v>0</v>
      </c>
      <c r="BV2871" s="256">
        <v>0</v>
      </c>
    </row>
    <row r="2872" spans="1:74">
      <c r="A2872" s="256">
        <v>130</v>
      </c>
      <c r="B2872" s="256">
        <v>2656</v>
      </c>
      <c r="C2872" s="256">
        <v>2710</v>
      </c>
      <c r="D2872" s="256">
        <v>2750</v>
      </c>
      <c r="E2872" s="256">
        <v>2776</v>
      </c>
      <c r="F2872" s="256">
        <v>2780</v>
      </c>
      <c r="G2872" s="256">
        <v>2755</v>
      </c>
      <c r="H2872" s="256">
        <v>2706</v>
      </c>
      <c r="I2872" s="256">
        <v>2609</v>
      </c>
      <c r="J2872" s="256">
        <v>2403</v>
      </c>
      <c r="K2872" s="256">
        <v>2106</v>
      </c>
      <c r="L2872" s="256">
        <v>1764</v>
      </c>
      <c r="M2872" s="256">
        <v>1406</v>
      </c>
      <c r="N2872" s="256">
        <v>1094</v>
      </c>
      <c r="O2872" s="256">
        <v>880</v>
      </c>
      <c r="P2872" s="256">
        <v>750</v>
      </c>
      <c r="Q2872" s="256">
        <v>682</v>
      </c>
      <c r="R2872" s="256">
        <v>658</v>
      </c>
      <c r="S2872" s="256">
        <v>681</v>
      </c>
      <c r="T2872" s="256">
        <v>730</v>
      </c>
      <c r="U2872" s="256">
        <v>796</v>
      </c>
      <c r="V2872" s="256">
        <v>873</v>
      </c>
      <c r="W2872" s="256">
        <v>968</v>
      </c>
      <c r="X2872" s="256">
        <v>1047</v>
      </c>
      <c r="Y2872" s="256">
        <v>1054</v>
      </c>
      <c r="Z2872" s="256">
        <v>1004</v>
      </c>
      <c r="AA2872" s="256">
        <v>926</v>
      </c>
      <c r="AB2872" s="256">
        <v>846</v>
      </c>
      <c r="AC2872" s="256">
        <v>751</v>
      </c>
      <c r="AD2872" s="256">
        <v>655</v>
      </c>
      <c r="AE2872" s="256">
        <v>573</v>
      </c>
      <c r="AF2872" s="256">
        <v>478</v>
      </c>
      <c r="AG2872" s="256">
        <v>385</v>
      </c>
      <c r="AH2872" s="256">
        <v>333</v>
      </c>
      <c r="AI2872" s="256">
        <v>310</v>
      </c>
      <c r="AJ2872" s="256">
        <v>272</v>
      </c>
      <c r="AK2872" s="256">
        <v>178</v>
      </c>
      <c r="AL2872" s="256">
        <v>0</v>
      </c>
      <c r="AM2872" s="256">
        <v>0</v>
      </c>
      <c r="AN2872" s="256">
        <v>0</v>
      </c>
      <c r="AO2872" s="256">
        <v>0</v>
      </c>
      <c r="AP2872" s="256">
        <v>0</v>
      </c>
      <c r="AQ2872" s="256">
        <v>0</v>
      </c>
      <c r="AR2872" s="256">
        <v>0</v>
      </c>
      <c r="AS2872" s="256">
        <v>0</v>
      </c>
      <c r="AT2872" s="256">
        <v>0</v>
      </c>
      <c r="AU2872" s="256">
        <v>0</v>
      </c>
      <c r="AV2872" s="256">
        <v>0</v>
      </c>
      <c r="AW2872" s="256">
        <v>0</v>
      </c>
      <c r="AX2872" s="256">
        <v>0</v>
      </c>
      <c r="AY2872" s="256">
        <v>0</v>
      </c>
      <c r="AZ2872" s="256">
        <v>0</v>
      </c>
      <c r="BA2872" s="256">
        <v>0</v>
      </c>
      <c r="BB2872" s="256">
        <v>0</v>
      </c>
      <c r="BC2872" s="256">
        <v>0</v>
      </c>
      <c r="BD2872" s="256">
        <v>0</v>
      </c>
      <c r="BE2872" s="256">
        <v>0</v>
      </c>
      <c r="BF2872" s="256">
        <v>0</v>
      </c>
      <c r="BG2872" s="256">
        <v>0</v>
      </c>
      <c r="BH2872" s="256">
        <v>0</v>
      </c>
      <c r="BI2872" s="256">
        <v>0</v>
      </c>
      <c r="BJ2872" s="256">
        <v>0</v>
      </c>
      <c r="BK2872" s="256">
        <v>0</v>
      </c>
      <c r="BL2872" s="256">
        <v>0</v>
      </c>
      <c r="BM2872" s="256">
        <v>0</v>
      </c>
      <c r="BN2872" s="256">
        <v>0</v>
      </c>
      <c r="BO2872" s="256">
        <v>0</v>
      </c>
      <c r="BP2872" s="256">
        <v>0</v>
      </c>
      <c r="BQ2872" s="256">
        <v>0</v>
      </c>
      <c r="BR2872" s="256">
        <v>0</v>
      </c>
      <c r="BS2872" s="256">
        <v>0</v>
      </c>
      <c r="BT2872" s="256">
        <v>0</v>
      </c>
      <c r="BU2872" s="256">
        <v>0</v>
      </c>
      <c r="BV2872" s="256">
        <v>0</v>
      </c>
    </row>
    <row r="2873" spans="1:74">
      <c r="A2873" s="256">
        <v>132.5</v>
      </c>
      <c r="B2873" s="256">
        <v>2656</v>
      </c>
      <c r="C2873" s="256">
        <v>2715</v>
      </c>
      <c r="D2873" s="256">
        <v>2759</v>
      </c>
      <c r="E2873" s="256">
        <v>2784</v>
      </c>
      <c r="F2873" s="256">
        <v>2783</v>
      </c>
      <c r="G2873" s="256">
        <v>2753</v>
      </c>
      <c r="H2873" s="256">
        <v>2695</v>
      </c>
      <c r="I2873" s="256">
        <v>2568</v>
      </c>
      <c r="J2873" s="256">
        <v>2318</v>
      </c>
      <c r="K2873" s="256">
        <v>1988</v>
      </c>
      <c r="L2873" s="256">
        <v>1627</v>
      </c>
      <c r="M2873" s="256">
        <v>1267</v>
      </c>
      <c r="N2873" s="256">
        <v>980</v>
      </c>
      <c r="O2873" s="256">
        <v>804</v>
      </c>
      <c r="P2873" s="256">
        <v>704</v>
      </c>
      <c r="Q2873" s="256">
        <v>658</v>
      </c>
      <c r="R2873" s="256">
        <v>658</v>
      </c>
      <c r="S2873" s="256">
        <v>693</v>
      </c>
      <c r="T2873" s="256">
        <v>758</v>
      </c>
      <c r="U2873" s="256">
        <v>840</v>
      </c>
      <c r="V2873" s="256">
        <v>938</v>
      </c>
      <c r="W2873" s="256">
        <v>1051</v>
      </c>
      <c r="X2873" s="256">
        <v>1169</v>
      </c>
      <c r="Y2873" s="256">
        <v>1246</v>
      </c>
      <c r="Z2873" s="256">
        <v>1243</v>
      </c>
      <c r="AA2873" s="256">
        <v>1157</v>
      </c>
      <c r="AB2873" s="256">
        <v>1034</v>
      </c>
      <c r="AC2873" s="256">
        <v>890</v>
      </c>
      <c r="AD2873" s="256">
        <v>763</v>
      </c>
      <c r="AE2873" s="256">
        <v>640</v>
      </c>
      <c r="AF2873" s="256">
        <v>511</v>
      </c>
      <c r="AG2873" s="256">
        <v>401</v>
      </c>
      <c r="AH2873" s="256">
        <v>339</v>
      </c>
      <c r="AI2873" s="256">
        <v>324</v>
      </c>
      <c r="AJ2873" s="256">
        <v>300</v>
      </c>
      <c r="AK2873" s="256">
        <v>196</v>
      </c>
      <c r="AL2873" s="256">
        <v>0</v>
      </c>
      <c r="AM2873" s="256">
        <v>0</v>
      </c>
      <c r="AN2873" s="256">
        <v>0</v>
      </c>
      <c r="AO2873" s="256">
        <v>0</v>
      </c>
      <c r="AP2873" s="256">
        <v>0</v>
      </c>
      <c r="AQ2873" s="256">
        <v>0</v>
      </c>
      <c r="AR2873" s="256">
        <v>0</v>
      </c>
      <c r="AS2873" s="256">
        <v>0</v>
      </c>
      <c r="AT2873" s="256">
        <v>0</v>
      </c>
      <c r="AU2873" s="256">
        <v>0</v>
      </c>
      <c r="AV2873" s="256">
        <v>0</v>
      </c>
      <c r="AW2873" s="256">
        <v>0</v>
      </c>
      <c r="AX2873" s="256">
        <v>0</v>
      </c>
      <c r="AY2873" s="256">
        <v>0</v>
      </c>
      <c r="AZ2873" s="256">
        <v>0</v>
      </c>
      <c r="BA2873" s="256">
        <v>0</v>
      </c>
      <c r="BB2873" s="256">
        <v>0</v>
      </c>
      <c r="BC2873" s="256">
        <v>0</v>
      </c>
      <c r="BD2873" s="256">
        <v>0</v>
      </c>
      <c r="BE2873" s="256">
        <v>0</v>
      </c>
      <c r="BF2873" s="256">
        <v>0</v>
      </c>
      <c r="BG2873" s="256">
        <v>0</v>
      </c>
      <c r="BH2873" s="256">
        <v>0</v>
      </c>
      <c r="BI2873" s="256">
        <v>0</v>
      </c>
      <c r="BJ2873" s="256">
        <v>0</v>
      </c>
      <c r="BK2873" s="256">
        <v>0</v>
      </c>
      <c r="BL2873" s="256">
        <v>0</v>
      </c>
      <c r="BM2873" s="256">
        <v>0</v>
      </c>
      <c r="BN2873" s="256">
        <v>0</v>
      </c>
      <c r="BO2873" s="256">
        <v>0</v>
      </c>
      <c r="BP2873" s="256">
        <v>0</v>
      </c>
      <c r="BQ2873" s="256">
        <v>0</v>
      </c>
      <c r="BR2873" s="256">
        <v>0</v>
      </c>
      <c r="BS2873" s="256">
        <v>0</v>
      </c>
      <c r="BT2873" s="256">
        <v>0</v>
      </c>
      <c r="BU2873" s="256">
        <v>0</v>
      </c>
      <c r="BV2873" s="256">
        <v>0</v>
      </c>
    </row>
    <row r="2874" spans="1:74">
      <c r="A2874" s="256">
        <v>135</v>
      </c>
      <c r="B2874" s="256">
        <v>2656</v>
      </c>
      <c r="C2874" s="256">
        <v>2716</v>
      </c>
      <c r="D2874" s="256">
        <v>2758</v>
      </c>
      <c r="E2874" s="256">
        <v>2781</v>
      </c>
      <c r="F2874" s="256">
        <v>2774</v>
      </c>
      <c r="G2874" s="256">
        <v>2737</v>
      </c>
      <c r="H2874" s="256">
        <v>2666</v>
      </c>
      <c r="I2874" s="256">
        <v>2506</v>
      </c>
      <c r="J2874" s="256">
        <v>2220</v>
      </c>
      <c r="K2874" s="256">
        <v>1865</v>
      </c>
      <c r="L2874" s="256">
        <v>1490</v>
      </c>
      <c r="M2874" s="256">
        <v>1143</v>
      </c>
      <c r="N2874" s="256">
        <v>893</v>
      </c>
      <c r="O2874" s="256">
        <v>751</v>
      </c>
      <c r="P2874" s="256">
        <v>676</v>
      </c>
      <c r="Q2874" s="256">
        <v>649</v>
      </c>
      <c r="R2874" s="256">
        <v>663</v>
      </c>
      <c r="S2874" s="256">
        <v>718</v>
      </c>
      <c r="T2874" s="256">
        <v>795</v>
      </c>
      <c r="U2874" s="256">
        <v>890</v>
      </c>
      <c r="V2874" s="256">
        <v>998</v>
      </c>
      <c r="W2874" s="256">
        <v>1118</v>
      </c>
      <c r="X2874" s="256">
        <v>1240</v>
      </c>
      <c r="Y2874" s="256">
        <v>1327</v>
      </c>
      <c r="Z2874" s="256">
        <v>1347</v>
      </c>
      <c r="AA2874" s="256">
        <v>1276</v>
      </c>
      <c r="AB2874" s="256">
        <v>1124</v>
      </c>
      <c r="AC2874" s="256">
        <v>972</v>
      </c>
      <c r="AD2874" s="256">
        <v>837</v>
      </c>
      <c r="AE2874" s="256">
        <v>692</v>
      </c>
      <c r="AF2874" s="256">
        <v>551</v>
      </c>
      <c r="AG2874" s="256">
        <v>424</v>
      </c>
      <c r="AH2874" s="256">
        <v>379</v>
      </c>
      <c r="AI2874" s="256">
        <v>384</v>
      </c>
      <c r="AJ2874" s="256">
        <v>348</v>
      </c>
      <c r="AK2874" s="256">
        <v>202</v>
      </c>
      <c r="AL2874" s="256">
        <v>0</v>
      </c>
      <c r="AM2874" s="256">
        <v>0</v>
      </c>
      <c r="AN2874" s="256">
        <v>0</v>
      </c>
      <c r="AO2874" s="256">
        <v>0</v>
      </c>
      <c r="AP2874" s="256">
        <v>0</v>
      </c>
      <c r="AQ2874" s="256">
        <v>0</v>
      </c>
      <c r="AR2874" s="256">
        <v>0</v>
      </c>
      <c r="AS2874" s="256">
        <v>0</v>
      </c>
      <c r="AT2874" s="256">
        <v>0</v>
      </c>
      <c r="AU2874" s="256">
        <v>0</v>
      </c>
      <c r="AV2874" s="256">
        <v>0</v>
      </c>
      <c r="AW2874" s="256">
        <v>0</v>
      </c>
      <c r="AX2874" s="256">
        <v>0</v>
      </c>
      <c r="AY2874" s="256">
        <v>0</v>
      </c>
      <c r="AZ2874" s="256">
        <v>0</v>
      </c>
      <c r="BA2874" s="256">
        <v>0</v>
      </c>
      <c r="BB2874" s="256">
        <v>0</v>
      </c>
      <c r="BC2874" s="256">
        <v>0</v>
      </c>
      <c r="BD2874" s="256">
        <v>0</v>
      </c>
      <c r="BE2874" s="256">
        <v>0</v>
      </c>
      <c r="BF2874" s="256">
        <v>0</v>
      </c>
      <c r="BG2874" s="256">
        <v>0</v>
      </c>
      <c r="BH2874" s="256">
        <v>0</v>
      </c>
      <c r="BI2874" s="256">
        <v>0</v>
      </c>
      <c r="BJ2874" s="256">
        <v>0</v>
      </c>
      <c r="BK2874" s="256">
        <v>0</v>
      </c>
      <c r="BL2874" s="256">
        <v>0</v>
      </c>
      <c r="BM2874" s="256">
        <v>0</v>
      </c>
      <c r="BN2874" s="256">
        <v>0</v>
      </c>
      <c r="BO2874" s="256">
        <v>0</v>
      </c>
      <c r="BP2874" s="256">
        <v>0</v>
      </c>
      <c r="BQ2874" s="256">
        <v>0</v>
      </c>
      <c r="BR2874" s="256">
        <v>0</v>
      </c>
      <c r="BS2874" s="256">
        <v>0</v>
      </c>
      <c r="BT2874" s="256">
        <v>0</v>
      </c>
      <c r="BU2874" s="256">
        <v>0</v>
      </c>
      <c r="BV2874" s="256">
        <v>0</v>
      </c>
    </row>
    <row r="2875" spans="1:74">
      <c r="A2875" s="256">
        <v>137.5</v>
      </c>
      <c r="B2875" s="256">
        <v>2656</v>
      </c>
      <c r="C2875" s="256">
        <v>2709</v>
      </c>
      <c r="D2875" s="256">
        <v>2755</v>
      </c>
      <c r="E2875" s="256">
        <v>2777</v>
      </c>
      <c r="F2875" s="256">
        <v>2764</v>
      </c>
      <c r="G2875" s="256">
        <v>2722</v>
      </c>
      <c r="H2875" s="256">
        <v>2638</v>
      </c>
      <c r="I2875" s="256">
        <v>2442</v>
      </c>
      <c r="J2875" s="256">
        <v>2124</v>
      </c>
      <c r="K2875" s="256">
        <v>1751</v>
      </c>
      <c r="L2875" s="256">
        <v>1367</v>
      </c>
      <c r="M2875" s="256">
        <v>1038</v>
      </c>
      <c r="N2875" s="256">
        <v>829</v>
      </c>
      <c r="O2875" s="256">
        <v>716</v>
      </c>
      <c r="P2875" s="256">
        <v>660</v>
      </c>
      <c r="Q2875" s="256">
        <v>649</v>
      </c>
      <c r="R2875" s="256">
        <v>680</v>
      </c>
      <c r="S2875" s="256">
        <v>748</v>
      </c>
      <c r="T2875" s="256">
        <v>840</v>
      </c>
      <c r="U2875" s="256">
        <v>936</v>
      </c>
      <c r="V2875" s="256">
        <v>1046</v>
      </c>
      <c r="W2875" s="256">
        <v>1166</v>
      </c>
      <c r="X2875" s="256">
        <v>1282</v>
      </c>
      <c r="Y2875" s="256">
        <v>1338</v>
      </c>
      <c r="Z2875" s="256">
        <v>1328</v>
      </c>
      <c r="AA2875" s="256">
        <v>1234</v>
      </c>
      <c r="AB2875" s="256">
        <v>1097</v>
      </c>
      <c r="AC2875" s="256">
        <v>968</v>
      </c>
      <c r="AD2875" s="256">
        <v>838</v>
      </c>
      <c r="AE2875" s="256">
        <v>698</v>
      </c>
      <c r="AF2875" s="256">
        <v>551</v>
      </c>
      <c r="AG2875" s="256">
        <v>439</v>
      </c>
      <c r="AH2875" s="256">
        <v>411</v>
      </c>
      <c r="AI2875" s="256">
        <v>416</v>
      </c>
      <c r="AJ2875" s="256">
        <v>331</v>
      </c>
      <c r="AK2875" s="256">
        <v>175</v>
      </c>
      <c r="AL2875" s="256">
        <v>0</v>
      </c>
      <c r="AM2875" s="256">
        <v>0</v>
      </c>
      <c r="AN2875" s="256">
        <v>0</v>
      </c>
      <c r="AO2875" s="256">
        <v>0</v>
      </c>
      <c r="AP2875" s="256">
        <v>0</v>
      </c>
      <c r="AQ2875" s="256">
        <v>0</v>
      </c>
      <c r="AR2875" s="256">
        <v>0</v>
      </c>
      <c r="AS2875" s="256">
        <v>0</v>
      </c>
      <c r="AT2875" s="256">
        <v>0</v>
      </c>
      <c r="AU2875" s="256">
        <v>0</v>
      </c>
      <c r="AV2875" s="256">
        <v>0</v>
      </c>
      <c r="AW2875" s="256">
        <v>0</v>
      </c>
      <c r="AX2875" s="256">
        <v>0</v>
      </c>
      <c r="AY2875" s="256">
        <v>0</v>
      </c>
      <c r="AZ2875" s="256">
        <v>0</v>
      </c>
      <c r="BA2875" s="256">
        <v>0</v>
      </c>
      <c r="BB2875" s="256">
        <v>0</v>
      </c>
      <c r="BC2875" s="256">
        <v>0</v>
      </c>
      <c r="BD2875" s="256">
        <v>0</v>
      </c>
      <c r="BE2875" s="256">
        <v>0</v>
      </c>
      <c r="BF2875" s="256">
        <v>0</v>
      </c>
      <c r="BG2875" s="256">
        <v>0</v>
      </c>
      <c r="BH2875" s="256">
        <v>0</v>
      </c>
      <c r="BI2875" s="256">
        <v>0</v>
      </c>
      <c r="BJ2875" s="256">
        <v>0</v>
      </c>
      <c r="BK2875" s="256">
        <v>0</v>
      </c>
      <c r="BL2875" s="256">
        <v>0</v>
      </c>
      <c r="BM2875" s="256">
        <v>0</v>
      </c>
      <c r="BN2875" s="256">
        <v>0</v>
      </c>
      <c r="BO2875" s="256">
        <v>0</v>
      </c>
      <c r="BP2875" s="256">
        <v>0</v>
      </c>
      <c r="BQ2875" s="256">
        <v>0</v>
      </c>
      <c r="BR2875" s="256">
        <v>0</v>
      </c>
      <c r="BS2875" s="256">
        <v>0</v>
      </c>
      <c r="BT2875" s="256">
        <v>0</v>
      </c>
      <c r="BU2875" s="256">
        <v>0</v>
      </c>
      <c r="BV2875" s="256">
        <v>0</v>
      </c>
    </row>
    <row r="2876" spans="1:74">
      <c r="A2876" s="256">
        <v>140</v>
      </c>
      <c r="B2876" s="256">
        <v>2656</v>
      </c>
      <c r="C2876" s="256">
        <v>2717</v>
      </c>
      <c r="D2876" s="256">
        <v>2763</v>
      </c>
      <c r="E2876" s="256">
        <v>2784</v>
      </c>
      <c r="F2876" s="256">
        <v>2767</v>
      </c>
      <c r="G2876" s="256">
        <v>2718</v>
      </c>
      <c r="H2876" s="256">
        <v>2612</v>
      </c>
      <c r="I2876" s="256">
        <v>2381</v>
      </c>
      <c r="J2876" s="256">
        <v>2034</v>
      </c>
      <c r="K2876" s="256">
        <v>1644</v>
      </c>
      <c r="L2876" s="256">
        <v>1262</v>
      </c>
      <c r="M2876" s="256">
        <v>957</v>
      </c>
      <c r="N2876" s="256">
        <v>786</v>
      </c>
      <c r="O2876" s="256">
        <v>698</v>
      </c>
      <c r="P2876" s="256">
        <v>653</v>
      </c>
      <c r="Q2876" s="256">
        <v>656</v>
      </c>
      <c r="R2876" s="256">
        <v>702</v>
      </c>
      <c r="S2876" s="256">
        <v>784</v>
      </c>
      <c r="T2876" s="256">
        <v>878</v>
      </c>
      <c r="U2876" s="256">
        <v>974</v>
      </c>
      <c r="V2876" s="256">
        <v>1082</v>
      </c>
      <c r="W2876" s="256">
        <v>1194</v>
      </c>
      <c r="X2876" s="256">
        <v>1286</v>
      </c>
      <c r="Y2876" s="256">
        <v>1311</v>
      </c>
      <c r="Z2876" s="256">
        <v>1266</v>
      </c>
      <c r="AA2876" s="256">
        <v>1150</v>
      </c>
      <c r="AB2876" s="256">
        <v>1034</v>
      </c>
      <c r="AC2876" s="256">
        <v>918</v>
      </c>
      <c r="AD2876" s="256">
        <v>800</v>
      </c>
      <c r="AE2876" s="256">
        <v>676</v>
      </c>
      <c r="AF2876" s="256">
        <v>550</v>
      </c>
      <c r="AG2876" s="256">
        <v>447</v>
      </c>
      <c r="AH2876" s="256">
        <v>403</v>
      </c>
      <c r="AI2876" s="256">
        <v>379</v>
      </c>
      <c r="AJ2876" s="256">
        <v>291</v>
      </c>
      <c r="AK2876" s="256">
        <v>152</v>
      </c>
      <c r="AL2876" s="256">
        <v>0</v>
      </c>
      <c r="AM2876" s="256">
        <v>0</v>
      </c>
      <c r="AN2876" s="256">
        <v>0</v>
      </c>
      <c r="AO2876" s="256">
        <v>0</v>
      </c>
      <c r="AP2876" s="256">
        <v>0</v>
      </c>
      <c r="AQ2876" s="256">
        <v>0</v>
      </c>
      <c r="AR2876" s="256">
        <v>0</v>
      </c>
      <c r="AS2876" s="256">
        <v>0</v>
      </c>
      <c r="AT2876" s="256">
        <v>0</v>
      </c>
      <c r="AU2876" s="256">
        <v>0</v>
      </c>
      <c r="AV2876" s="256">
        <v>0</v>
      </c>
      <c r="AW2876" s="256">
        <v>0</v>
      </c>
      <c r="AX2876" s="256">
        <v>0</v>
      </c>
      <c r="AY2876" s="256">
        <v>0</v>
      </c>
      <c r="AZ2876" s="256">
        <v>0</v>
      </c>
      <c r="BA2876" s="256">
        <v>0</v>
      </c>
      <c r="BB2876" s="256">
        <v>0</v>
      </c>
      <c r="BC2876" s="256">
        <v>0</v>
      </c>
      <c r="BD2876" s="256">
        <v>0</v>
      </c>
      <c r="BE2876" s="256">
        <v>0</v>
      </c>
      <c r="BF2876" s="256">
        <v>0</v>
      </c>
      <c r="BG2876" s="256">
        <v>0</v>
      </c>
      <c r="BH2876" s="256">
        <v>0</v>
      </c>
      <c r="BI2876" s="256">
        <v>0</v>
      </c>
      <c r="BJ2876" s="256">
        <v>0</v>
      </c>
      <c r="BK2876" s="256">
        <v>0</v>
      </c>
      <c r="BL2876" s="256">
        <v>0</v>
      </c>
      <c r="BM2876" s="256">
        <v>0</v>
      </c>
      <c r="BN2876" s="256">
        <v>0</v>
      </c>
      <c r="BO2876" s="256">
        <v>0</v>
      </c>
      <c r="BP2876" s="256">
        <v>0</v>
      </c>
      <c r="BQ2876" s="256">
        <v>0</v>
      </c>
      <c r="BR2876" s="256">
        <v>0</v>
      </c>
      <c r="BS2876" s="256">
        <v>0</v>
      </c>
      <c r="BT2876" s="256">
        <v>0</v>
      </c>
      <c r="BU2876" s="256">
        <v>0</v>
      </c>
      <c r="BV2876" s="256">
        <v>0</v>
      </c>
    </row>
    <row r="2877" spans="1:74">
      <c r="A2877" s="256">
        <v>142.5</v>
      </c>
      <c r="B2877" s="256">
        <v>2656</v>
      </c>
      <c r="C2877" s="256">
        <v>2708</v>
      </c>
      <c r="D2877" s="256">
        <v>2757</v>
      </c>
      <c r="E2877" s="256">
        <v>2775</v>
      </c>
      <c r="F2877" s="256">
        <v>2754</v>
      </c>
      <c r="G2877" s="256">
        <v>2698</v>
      </c>
      <c r="H2877" s="256">
        <v>2576</v>
      </c>
      <c r="I2877" s="256">
        <v>2310</v>
      </c>
      <c r="J2877" s="256">
        <v>1941</v>
      </c>
      <c r="K2877" s="256">
        <v>1540</v>
      </c>
      <c r="L2877" s="256">
        <v>1164</v>
      </c>
      <c r="M2877" s="256">
        <v>893</v>
      </c>
      <c r="N2877" s="256">
        <v>752</v>
      </c>
      <c r="O2877" s="256">
        <v>684</v>
      </c>
      <c r="P2877" s="256">
        <v>651</v>
      </c>
      <c r="Q2877" s="256">
        <v>668</v>
      </c>
      <c r="R2877" s="256">
        <v>732</v>
      </c>
      <c r="S2877" s="256">
        <v>818</v>
      </c>
      <c r="T2877" s="256">
        <v>905</v>
      </c>
      <c r="U2877" s="256">
        <v>994</v>
      </c>
      <c r="V2877" s="256">
        <v>1100</v>
      </c>
      <c r="W2877" s="256">
        <v>1196</v>
      </c>
      <c r="X2877" s="256">
        <v>1255</v>
      </c>
      <c r="Y2877" s="256">
        <v>1252</v>
      </c>
      <c r="Z2877" s="256">
        <v>1178</v>
      </c>
      <c r="AA2877" s="256">
        <v>1067</v>
      </c>
      <c r="AB2877" s="256">
        <v>964</v>
      </c>
      <c r="AC2877" s="256">
        <v>866</v>
      </c>
      <c r="AD2877" s="256">
        <v>764</v>
      </c>
      <c r="AE2877" s="256">
        <v>644</v>
      </c>
      <c r="AF2877" s="256">
        <v>530</v>
      </c>
      <c r="AG2877" s="256">
        <v>441</v>
      </c>
      <c r="AH2877" s="256">
        <v>405</v>
      </c>
      <c r="AI2877" s="256">
        <v>375</v>
      </c>
      <c r="AJ2877" s="256">
        <v>282</v>
      </c>
      <c r="AK2877" s="256">
        <v>143</v>
      </c>
      <c r="AL2877" s="256">
        <v>0</v>
      </c>
      <c r="AM2877" s="256">
        <v>0</v>
      </c>
      <c r="AN2877" s="256">
        <v>0</v>
      </c>
      <c r="AO2877" s="256">
        <v>0</v>
      </c>
      <c r="AP2877" s="256">
        <v>0</v>
      </c>
      <c r="AQ2877" s="256">
        <v>0</v>
      </c>
      <c r="AR2877" s="256">
        <v>0</v>
      </c>
      <c r="AS2877" s="256">
        <v>0</v>
      </c>
      <c r="AT2877" s="256">
        <v>0</v>
      </c>
      <c r="AU2877" s="256">
        <v>0</v>
      </c>
      <c r="AV2877" s="256">
        <v>0</v>
      </c>
      <c r="AW2877" s="256">
        <v>0</v>
      </c>
      <c r="AX2877" s="256">
        <v>0</v>
      </c>
      <c r="AY2877" s="256">
        <v>0</v>
      </c>
      <c r="AZ2877" s="256">
        <v>0</v>
      </c>
      <c r="BA2877" s="256">
        <v>0</v>
      </c>
      <c r="BB2877" s="256">
        <v>0</v>
      </c>
      <c r="BC2877" s="256">
        <v>0</v>
      </c>
      <c r="BD2877" s="256">
        <v>0</v>
      </c>
      <c r="BE2877" s="256">
        <v>0</v>
      </c>
      <c r="BF2877" s="256">
        <v>0</v>
      </c>
      <c r="BG2877" s="256">
        <v>0</v>
      </c>
      <c r="BH2877" s="256">
        <v>0</v>
      </c>
      <c r="BI2877" s="256">
        <v>0</v>
      </c>
      <c r="BJ2877" s="256">
        <v>0</v>
      </c>
      <c r="BK2877" s="256">
        <v>0</v>
      </c>
      <c r="BL2877" s="256">
        <v>0</v>
      </c>
      <c r="BM2877" s="256">
        <v>0</v>
      </c>
      <c r="BN2877" s="256">
        <v>0</v>
      </c>
      <c r="BO2877" s="256">
        <v>0</v>
      </c>
      <c r="BP2877" s="256">
        <v>0</v>
      </c>
      <c r="BQ2877" s="256">
        <v>0</v>
      </c>
      <c r="BR2877" s="256">
        <v>0</v>
      </c>
      <c r="BS2877" s="256">
        <v>0</v>
      </c>
      <c r="BT2877" s="256">
        <v>0</v>
      </c>
      <c r="BU2877" s="256">
        <v>0</v>
      </c>
      <c r="BV2877" s="256">
        <v>0</v>
      </c>
    </row>
    <row r="2878" spans="1:74">
      <c r="A2878" s="256">
        <v>145</v>
      </c>
      <c r="B2878" s="256">
        <v>2656</v>
      </c>
      <c r="C2878" s="256">
        <v>2716</v>
      </c>
      <c r="D2878" s="256">
        <v>2766</v>
      </c>
      <c r="E2878" s="256">
        <v>2780</v>
      </c>
      <c r="F2878" s="256">
        <v>2756</v>
      </c>
      <c r="G2878" s="256">
        <v>2692</v>
      </c>
      <c r="H2878" s="256">
        <v>2546</v>
      </c>
      <c r="I2878" s="256">
        <v>2248</v>
      </c>
      <c r="J2878" s="256">
        <v>1863</v>
      </c>
      <c r="K2878" s="256">
        <v>1452</v>
      </c>
      <c r="L2878" s="256">
        <v>1084</v>
      </c>
      <c r="M2878" s="256">
        <v>845</v>
      </c>
      <c r="N2878" s="256">
        <v>731</v>
      </c>
      <c r="O2878" s="256">
        <v>676</v>
      </c>
      <c r="P2878" s="256">
        <v>654</v>
      </c>
      <c r="Q2878" s="256">
        <v>686</v>
      </c>
      <c r="R2878" s="256">
        <v>764</v>
      </c>
      <c r="S2878" s="256">
        <v>848</v>
      </c>
      <c r="T2878" s="256">
        <v>923</v>
      </c>
      <c r="U2878" s="256">
        <v>1008</v>
      </c>
      <c r="V2878" s="256">
        <v>1104</v>
      </c>
      <c r="W2878" s="256">
        <v>1180</v>
      </c>
      <c r="X2878" s="256">
        <v>1209</v>
      </c>
      <c r="Y2878" s="256">
        <v>1182</v>
      </c>
      <c r="Z2878" s="256">
        <v>1091</v>
      </c>
      <c r="AA2878" s="256">
        <v>989</v>
      </c>
      <c r="AB2878" s="256">
        <v>900</v>
      </c>
      <c r="AC2878" s="256">
        <v>818</v>
      </c>
      <c r="AD2878" s="256">
        <v>720</v>
      </c>
      <c r="AE2878" s="256">
        <v>610</v>
      </c>
      <c r="AF2878" s="256">
        <v>507</v>
      </c>
      <c r="AG2878" s="256">
        <v>438</v>
      </c>
      <c r="AH2878" s="256">
        <v>426</v>
      </c>
      <c r="AI2878" s="256">
        <v>411</v>
      </c>
      <c r="AJ2878" s="256">
        <v>322</v>
      </c>
      <c r="AK2878" s="256">
        <v>142</v>
      </c>
      <c r="AL2878" s="256">
        <v>0</v>
      </c>
      <c r="AM2878" s="256">
        <v>0</v>
      </c>
      <c r="AN2878" s="256">
        <v>0</v>
      </c>
      <c r="AO2878" s="256">
        <v>0</v>
      </c>
      <c r="AP2878" s="256">
        <v>0</v>
      </c>
      <c r="AQ2878" s="256">
        <v>0</v>
      </c>
      <c r="AR2878" s="256">
        <v>0</v>
      </c>
      <c r="AS2878" s="256">
        <v>0</v>
      </c>
      <c r="AT2878" s="256">
        <v>0</v>
      </c>
      <c r="AU2878" s="256">
        <v>0</v>
      </c>
      <c r="AV2878" s="256">
        <v>0</v>
      </c>
      <c r="AW2878" s="256">
        <v>0</v>
      </c>
      <c r="AX2878" s="256">
        <v>0</v>
      </c>
      <c r="AY2878" s="256">
        <v>0</v>
      </c>
      <c r="AZ2878" s="256">
        <v>0</v>
      </c>
      <c r="BA2878" s="256">
        <v>0</v>
      </c>
      <c r="BB2878" s="256">
        <v>0</v>
      </c>
      <c r="BC2878" s="256">
        <v>0</v>
      </c>
      <c r="BD2878" s="256">
        <v>0</v>
      </c>
      <c r="BE2878" s="256">
        <v>0</v>
      </c>
      <c r="BF2878" s="256">
        <v>0</v>
      </c>
      <c r="BG2878" s="256">
        <v>0</v>
      </c>
      <c r="BH2878" s="256">
        <v>0</v>
      </c>
      <c r="BI2878" s="256">
        <v>0</v>
      </c>
      <c r="BJ2878" s="256">
        <v>0</v>
      </c>
      <c r="BK2878" s="256">
        <v>0</v>
      </c>
      <c r="BL2878" s="256">
        <v>0</v>
      </c>
      <c r="BM2878" s="256">
        <v>0</v>
      </c>
      <c r="BN2878" s="256">
        <v>0</v>
      </c>
      <c r="BO2878" s="256">
        <v>0</v>
      </c>
      <c r="BP2878" s="256">
        <v>0</v>
      </c>
      <c r="BQ2878" s="256">
        <v>0</v>
      </c>
      <c r="BR2878" s="256">
        <v>0</v>
      </c>
      <c r="BS2878" s="256">
        <v>0</v>
      </c>
      <c r="BT2878" s="256">
        <v>0</v>
      </c>
      <c r="BU2878" s="256">
        <v>0</v>
      </c>
      <c r="BV2878" s="256">
        <v>0</v>
      </c>
    </row>
    <row r="2879" spans="1:74">
      <c r="A2879" s="256">
        <v>147.5</v>
      </c>
      <c r="B2879" s="256">
        <v>2656</v>
      </c>
      <c r="C2879" s="256">
        <v>2723</v>
      </c>
      <c r="D2879" s="256">
        <v>2773</v>
      </c>
      <c r="E2879" s="256">
        <v>2786</v>
      </c>
      <c r="F2879" s="256">
        <v>2758</v>
      </c>
      <c r="G2879" s="256">
        <v>2688</v>
      </c>
      <c r="H2879" s="256">
        <v>2520</v>
      </c>
      <c r="I2879" s="256">
        <v>2194</v>
      </c>
      <c r="J2879" s="256">
        <v>1793</v>
      </c>
      <c r="K2879" s="256">
        <v>1376</v>
      </c>
      <c r="L2879" s="256">
        <v>1019</v>
      </c>
      <c r="M2879" s="256">
        <v>808</v>
      </c>
      <c r="N2879" s="256">
        <v>716</v>
      </c>
      <c r="O2879" s="256">
        <v>670</v>
      </c>
      <c r="P2879" s="256">
        <v>658</v>
      </c>
      <c r="Q2879" s="256">
        <v>708</v>
      </c>
      <c r="R2879" s="256">
        <v>794</v>
      </c>
      <c r="S2879" s="256">
        <v>868</v>
      </c>
      <c r="T2879" s="256">
        <v>930</v>
      </c>
      <c r="U2879" s="256">
        <v>1011</v>
      </c>
      <c r="V2879" s="256">
        <v>1094</v>
      </c>
      <c r="W2879" s="256">
        <v>1142</v>
      </c>
      <c r="X2879" s="256">
        <v>1153</v>
      </c>
      <c r="Y2879" s="256">
        <v>1107</v>
      </c>
      <c r="Z2879" s="256">
        <v>1012</v>
      </c>
      <c r="AA2879" s="256">
        <v>920</v>
      </c>
      <c r="AB2879" s="256">
        <v>843</v>
      </c>
      <c r="AC2879" s="256">
        <v>772</v>
      </c>
      <c r="AD2879" s="256">
        <v>678</v>
      </c>
      <c r="AE2879" s="256">
        <v>572</v>
      </c>
      <c r="AF2879" s="256">
        <v>476</v>
      </c>
      <c r="AG2879" s="256">
        <v>426</v>
      </c>
      <c r="AH2879" s="256">
        <v>420</v>
      </c>
      <c r="AI2879" s="256">
        <v>413</v>
      </c>
      <c r="AJ2879" s="256">
        <v>331</v>
      </c>
      <c r="AK2879" s="256">
        <v>141</v>
      </c>
      <c r="AL2879" s="256">
        <v>0</v>
      </c>
      <c r="AM2879" s="256">
        <v>0</v>
      </c>
      <c r="AN2879" s="256">
        <v>0</v>
      </c>
      <c r="AO2879" s="256">
        <v>0</v>
      </c>
      <c r="AP2879" s="256">
        <v>0</v>
      </c>
      <c r="AQ2879" s="256">
        <v>0</v>
      </c>
      <c r="AR2879" s="256">
        <v>0</v>
      </c>
      <c r="AS2879" s="256">
        <v>0</v>
      </c>
      <c r="AT2879" s="256">
        <v>0</v>
      </c>
      <c r="AU2879" s="256">
        <v>0</v>
      </c>
      <c r="AV2879" s="256">
        <v>0</v>
      </c>
      <c r="AW2879" s="256">
        <v>0</v>
      </c>
      <c r="AX2879" s="256">
        <v>0</v>
      </c>
      <c r="AY2879" s="256">
        <v>0</v>
      </c>
      <c r="AZ2879" s="256">
        <v>0</v>
      </c>
      <c r="BA2879" s="256">
        <v>0</v>
      </c>
      <c r="BB2879" s="256">
        <v>0</v>
      </c>
      <c r="BC2879" s="256">
        <v>0</v>
      </c>
      <c r="BD2879" s="256">
        <v>0</v>
      </c>
      <c r="BE2879" s="256">
        <v>0</v>
      </c>
      <c r="BF2879" s="256">
        <v>0</v>
      </c>
      <c r="BG2879" s="256">
        <v>0</v>
      </c>
      <c r="BH2879" s="256">
        <v>0</v>
      </c>
      <c r="BI2879" s="256">
        <v>0</v>
      </c>
      <c r="BJ2879" s="256">
        <v>0</v>
      </c>
      <c r="BK2879" s="256">
        <v>0</v>
      </c>
      <c r="BL2879" s="256">
        <v>0</v>
      </c>
      <c r="BM2879" s="256">
        <v>0</v>
      </c>
      <c r="BN2879" s="256">
        <v>0</v>
      </c>
      <c r="BO2879" s="256">
        <v>0</v>
      </c>
      <c r="BP2879" s="256">
        <v>0</v>
      </c>
      <c r="BQ2879" s="256">
        <v>0</v>
      </c>
      <c r="BR2879" s="256">
        <v>0</v>
      </c>
      <c r="BS2879" s="256">
        <v>0</v>
      </c>
      <c r="BT2879" s="256">
        <v>0</v>
      </c>
      <c r="BU2879" s="256">
        <v>0</v>
      </c>
      <c r="BV2879" s="256">
        <v>0</v>
      </c>
    </row>
    <row r="2880" spans="1:74">
      <c r="A2880" s="256">
        <v>150</v>
      </c>
      <c r="B2880" s="256">
        <v>2656</v>
      </c>
      <c r="C2880" s="256">
        <v>2720</v>
      </c>
      <c r="D2880" s="256">
        <v>2772</v>
      </c>
      <c r="E2880" s="256">
        <v>2786</v>
      </c>
      <c r="F2880" s="256">
        <v>2756</v>
      </c>
      <c r="G2880" s="256">
        <v>2674</v>
      </c>
      <c r="H2880" s="256">
        <v>2475</v>
      </c>
      <c r="I2880" s="256">
        <v>2126</v>
      </c>
      <c r="J2880" s="256">
        <v>1712</v>
      </c>
      <c r="K2880" s="256">
        <v>1296</v>
      </c>
      <c r="L2880" s="256">
        <v>962</v>
      </c>
      <c r="M2880" s="256">
        <v>782</v>
      </c>
      <c r="N2880" s="256">
        <v>704</v>
      </c>
      <c r="O2880" s="256">
        <v>664</v>
      </c>
      <c r="P2880" s="256">
        <v>665</v>
      </c>
      <c r="Q2880" s="256">
        <v>730</v>
      </c>
      <c r="R2880" s="256">
        <v>818</v>
      </c>
      <c r="S2880" s="256">
        <v>878</v>
      </c>
      <c r="T2880" s="256">
        <v>928</v>
      </c>
      <c r="U2880" s="256">
        <v>1002</v>
      </c>
      <c r="V2880" s="256">
        <v>1066</v>
      </c>
      <c r="W2880" s="256">
        <v>1092</v>
      </c>
      <c r="X2880" s="256">
        <v>1092</v>
      </c>
      <c r="Y2880" s="256">
        <v>1027</v>
      </c>
      <c r="Z2880" s="256">
        <v>940</v>
      </c>
      <c r="AA2880" s="256">
        <v>855</v>
      </c>
      <c r="AB2880" s="256">
        <v>790</v>
      </c>
      <c r="AC2880" s="256">
        <v>724</v>
      </c>
      <c r="AD2880" s="256">
        <v>633</v>
      </c>
      <c r="AE2880" s="256">
        <v>528</v>
      </c>
      <c r="AF2880" s="256">
        <v>448</v>
      </c>
      <c r="AG2880" s="256">
        <v>410</v>
      </c>
      <c r="AH2880" s="256">
        <v>401</v>
      </c>
      <c r="AI2880" s="256">
        <v>388</v>
      </c>
      <c r="AJ2880" s="256">
        <v>348</v>
      </c>
      <c r="AK2880" s="256">
        <v>185</v>
      </c>
      <c r="AL2880" s="256">
        <v>0</v>
      </c>
      <c r="AM2880" s="256">
        <v>0</v>
      </c>
      <c r="AN2880" s="256">
        <v>0</v>
      </c>
      <c r="AO2880" s="256">
        <v>0</v>
      </c>
      <c r="AP2880" s="256">
        <v>0</v>
      </c>
      <c r="AQ2880" s="256">
        <v>0</v>
      </c>
      <c r="AR2880" s="256">
        <v>0</v>
      </c>
      <c r="AS2880" s="256">
        <v>0</v>
      </c>
      <c r="AT2880" s="256">
        <v>0</v>
      </c>
      <c r="AU2880" s="256">
        <v>0</v>
      </c>
      <c r="AV2880" s="256">
        <v>0</v>
      </c>
      <c r="AW2880" s="256">
        <v>0</v>
      </c>
      <c r="AX2880" s="256">
        <v>0</v>
      </c>
      <c r="AY2880" s="256">
        <v>0</v>
      </c>
      <c r="AZ2880" s="256">
        <v>0</v>
      </c>
      <c r="BA2880" s="256">
        <v>0</v>
      </c>
      <c r="BB2880" s="256">
        <v>0</v>
      </c>
      <c r="BC2880" s="256">
        <v>0</v>
      </c>
      <c r="BD2880" s="256">
        <v>0</v>
      </c>
      <c r="BE2880" s="256">
        <v>0</v>
      </c>
      <c r="BF2880" s="256">
        <v>0</v>
      </c>
      <c r="BG2880" s="256">
        <v>0</v>
      </c>
      <c r="BH2880" s="256">
        <v>0</v>
      </c>
      <c r="BI2880" s="256">
        <v>0</v>
      </c>
      <c r="BJ2880" s="256">
        <v>0</v>
      </c>
      <c r="BK2880" s="256">
        <v>0</v>
      </c>
      <c r="BL2880" s="256">
        <v>0</v>
      </c>
      <c r="BM2880" s="256">
        <v>0</v>
      </c>
      <c r="BN2880" s="256">
        <v>0</v>
      </c>
      <c r="BO2880" s="256">
        <v>0</v>
      </c>
      <c r="BP2880" s="256">
        <v>0</v>
      </c>
      <c r="BQ2880" s="256">
        <v>0</v>
      </c>
      <c r="BR2880" s="256">
        <v>0</v>
      </c>
      <c r="BS2880" s="256">
        <v>0</v>
      </c>
      <c r="BT2880" s="256">
        <v>0</v>
      </c>
      <c r="BU2880" s="256">
        <v>0</v>
      </c>
      <c r="BV2880" s="256">
        <v>0</v>
      </c>
    </row>
    <row r="2881" spans="1:74">
      <c r="A2881" s="256">
        <v>152.5</v>
      </c>
      <c r="B2881" s="256">
        <v>2656</v>
      </c>
      <c r="C2881" s="256">
        <v>2716</v>
      </c>
      <c r="D2881" s="256">
        <v>2766</v>
      </c>
      <c r="E2881" s="256">
        <v>2778</v>
      </c>
      <c r="F2881" s="256">
        <v>2745</v>
      </c>
      <c r="G2881" s="256">
        <v>2657</v>
      </c>
      <c r="H2881" s="256">
        <v>2438</v>
      </c>
      <c r="I2881" s="256">
        <v>2064</v>
      </c>
      <c r="J2881" s="256">
        <v>1646</v>
      </c>
      <c r="K2881" s="256">
        <v>1230</v>
      </c>
      <c r="L2881" s="256">
        <v>918</v>
      </c>
      <c r="M2881" s="256">
        <v>761</v>
      </c>
      <c r="N2881" s="256">
        <v>694</v>
      </c>
      <c r="O2881" s="256">
        <v>663</v>
      </c>
      <c r="P2881" s="256">
        <v>677</v>
      </c>
      <c r="Q2881" s="256">
        <v>756</v>
      </c>
      <c r="R2881" s="256">
        <v>839</v>
      </c>
      <c r="S2881" s="256">
        <v>883</v>
      </c>
      <c r="T2881" s="256">
        <v>925</v>
      </c>
      <c r="U2881" s="256">
        <v>986</v>
      </c>
      <c r="V2881" s="256">
        <v>1028</v>
      </c>
      <c r="W2881" s="256">
        <v>1036</v>
      </c>
      <c r="X2881" s="256">
        <v>1025</v>
      </c>
      <c r="Y2881" s="256">
        <v>948</v>
      </c>
      <c r="Z2881" s="256">
        <v>870</v>
      </c>
      <c r="AA2881" s="256">
        <v>795</v>
      </c>
      <c r="AB2881" s="256">
        <v>744</v>
      </c>
      <c r="AC2881" s="256">
        <v>673</v>
      </c>
      <c r="AD2881" s="256">
        <v>584</v>
      </c>
      <c r="AE2881" s="256">
        <v>490</v>
      </c>
      <c r="AF2881" s="256">
        <v>426</v>
      </c>
      <c r="AG2881" s="256">
        <v>396</v>
      </c>
      <c r="AH2881" s="256">
        <v>383</v>
      </c>
      <c r="AI2881" s="256">
        <v>371</v>
      </c>
      <c r="AJ2881" s="256">
        <v>282</v>
      </c>
      <c r="AK2881" s="256">
        <v>116</v>
      </c>
      <c r="AL2881" s="256">
        <v>0</v>
      </c>
      <c r="AM2881" s="256">
        <v>0</v>
      </c>
      <c r="AN2881" s="256">
        <v>0</v>
      </c>
      <c r="AO2881" s="256">
        <v>0</v>
      </c>
      <c r="AP2881" s="256">
        <v>0</v>
      </c>
      <c r="AQ2881" s="256">
        <v>0</v>
      </c>
      <c r="AR2881" s="256">
        <v>0</v>
      </c>
      <c r="AS2881" s="256">
        <v>0</v>
      </c>
      <c r="AT2881" s="256">
        <v>0</v>
      </c>
      <c r="AU2881" s="256">
        <v>0</v>
      </c>
      <c r="AV2881" s="256">
        <v>0</v>
      </c>
      <c r="AW2881" s="256">
        <v>0</v>
      </c>
      <c r="AX2881" s="256">
        <v>0</v>
      </c>
      <c r="AY2881" s="256">
        <v>0</v>
      </c>
      <c r="AZ2881" s="256">
        <v>0</v>
      </c>
      <c r="BA2881" s="256">
        <v>0</v>
      </c>
      <c r="BB2881" s="256">
        <v>0</v>
      </c>
      <c r="BC2881" s="256">
        <v>0</v>
      </c>
      <c r="BD2881" s="256">
        <v>0</v>
      </c>
      <c r="BE2881" s="256">
        <v>0</v>
      </c>
      <c r="BF2881" s="256">
        <v>0</v>
      </c>
      <c r="BG2881" s="256">
        <v>0</v>
      </c>
      <c r="BH2881" s="256">
        <v>0</v>
      </c>
      <c r="BI2881" s="256">
        <v>0</v>
      </c>
      <c r="BJ2881" s="256">
        <v>0</v>
      </c>
      <c r="BK2881" s="256">
        <v>0</v>
      </c>
      <c r="BL2881" s="256">
        <v>0</v>
      </c>
      <c r="BM2881" s="256">
        <v>0</v>
      </c>
      <c r="BN2881" s="256">
        <v>0</v>
      </c>
      <c r="BO2881" s="256">
        <v>0</v>
      </c>
      <c r="BP2881" s="256">
        <v>0</v>
      </c>
      <c r="BQ2881" s="256">
        <v>0</v>
      </c>
      <c r="BR2881" s="256">
        <v>0</v>
      </c>
      <c r="BS2881" s="256">
        <v>0</v>
      </c>
      <c r="BT2881" s="256">
        <v>0</v>
      </c>
      <c r="BU2881" s="256">
        <v>0</v>
      </c>
      <c r="BV2881" s="256">
        <v>0</v>
      </c>
    </row>
    <row r="2882" spans="1:74">
      <c r="A2882" s="256">
        <v>155</v>
      </c>
      <c r="B2882" s="256">
        <v>2656</v>
      </c>
      <c r="C2882" s="256">
        <v>2712</v>
      </c>
      <c r="D2882" s="256">
        <v>2765</v>
      </c>
      <c r="E2882" s="256">
        <v>2776</v>
      </c>
      <c r="F2882" s="256">
        <v>2740</v>
      </c>
      <c r="G2882" s="256">
        <v>2644</v>
      </c>
      <c r="H2882" s="256">
        <v>2401</v>
      </c>
      <c r="I2882" s="256">
        <v>2015</v>
      </c>
      <c r="J2882" s="256">
        <v>1581</v>
      </c>
      <c r="K2882" s="256">
        <v>1168</v>
      </c>
      <c r="L2882" s="256">
        <v>878</v>
      </c>
      <c r="M2882" s="256">
        <v>744</v>
      </c>
      <c r="N2882" s="256">
        <v>688</v>
      </c>
      <c r="O2882" s="256">
        <v>663</v>
      </c>
      <c r="P2882" s="256">
        <v>692</v>
      </c>
      <c r="Q2882" s="256">
        <v>781</v>
      </c>
      <c r="R2882" s="256">
        <v>856</v>
      </c>
      <c r="S2882" s="256">
        <v>885</v>
      </c>
      <c r="T2882" s="256">
        <v>918</v>
      </c>
      <c r="U2882" s="256">
        <v>968</v>
      </c>
      <c r="V2882" s="256">
        <v>989</v>
      </c>
      <c r="W2882" s="256">
        <v>986</v>
      </c>
      <c r="X2882" s="256">
        <v>960</v>
      </c>
      <c r="Y2882" s="256">
        <v>880</v>
      </c>
      <c r="Z2882" s="256">
        <v>808</v>
      </c>
      <c r="AA2882" s="256">
        <v>744</v>
      </c>
      <c r="AB2882" s="256">
        <v>694</v>
      </c>
      <c r="AC2882" s="256">
        <v>624</v>
      </c>
      <c r="AD2882" s="256">
        <v>536</v>
      </c>
      <c r="AE2882" s="256">
        <v>458</v>
      </c>
      <c r="AF2882" s="256">
        <v>410</v>
      </c>
      <c r="AG2882" s="256">
        <v>380</v>
      </c>
      <c r="AH2882" s="256">
        <v>363</v>
      </c>
      <c r="AI2882" s="256">
        <v>341</v>
      </c>
      <c r="AJ2882" s="256">
        <v>254</v>
      </c>
      <c r="AK2882" s="256">
        <v>104</v>
      </c>
      <c r="AL2882" s="256">
        <v>0</v>
      </c>
      <c r="AM2882" s="256">
        <v>0</v>
      </c>
      <c r="AN2882" s="256">
        <v>0</v>
      </c>
      <c r="AO2882" s="256">
        <v>0</v>
      </c>
      <c r="AP2882" s="256">
        <v>0</v>
      </c>
      <c r="AQ2882" s="256">
        <v>0</v>
      </c>
      <c r="AR2882" s="256">
        <v>0</v>
      </c>
      <c r="AS2882" s="256">
        <v>0</v>
      </c>
      <c r="AT2882" s="256">
        <v>0</v>
      </c>
      <c r="AU2882" s="256">
        <v>0</v>
      </c>
      <c r="AV2882" s="256">
        <v>0</v>
      </c>
      <c r="AW2882" s="256">
        <v>0</v>
      </c>
      <c r="AX2882" s="256">
        <v>0</v>
      </c>
      <c r="AY2882" s="256">
        <v>0</v>
      </c>
      <c r="AZ2882" s="256">
        <v>0</v>
      </c>
      <c r="BA2882" s="256">
        <v>0</v>
      </c>
      <c r="BB2882" s="256">
        <v>0</v>
      </c>
      <c r="BC2882" s="256">
        <v>0</v>
      </c>
      <c r="BD2882" s="256">
        <v>0</v>
      </c>
      <c r="BE2882" s="256">
        <v>0</v>
      </c>
      <c r="BF2882" s="256">
        <v>0</v>
      </c>
      <c r="BG2882" s="256">
        <v>0</v>
      </c>
      <c r="BH2882" s="256">
        <v>0</v>
      </c>
      <c r="BI2882" s="256">
        <v>0</v>
      </c>
      <c r="BJ2882" s="256">
        <v>0</v>
      </c>
      <c r="BK2882" s="256">
        <v>0</v>
      </c>
      <c r="BL2882" s="256">
        <v>0</v>
      </c>
      <c r="BM2882" s="256">
        <v>0</v>
      </c>
      <c r="BN2882" s="256">
        <v>0</v>
      </c>
      <c r="BO2882" s="256">
        <v>0</v>
      </c>
      <c r="BP2882" s="256">
        <v>0</v>
      </c>
      <c r="BQ2882" s="256">
        <v>0</v>
      </c>
      <c r="BR2882" s="256">
        <v>0</v>
      </c>
      <c r="BS2882" s="256">
        <v>0</v>
      </c>
      <c r="BT2882" s="256">
        <v>0</v>
      </c>
      <c r="BU2882" s="256">
        <v>0</v>
      </c>
      <c r="BV2882" s="256">
        <v>0</v>
      </c>
    </row>
    <row r="2883" spans="1:74">
      <c r="A2883" s="256">
        <v>157.5</v>
      </c>
      <c r="B2883" s="256">
        <v>2656</v>
      </c>
      <c r="C2883" s="256">
        <v>2716</v>
      </c>
      <c r="D2883" s="256">
        <v>2768</v>
      </c>
      <c r="E2883" s="256">
        <v>2776</v>
      </c>
      <c r="F2883" s="256">
        <v>2738</v>
      </c>
      <c r="G2883" s="256">
        <v>2632</v>
      </c>
      <c r="H2883" s="256">
        <v>2368</v>
      </c>
      <c r="I2883" s="256">
        <v>1962</v>
      </c>
      <c r="J2883" s="256">
        <v>1528</v>
      </c>
      <c r="K2883" s="256">
        <v>1122</v>
      </c>
      <c r="L2883" s="256">
        <v>852</v>
      </c>
      <c r="M2883" s="256">
        <v>734</v>
      </c>
      <c r="N2883" s="256">
        <v>682</v>
      </c>
      <c r="O2883" s="256">
        <v>664</v>
      </c>
      <c r="P2883" s="256">
        <v>708</v>
      </c>
      <c r="Q2883" s="256">
        <v>802</v>
      </c>
      <c r="R2883" s="256">
        <v>865</v>
      </c>
      <c r="S2883" s="256">
        <v>884</v>
      </c>
      <c r="T2883" s="256">
        <v>911</v>
      </c>
      <c r="U2883" s="256">
        <v>948</v>
      </c>
      <c r="V2883" s="256">
        <v>950</v>
      </c>
      <c r="W2883" s="256">
        <v>948</v>
      </c>
      <c r="X2883" s="256">
        <v>903</v>
      </c>
      <c r="Y2883" s="256">
        <v>826</v>
      </c>
      <c r="Z2883" s="256">
        <v>755</v>
      </c>
      <c r="AA2883" s="256">
        <v>700</v>
      </c>
      <c r="AB2883" s="256">
        <v>650</v>
      </c>
      <c r="AC2883" s="256">
        <v>584</v>
      </c>
      <c r="AD2883" s="256">
        <v>500</v>
      </c>
      <c r="AE2883" s="256">
        <v>434</v>
      </c>
      <c r="AF2883" s="256">
        <v>392</v>
      </c>
      <c r="AG2883" s="256">
        <v>360</v>
      </c>
      <c r="AH2883" s="256">
        <v>336</v>
      </c>
      <c r="AI2883" s="256">
        <v>311</v>
      </c>
      <c r="AJ2883" s="256">
        <v>232</v>
      </c>
      <c r="AK2883" s="256">
        <v>96</v>
      </c>
      <c r="AL2883" s="256">
        <v>0</v>
      </c>
      <c r="AM2883" s="256">
        <v>0</v>
      </c>
      <c r="AN2883" s="256">
        <v>0</v>
      </c>
      <c r="AO2883" s="256">
        <v>0</v>
      </c>
      <c r="AP2883" s="256">
        <v>0</v>
      </c>
      <c r="AQ2883" s="256">
        <v>0</v>
      </c>
      <c r="AR2883" s="256">
        <v>0</v>
      </c>
      <c r="AS2883" s="256">
        <v>0</v>
      </c>
      <c r="AT2883" s="256">
        <v>0</v>
      </c>
      <c r="AU2883" s="256">
        <v>0</v>
      </c>
      <c r="AV2883" s="256">
        <v>0</v>
      </c>
      <c r="AW2883" s="256">
        <v>0</v>
      </c>
      <c r="AX2883" s="256">
        <v>0</v>
      </c>
      <c r="AY2883" s="256">
        <v>0</v>
      </c>
      <c r="AZ2883" s="256">
        <v>0</v>
      </c>
      <c r="BA2883" s="256">
        <v>0</v>
      </c>
      <c r="BB2883" s="256">
        <v>0</v>
      </c>
      <c r="BC2883" s="256">
        <v>0</v>
      </c>
      <c r="BD2883" s="256">
        <v>0</v>
      </c>
      <c r="BE2883" s="256">
        <v>0</v>
      </c>
      <c r="BF2883" s="256">
        <v>0</v>
      </c>
      <c r="BG2883" s="256">
        <v>0</v>
      </c>
      <c r="BH2883" s="256">
        <v>0</v>
      </c>
      <c r="BI2883" s="256">
        <v>0</v>
      </c>
      <c r="BJ2883" s="256">
        <v>0</v>
      </c>
      <c r="BK2883" s="256">
        <v>0</v>
      </c>
      <c r="BL2883" s="256">
        <v>0</v>
      </c>
      <c r="BM2883" s="256">
        <v>0</v>
      </c>
      <c r="BN2883" s="256">
        <v>0</v>
      </c>
      <c r="BO2883" s="256">
        <v>0</v>
      </c>
      <c r="BP2883" s="256">
        <v>0</v>
      </c>
      <c r="BQ2883" s="256">
        <v>0</v>
      </c>
      <c r="BR2883" s="256">
        <v>0</v>
      </c>
      <c r="BS2883" s="256">
        <v>0</v>
      </c>
      <c r="BT2883" s="256">
        <v>0</v>
      </c>
      <c r="BU2883" s="256">
        <v>0</v>
      </c>
      <c r="BV2883" s="256">
        <v>0</v>
      </c>
    </row>
    <row r="2884" spans="1:74">
      <c r="A2884" s="256">
        <v>160</v>
      </c>
      <c r="B2884" s="256">
        <v>2656</v>
      </c>
      <c r="C2884" s="256">
        <v>2717</v>
      </c>
      <c r="D2884" s="256">
        <v>2770</v>
      </c>
      <c r="E2884" s="256">
        <v>2776</v>
      </c>
      <c r="F2884" s="256">
        <v>2738</v>
      </c>
      <c r="G2884" s="256">
        <v>2624</v>
      </c>
      <c r="H2884" s="256">
        <v>2338</v>
      </c>
      <c r="I2884" s="256">
        <v>1924</v>
      </c>
      <c r="J2884" s="256">
        <v>1478</v>
      </c>
      <c r="K2884" s="256">
        <v>1077</v>
      </c>
      <c r="L2884" s="256">
        <v>830</v>
      </c>
      <c r="M2884" s="256">
        <v>724</v>
      </c>
      <c r="N2884" s="256">
        <v>677</v>
      </c>
      <c r="O2884" s="256">
        <v>666</v>
      </c>
      <c r="P2884" s="256">
        <v>722</v>
      </c>
      <c r="Q2884" s="256">
        <v>819</v>
      </c>
      <c r="R2884" s="256">
        <v>872</v>
      </c>
      <c r="S2884" s="256">
        <v>882</v>
      </c>
      <c r="T2884" s="256">
        <v>898</v>
      </c>
      <c r="U2884" s="256">
        <v>924</v>
      </c>
      <c r="V2884" s="256">
        <v>912</v>
      </c>
      <c r="W2884" s="256">
        <v>908</v>
      </c>
      <c r="X2884" s="256">
        <v>847</v>
      </c>
      <c r="Y2884" s="256">
        <v>772</v>
      </c>
      <c r="Z2884" s="256">
        <v>706</v>
      </c>
      <c r="AA2884" s="256">
        <v>658</v>
      </c>
      <c r="AB2884" s="256">
        <v>612</v>
      </c>
      <c r="AC2884" s="256">
        <v>546</v>
      </c>
      <c r="AD2884" s="256">
        <v>472</v>
      </c>
      <c r="AE2884" s="256">
        <v>416</v>
      </c>
      <c r="AF2884" s="256">
        <v>378</v>
      </c>
      <c r="AG2884" s="256">
        <v>337</v>
      </c>
      <c r="AH2884" s="256">
        <v>306</v>
      </c>
      <c r="AI2884" s="256">
        <v>275</v>
      </c>
      <c r="AJ2884" s="256">
        <v>202</v>
      </c>
      <c r="AK2884" s="256">
        <v>86</v>
      </c>
      <c r="AL2884" s="256">
        <v>0</v>
      </c>
      <c r="AM2884" s="256">
        <v>0</v>
      </c>
      <c r="AN2884" s="256">
        <v>0</v>
      </c>
      <c r="AO2884" s="256">
        <v>0</v>
      </c>
      <c r="AP2884" s="256">
        <v>0</v>
      </c>
      <c r="AQ2884" s="256">
        <v>0</v>
      </c>
      <c r="AR2884" s="256">
        <v>0</v>
      </c>
      <c r="AS2884" s="256">
        <v>0</v>
      </c>
      <c r="AT2884" s="256">
        <v>0</v>
      </c>
      <c r="AU2884" s="256">
        <v>0</v>
      </c>
      <c r="AV2884" s="256">
        <v>0</v>
      </c>
      <c r="AW2884" s="256">
        <v>0</v>
      </c>
      <c r="AX2884" s="256">
        <v>0</v>
      </c>
      <c r="AY2884" s="256">
        <v>0</v>
      </c>
      <c r="AZ2884" s="256">
        <v>0</v>
      </c>
      <c r="BA2884" s="256">
        <v>0</v>
      </c>
      <c r="BB2884" s="256">
        <v>0</v>
      </c>
      <c r="BC2884" s="256">
        <v>0</v>
      </c>
      <c r="BD2884" s="256">
        <v>0</v>
      </c>
      <c r="BE2884" s="256">
        <v>0</v>
      </c>
      <c r="BF2884" s="256">
        <v>0</v>
      </c>
      <c r="BG2884" s="256">
        <v>0</v>
      </c>
      <c r="BH2884" s="256">
        <v>0</v>
      </c>
      <c r="BI2884" s="256">
        <v>0</v>
      </c>
      <c r="BJ2884" s="256">
        <v>0</v>
      </c>
      <c r="BK2884" s="256">
        <v>0</v>
      </c>
      <c r="BL2884" s="256">
        <v>0</v>
      </c>
      <c r="BM2884" s="256">
        <v>0</v>
      </c>
      <c r="BN2884" s="256">
        <v>0</v>
      </c>
      <c r="BO2884" s="256">
        <v>0</v>
      </c>
      <c r="BP2884" s="256">
        <v>0</v>
      </c>
      <c r="BQ2884" s="256">
        <v>0</v>
      </c>
      <c r="BR2884" s="256">
        <v>0</v>
      </c>
      <c r="BS2884" s="256">
        <v>0</v>
      </c>
      <c r="BT2884" s="256">
        <v>0</v>
      </c>
      <c r="BU2884" s="256">
        <v>0</v>
      </c>
      <c r="BV2884" s="256">
        <v>0</v>
      </c>
    </row>
    <row r="2885" spans="1:74">
      <c r="A2885" s="256">
        <v>162.5</v>
      </c>
      <c r="B2885" s="256">
        <v>2656</v>
      </c>
      <c r="C2885" s="256">
        <v>2716</v>
      </c>
      <c r="D2885" s="256">
        <v>2771</v>
      </c>
      <c r="E2885" s="256">
        <v>2778</v>
      </c>
      <c r="F2885" s="256">
        <v>2736</v>
      </c>
      <c r="G2885" s="256">
        <v>2612</v>
      </c>
      <c r="H2885" s="256">
        <v>2310</v>
      </c>
      <c r="I2885" s="256">
        <v>1890</v>
      </c>
      <c r="J2885" s="256">
        <v>1431</v>
      </c>
      <c r="K2885" s="256">
        <v>1040</v>
      </c>
      <c r="L2885" s="256">
        <v>814</v>
      </c>
      <c r="M2885" s="256">
        <v>718</v>
      </c>
      <c r="N2885" s="256">
        <v>676</v>
      </c>
      <c r="O2885" s="256">
        <v>668</v>
      </c>
      <c r="P2885" s="256">
        <v>738</v>
      </c>
      <c r="Q2885" s="256">
        <v>834</v>
      </c>
      <c r="R2885" s="256">
        <v>874</v>
      </c>
      <c r="S2885" s="256">
        <v>876</v>
      </c>
      <c r="T2885" s="256">
        <v>886</v>
      </c>
      <c r="U2885" s="256">
        <v>896</v>
      </c>
      <c r="V2885" s="256">
        <v>873</v>
      </c>
      <c r="W2885" s="256">
        <v>868</v>
      </c>
      <c r="X2885" s="256">
        <v>796</v>
      </c>
      <c r="Y2885" s="256">
        <v>721</v>
      </c>
      <c r="Z2885" s="256">
        <v>660</v>
      </c>
      <c r="AA2885" s="256">
        <v>617</v>
      </c>
      <c r="AB2885" s="256">
        <v>576</v>
      </c>
      <c r="AC2885" s="256">
        <v>514</v>
      </c>
      <c r="AD2885" s="256">
        <v>456</v>
      </c>
      <c r="AE2885" s="256">
        <v>406</v>
      </c>
      <c r="AF2885" s="256">
        <v>365</v>
      </c>
      <c r="AG2885" s="256">
        <v>314</v>
      </c>
      <c r="AH2885" s="256">
        <v>284</v>
      </c>
      <c r="AI2885" s="256">
        <v>246</v>
      </c>
      <c r="AJ2885" s="256">
        <v>176</v>
      </c>
      <c r="AK2885" s="256">
        <v>83</v>
      </c>
      <c r="AL2885" s="256">
        <v>0</v>
      </c>
      <c r="AM2885" s="256">
        <v>0</v>
      </c>
      <c r="AN2885" s="256">
        <v>0</v>
      </c>
      <c r="AO2885" s="256">
        <v>0</v>
      </c>
      <c r="AP2885" s="256">
        <v>0</v>
      </c>
      <c r="AQ2885" s="256">
        <v>0</v>
      </c>
      <c r="AR2885" s="256">
        <v>0</v>
      </c>
      <c r="AS2885" s="256">
        <v>0</v>
      </c>
      <c r="AT2885" s="256">
        <v>0</v>
      </c>
      <c r="AU2885" s="256">
        <v>0</v>
      </c>
      <c r="AV2885" s="256">
        <v>0</v>
      </c>
      <c r="AW2885" s="256">
        <v>0</v>
      </c>
      <c r="AX2885" s="256">
        <v>0</v>
      </c>
      <c r="AY2885" s="256">
        <v>0</v>
      </c>
      <c r="AZ2885" s="256">
        <v>0</v>
      </c>
      <c r="BA2885" s="256">
        <v>0</v>
      </c>
      <c r="BB2885" s="256">
        <v>0</v>
      </c>
      <c r="BC2885" s="256">
        <v>0</v>
      </c>
      <c r="BD2885" s="256">
        <v>0</v>
      </c>
      <c r="BE2885" s="256">
        <v>0</v>
      </c>
      <c r="BF2885" s="256">
        <v>0</v>
      </c>
      <c r="BG2885" s="256">
        <v>0</v>
      </c>
      <c r="BH2885" s="256">
        <v>0</v>
      </c>
      <c r="BI2885" s="256">
        <v>0</v>
      </c>
      <c r="BJ2885" s="256">
        <v>0</v>
      </c>
      <c r="BK2885" s="256">
        <v>0</v>
      </c>
      <c r="BL2885" s="256">
        <v>0</v>
      </c>
      <c r="BM2885" s="256">
        <v>0</v>
      </c>
      <c r="BN2885" s="256">
        <v>0</v>
      </c>
      <c r="BO2885" s="256">
        <v>0</v>
      </c>
      <c r="BP2885" s="256">
        <v>0</v>
      </c>
      <c r="BQ2885" s="256">
        <v>0</v>
      </c>
      <c r="BR2885" s="256">
        <v>0</v>
      </c>
      <c r="BS2885" s="256">
        <v>0</v>
      </c>
      <c r="BT2885" s="256">
        <v>0</v>
      </c>
      <c r="BU2885" s="256">
        <v>0</v>
      </c>
      <c r="BV2885" s="256">
        <v>0</v>
      </c>
    </row>
    <row r="2886" spans="1:74">
      <c r="A2886" s="256">
        <v>165</v>
      </c>
      <c r="B2886" s="256">
        <v>2656</v>
      </c>
      <c r="C2886" s="256">
        <v>2718</v>
      </c>
      <c r="D2886" s="256">
        <v>2774</v>
      </c>
      <c r="E2886" s="256">
        <v>2780</v>
      </c>
      <c r="F2886" s="256">
        <v>2736</v>
      </c>
      <c r="G2886" s="256">
        <v>2608</v>
      </c>
      <c r="H2886" s="256">
        <v>2290</v>
      </c>
      <c r="I2886" s="256">
        <v>1857</v>
      </c>
      <c r="J2886" s="256">
        <v>1398</v>
      </c>
      <c r="K2886" s="256">
        <v>1012</v>
      </c>
      <c r="L2886" s="256">
        <v>798</v>
      </c>
      <c r="M2886" s="256">
        <v>714</v>
      </c>
      <c r="N2886" s="256">
        <v>675</v>
      </c>
      <c r="O2886" s="256">
        <v>676</v>
      </c>
      <c r="P2886" s="256">
        <v>752</v>
      </c>
      <c r="Q2886" s="256">
        <v>843</v>
      </c>
      <c r="R2886" s="256">
        <v>870</v>
      </c>
      <c r="S2886" s="256">
        <v>865</v>
      </c>
      <c r="T2886" s="256">
        <v>867</v>
      </c>
      <c r="U2886" s="256">
        <v>862</v>
      </c>
      <c r="V2886" s="256">
        <v>832</v>
      </c>
      <c r="W2886" s="256">
        <v>819</v>
      </c>
      <c r="X2886" s="256">
        <v>744</v>
      </c>
      <c r="Y2886" s="256">
        <v>672</v>
      </c>
      <c r="Z2886" s="256">
        <v>614</v>
      </c>
      <c r="AA2886" s="256">
        <v>582</v>
      </c>
      <c r="AB2886" s="256">
        <v>545</v>
      </c>
      <c r="AC2886" s="256">
        <v>488</v>
      </c>
      <c r="AD2886" s="256">
        <v>446</v>
      </c>
      <c r="AE2886" s="256">
        <v>400</v>
      </c>
      <c r="AF2886" s="256">
        <v>354</v>
      </c>
      <c r="AG2886" s="256">
        <v>300</v>
      </c>
      <c r="AH2886" s="256">
        <v>270</v>
      </c>
      <c r="AI2886" s="256">
        <v>222</v>
      </c>
      <c r="AJ2886" s="256">
        <v>156</v>
      </c>
      <c r="AK2886" s="256">
        <v>76</v>
      </c>
      <c r="AL2886" s="256">
        <v>0</v>
      </c>
      <c r="AM2886" s="256">
        <v>0</v>
      </c>
      <c r="AN2886" s="256">
        <v>0</v>
      </c>
      <c r="AO2886" s="256">
        <v>0</v>
      </c>
      <c r="AP2886" s="256">
        <v>0</v>
      </c>
      <c r="AQ2886" s="256">
        <v>0</v>
      </c>
      <c r="AR2886" s="256">
        <v>0</v>
      </c>
      <c r="AS2886" s="256">
        <v>0</v>
      </c>
      <c r="AT2886" s="256">
        <v>0</v>
      </c>
      <c r="AU2886" s="256">
        <v>0</v>
      </c>
      <c r="AV2886" s="256">
        <v>0</v>
      </c>
      <c r="AW2886" s="256">
        <v>0</v>
      </c>
      <c r="AX2886" s="256">
        <v>0</v>
      </c>
      <c r="AY2886" s="256">
        <v>0</v>
      </c>
      <c r="AZ2886" s="256">
        <v>0</v>
      </c>
      <c r="BA2886" s="256">
        <v>0</v>
      </c>
      <c r="BB2886" s="256">
        <v>0</v>
      </c>
      <c r="BC2886" s="256">
        <v>0</v>
      </c>
      <c r="BD2886" s="256">
        <v>0</v>
      </c>
      <c r="BE2886" s="256">
        <v>0</v>
      </c>
      <c r="BF2886" s="256">
        <v>0</v>
      </c>
      <c r="BG2886" s="256">
        <v>0</v>
      </c>
      <c r="BH2886" s="256">
        <v>0</v>
      </c>
      <c r="BI2886" s="256">
        <v>0</v>
      </c>
      <c r="BJ2886" s="256">
        <v>0</v>
      </c>
      <c r="BK2886" s="256">
        <v>0</v>
      </c>
      <c r="BL2886" s="256">
        <v>0</v>
      </c>
      <c r="BM2886" s="256">
        <v>0</v>
      </c>
      <c r="BN2886" s="256">
        <v>0</v>
      </c>
      <c r="BO2886" s="256">
        <v>0</v>
      </c>
      <c r="BP2886" s="256">
        <v>0</v>
      </c>
      <c r="BQ2886" s="256">
        <v>0</v>
      </c>
      <c r="BR2886" s="256">
        <v>0</v>
      </c>
      <c r="BS2886" s="256">
        <v>0</v>
      </c>
      <c r="BT2886" s="256">
        <v>0</v>
      </c>
      <c r="BU2886" s="256">
        <v>0</v>
      </c>
      <c r="BV2886" s="256">
        <v>0</v>
      </c>
    </row>
    <row r="2887" spans="1:74">
      <c r="A2887" s="256">
        <v>167.5</v>
      </c>
      <c r="B2887" s="256">
        <v>2656</v>
      </c>
      <c r="C2887" s="256">
        <v>2716</v>
      </c>
      <c r="D2887" s="256">
        <v>2772</v>
      </c>
      <c r="E2887" s="256">
        <v>2774</v>
      </c>
      <c r="F2887" s="256">
        <v>2728</v>
      </c>
      <c r="G2887" s="256">
        <v>2593</v>
      </c>
      <c r="H2887" s="256">
        <v>2266</v>
      </c>
      <c r="I2887" s="256">
        <v>1824</v>
      </c>
      <c r="J2887" s="256">
        <v>1360</v>
      </c>
      <c r="K2887" s="256">
        <v>979</v>
      </c>
      <c r="L2887" s="256">
        <v>782</v>
      </c>
      <c r="M2887" s="256">
        <v>705</v>
      </c>
      <c r="N2887" s="256">
        <v>669</v>
      </c>
      <c r="O2887" s="256">
        <v>679</v>
      </c>
      <c r="P2887" s="256">
        <v>761</v>
      </c>
      <c r="Q2887" s="256">
        <v>846</v>
      </c>
      <c r="R2887" s="256">
        <v>866</v>
      </c>
      <c r="S2887" s="256">
        <v>851</v>
      </c>
      <c r="T2887" s="256">
        <v>847</v>
      </c>
      <c r="U2887" s="256">
        <v>828</v>
      </c>
      <c r="V2887" s="256">
        <v>794</v>
      </c>
      <c r="W2887" s="256">
        <v>773</v>
      </c>
      <c r="X2887" s="256">
        <v>695</v>
      </c>
      <c r="Y2887" s="256">
        <v>625</v>
      </c>
      <c r="Z2887" s="256">
        <v>575</v>
      </c>
      <c r="AA2887" s="256">
        <v>553</v>
      </c>
      <c r="AB2887" s="256">
        <v>518</v>
      </c>
      <c r="AC2887" s="256">
        <v>475</v>
      </c>
      <c r="AD2887" s="256">
        <v>436</v>
      </c>
      <c r="AE2887" s="256">
        <v>388</v>
      </c>
      <c r="AF2887" s="256">
        <v>338</v>
      </c>
      <c r="AG2887" s="256">
        <v>282</v>
      </c>
      <c r="AH2887" s="256">
        <v>252</v>
      </c>
      <c r="AI2887" s="256">
        <v>193</v>
      </c>
      <c r="AJ2887" s="256">
        <v>127</v>
      </c>
      <c r="AK2887" s="256">
        <v>62</v>
      </c>
      <c r="AL2887" s="256">
        <v>0</v>
      </c>
      <c r="AM2887" s="256">
        <v>0</v>
      </c>
      <c r="AN2887" s="256">
        <v>0</v>
      </c>
      <c r="AO2887" s="256">
        <v>0</v>
      </c>
      <c r="AP2887" s="256">
        <v>0</v>
      </c>
      <c r="AQ2887" s="256">
        <v>0</v>
      </c>
      <c r="AR2887" s="256">
        <v>0</v>
      </c>
      <c r="AS2887" s="256">
        <v>0</v>
      </c>
      <c r="AT2887" s="256">
        <v>0</v>
      </c>
      <c r="AU2887" s="256">
        <v>0</v>
      </c>
      <c r="AV2887" s="256">
        <v>0</v>
      </c>
      <c r="AW2887" s="256">
        <v>0</v>
      </c>
      <c r="AX2887" s="256">
        <v>0</v>
      </c>
      <c r="AY2887" s="256">
        <v>0</v>
      </c>
      <c r="AZ2887" s="256">
        <v>0</v>
      </c>
      <c r="BA2887" s="256">
        <v>0</v>
      </c>
      <c r="BB2887" s="256">
        <v>0</v>
      </c>
      <c r="BC2887" s="256">
        <v>0</v>
      </c>
      <c r="BD2887" s="256">
        <v>0</v>
      </c>
      <c r="BE2887" s="256">
        <v>0</v>
      </c>
      <c r="BF2887" s="256">
        <v>0</v>
      </c>
      <c r="BG2887" s="256">
        <v>0</v>
      </c>
      <c r="BH2887" s="256">
        <v>0</v>
      </c>
      <c r="BI2887" s="256">
        <v>0</v>
      </c>
      <c r="BJ2887" s="256">
        <v>0</v>
      </c>
      <c r="BK2887" s="256">
        <v>0</v>
      </c>
      <c r="BL2887" s="256">
        <v>0</v>
      </c>
      <c r="BM2887" s="256">
        <v>0</v>
      </c>
      <c r="BN2887" s="256">
        <v>0</v>
      </c>
      <c r="BO2887" s="256">
        <v>0</v>
      </c>
      <c r="BP2887" s="256">
        <v>0</v>
      </c>
      <c r="BQ2887" s="256">
        <v>0</v>
      </c>
      <c r="BR2887" s="256">
        <v>0</v>
      </c>
      <c r="BS2887" s="256">
        <v>0</v>
      </c>
      <c r="BT2887" s="256">
        <v>0</v>
      </c>
      <c r="BU2887" s="256">
        <v>0</v>
      </c>
      <c r="BV2887" s="256">
        <v>0</v>
      </c>
    </row>
    <row r="2888" spans="1:74">
      <c r="A2888" s="256">
        <v>170</v>
      </c>
      <c r="B2888" s="256">
        <v>2656</v>
      </c>
      <c r="C2888" s="256">
        <v>2716</v>
      </c>
      <c r="D2888" s="256">
        <v>2770</v>
      </c>
      <c r="E2888" s="256">
        <v>2774</v>
      </c>
      <c r="F2888" s="256">
        <v>2730</v>
      </c>
      <c r="G2888" s="256">
        <v>2586</v>
      </c>
      <c r="H2888" s="256">
        <v>2248</v>
      </c>
      <c r="I2888" s="256">
        <v>1800</v>
      </c>
      <c r="J2888" s="256">
        <v>1335</v>
      </c>
      <c r="K2888" s="256">
        <v>955</v>
      </c>
      <c r="L2888" s="256">
        <v>764</v>
      </c>
      <c r="M2888" s="256">
        <v>692</v>
      </c>
      <c r="N2888" s="256">
        <v>662</v>
      </c>
      <c r="O2888" s="256">
        <v>678</v>
      </c>
      <c r="P2888" s="256">
        <v>767</v>
      </c>
      <c r="Q2888" s="256">
        <v>846</v>
      </c>
      <c r="R2888" s="256">
        <v>856</v>
      </c>
      <c r="S2888" s="256">
        <v>836</v>
      </c>
      <c r="T2888" s="256">
        <v>826</v>
      </c>
      <c r="U2888" s="256">
        <v>792</v>
      </c>
      <c r="V2888" s="256">
        <v>756</v>
      </c>
      <c r="W2888" s="256">
        <v>726</v>
      </c>
      <c r="X2888" s="256">
        <v>647</v>
      </c>
      <c r="Y2888" s="256">
        <v>578</v>
      </c>
      <c r="Z2888" s="256">
        <v>540</v>
      </c>
      <c r="AA2888" s="256">
        <v>526</v>
      </c>
      <c r="AB2888" s="256">
        <v>498</v>
      </c>
      <c r="AC2888" s="256">
        <v>464</v>
      </c>
      <c r="AD2888" s="256">
        <v>426</v>
      </c>
      <c r="AE2888" s="256">
        <v>378</v>
      </c>
      <c r="AF2888" s="256">
        <v>326</v>
      </c>
      <c r="AG2888" s="256">
        <v>270</v>
      </c>
      <c r="AH2888" s="256">
        <v>240</v>
      </c>
      <c r="AI2888" s="256">
        <v>174</v>
      </c>
      <c r="AJ2888" s="256">
        <v>106</v>
      </c>
      <c r="AK2888" s="256">
        <v>51</v>
      </c>
      <c r="AL2888" s="256">
        <v>0</v>
      </c>
      <c r="AM2888" s="256">
        <v>0</v>
      </c>
      <c r="AN2888" s="256">
        <v>0</v>
      </c>
      <c r="AO2888" s="256">
        <v>0</v>
      </c>
      <c r="AP2888" s="256">
        <v>0</v>
      </c>
      <c r="AQ2888" s="256">
        <v>0</v>
      </c>
      <c r="AR2888" s="256">
        <v>0</v>
      </c>
      <c r="AS2888" s="256">
        <v>0</v>
      </c>
      <c r="AT2888" s="256">
        <v>0</v>
      </c>
      <c r="AU2888" s="256">
        <v>0</v>
      </c>
      <c r="AV2888" s="256">
        <v>0</v>
      </c>
      <c r="AW2888" s="256">
        <v>0</v>
      </c>
      <c r="AX2888" s="256">
        <v>0</v>
      </c>
      <c r="AY2888" s="256">
        <v>0</v>
      </c>
      <c r="AZ2888" s="256">
        <v>0</v>
      </c>
      <c r="BA2888" s="256">
        <v>0</v>
      </c>
      <c r="BB2888" s="256">
        <v>0</v>
      </c>
      <c r="BC2888" s="256">
        <v>0</v>
      </c>
      <c r="BD2888" s="256">
        <v>0</v>
      </c>
      <c r="BE2888" s="256">
        <v>0</v>
      </c>
      <c r="BF2888" s="256">
        <v>0</v>
      </c>
      <c r="BG2888" s="256">
        <v>0</v>
      </c>
      <c r="BH2888" s="256">
        <v>0</v>
      </c>
      <c r="BI2888" s="256">
        <v>0</v>
      </c>
      <c r="BJ2888" s="256">
        <v>0</v>
      </c>
      <c r="BK2888" s="256">
        <v>0</v>
      </c>
      <c r="BL2888" s="256">
        <v>0</v>
      </c>
      <c r="BM2888" s="256">
        <v>0</v>
      </c>
      <c r="BN2888" s="256">
        <v>0</v>
      </c>
      <c r="BO2888" s="256">
        <v>0</v>
      </c>
      <c r="BP2888" s="256">
        <v>0</v>
      </c>
      <c r="BQ2888" s="256">
        <v>0</v>
      </c>
      <c r="BR2888" s="256">
        <v>0</v>
      </c>
      <c r="BS2888" s="256">
        <v>0</v>
      </c>
      <c r="BT2888" s="256">
        <v>0</v>
      </c>
      <c r="BU2888" s="256">
        <v>0</v>
      </c>
      <c r="BV2888" s="256">
        <v>0</v>
      </c>
    </row>
    <row r="2889" spans="1:74">
      <c r="A2889" s="256">
        <v>172.5</v>
      </c>
      <c r="B2889" s="256">
        <v>2656</v>
      </c>
      <c r="C2889" s="256">
        <v>2720</v>
      </c>
      <c r="D2889" s="256">
        <v>2774</v>
      </c>
      <c r="E2889" s="256">
        <v>2778</v>
      </c>
      <c r="F2889" s="256">
        <v>2730</v>
      </c>
      <c r="G2889" s="256">
        <v>2583</v>
      </c>
      <c r="H2889" s="256">
        <v>2242</v>
      </c>
      <c r="I2889" s="256">
        <v>1790</v>
      </c>
      <c r="J2889" s="256">
        <v>1318</v>
      </c>
      <c r="K2889" s="256">
        <v>936</v>
      </c>
      <c r="L2889" s="256">
        <v>749</v>
      </c>
      <c r="M2889" s="256">
        <v>680</v>
      </c>
      <c r="N2889" s="256">
        <v>652</v>
      </c>
      <c r="O2889" s="256">
        <v>676</v>
      </c>
      <c r="P2889" s="256">
        <v>768</v>
      </c>
      <c r="Q2889" s="256">
        <v>842</v>
      </c>
      <c r="R2889" s="256">
        <v>844</v>
      </c>
      <c r="S2889" s="256">
        <v>822</v>
      </c>
      <c r="T2889" s="256">
        <v>804</v>
      </c>
      <c r="U2889" s="256">
        <v>762</v>
      </c>
      <c r="V2889" s="256">
        <v>726</v>
      </c>
      <c r="W2889" s="256">
        <v>685</v>
      </c>
      <c r="X2889" s="256">
        <v>604</v>
      </c>
      <c r="Y2889" s="256">
        <v>539</v>
      </c>
      <c r="Z2889" s="256">
        <v>509</v>
      </c>
      <c r="AA2889" s="256">
        <v>504</v>
      </c>
      <c r="AB2889" s="256">
        <v>484</v>
      </c>
      <c r="AC2889" s="256">
        <v>458</v>
      </c>
      <c r="AD2889" s="256">
        <v>424</v>
      </c>
      <c r="AE2889" s="256">
        <v>374</v>
      </c>
      <c r="AF2889" s="256">
        <v>314</v>
      </c>
      <c r="AG2889" s="256">
        <v>260</v>
      </c>
      <c r="AH2889" s="256">
        <v>224</v>
      </c>
      <c r="AI2889" s="256">
        <v>158</v>
      </c>
      <c r="AJ2889" s="256">
        <v>96</v>
      </c>
      <c r="AK2889" s="256">
        <v>48</v>
      </c>
      <c r="AL2889" s="256">
        <v>0</v>
      </c>
      <c r="AM2889" s="256">
        <v>0</v>
      </c>
      <c r="AN2889" s="256">
        <v>0</v>
      </c>
      <c r="AO2889" s="256">
        <v>0</v>
      </c>
      <c r="AP2889" s="256">
        <v>0</v>
      </c>
      <c r="AQ2889" s="256">
        <v>0</v>
      </c>
      <c r="AR2889" s="256">
        <v>0</v>
      </c>
      <c r="AS2889" s="256">
        <v>0</v>
      </c>
      <c r="AT2889" s="256">
        <v>0</v>
      </c>
      <c r="AU2889" s="256">
        <v>0</v>
      </c>
      <c r="AV2889" s="256">
        <v>0</v>
      </c>
      <c r="AW2889" s="256">
        <v>0</v>
      </c>
      <c r="AX2889" s="256">
        <v>0</v>
      </c>
      <c r="AY2889" s="256">
        <v>0</v>
      </c>
      <c r="AZ2889" s="256">
        <v>0</v>
      </c>
      <c r="BA2889" s="256">
        <v>0</v>
      </c>
      <c r="BB2889" s="256">
        <v>0</v>
      </c>
      <c r="BC2889" s="256">
        <v>0</v>
      </c>
      <c r="BD2889" s="256">
        <v>0</v>
      </c>
      <c r="BE2889" s="256">
        <v>0</v>
      </c>
      <c r="BF2889" s="256">
        <v>0</v>
      </c>
      <c r="BG2889" s="256">
        <v>0</v>
      </c>
      <c r="BH2889" s="256">
        <v>0</v>
      </c>
      <c r="BI2889" s="256">
        <v>0</v>
      </c>
      <c r="BJ2889" s="256">
        <v>0</v>
      </c>
      <c r="BK2889" s="256">
        <v>0</v>
      </c>
      <c r="BL2889" s="256">
        <v>0</v>
      </c>
      <c r="BM2889" s="256">
        <v>0</v>
      </c>
      <c r="BN2889" s="256">
        <v>0</v>
      </c>
      <c r="BO2889" s="256">
        <v>0</v>
      </c>
      <c r="BP2889" s="256">
        <v>0</v>
      </c>
      <c r="BQ2889" s="256">
        <v>0</v>
      </c>
      <c r="BR2889" s="256">
        <v>0</v>
      </c>
      <c r="BS2889" s="256">
        <v>0</v>
      </c>
      <c r="BT2889" s="256">
        <v>0</v>
      </c>
      <c r="BU2889" s="256">
        <v>0</v>
      </c>
      <c r="BV2889" s="256">
        <v>0</v>
      </c>
    </row>
    <row r="2890" spans="1:74">
      <c r="A2890" s="256">
        <v>175</v>
      </c>
      <c r="B2890" s="256">
        <v>2656</v>
      </c>
      <c r="C2890" s="256">
        <v>2722</v>
      </c>
      <c r="D2890" s="256">
        <v>2778</v>
      </c>
      <c r="E2890" s="256">
        <v>2781</v>
      </c>
      <c r="F2890" s="256">
        <v>2734</v>
      </c>
      <c r="G2890" s="256">
        <v>2583</v>
      </c>
      <c r="H2890" s="256">
        <v>2234</v>
      </c>
      <c r="I2890" s="256">
        <v>1776</v>
      </c>
      <c r="J2890" s="256">
        <v>1303</v>
      </c>
      <c r="K2890" s="256">
        <v>924</v>
      </c>
      <c r="L2890" s="256">
        <v>740</v>
      </c>
      <c r="M2890" s="256">
        <v>669</v>
      </c>
      <c r="N2890" s="256">
        <v>643</v>
      </c>
      <c r="O2890" s="256">
        <v>671</v>
      </c>
      <c r="P2890" s="256">
        <v>766</v>
      </c>
      <c r="Q2890" s="256">
        <v>836</v>
      </c>
      <c r="R2890" s="256">
        <v>833</v>
      </c>
      <c r="S2890" s="256">
        <v>808</v>
      </c>
      <c r="T2890" s="256">
        <v>788</v>
      </c>
      <c r="U2890" s="256">
        <v>733</v>
      </c>
      <c r="V2890" s="256">
        <v>696</v>
      </c>
      <c r="W2890" s="256">
        <v>648</v>
      </c>
      <c r="X2890" s="256">
        <v>568</v>
      </c>
      <c r="Y2890" s="256">
        <v>507</v>
      </c>
      <c r="Z2890" s="256">
        <v>486</v>
      </c>
      <c r="AA2890" s="256">
        <v>490</v>
      </c>
      <c r="AB2890" s="256">
        <v>474</v>
      </c>
      <c r="AC2890" s="256">
        <v>456</v>
      </c>
      <c r="AD2890" s="256">
        <v>424</v>
      </c>
      <c r="AE2890" s="256">
        <v>370</v>
      </c>
      <c r="AF2890" s="256">
        <v>306</v>
      </c>
      <c r="AG2890" s="256">
        <v>249</v>
      </c>
      <c r="AH2890" s="256">
        <v>207</v>
      </c>
      <c r="AI2890" s="256">
        <v>146</v>
      </c>
      <c r="AJ2890" s="256">
        <v>94</v>
      </c>
      <c r="AK2890" s="256">
        <v>46</v>
      </c>
      <c r="AL2890" s="256">
        <v>0</v>
      </c>
      <c r="AM2890" s="256">
        <v>0</v>
      </c>
      <c r="AN2890" s="256">
        <v>0</v>
      </c>
      <c r="AO2890" s="256">
        <v>0</v>
      </c>
      <c r="AP2890" s="256">
        <v>0</v>
      </c>
      <c r="AQ2890" s="256">
        <v>0</v>
      </c>
      <c r="AR2890" s="256">
        <v>0</v>
      </c>
      <c r="AS2890" s="256">
        <v>0</v>
      </c>
      <c r="AT2890" s="256">
        <v>0</v>
      </c>
      <c r="AU2890" s="256">
        <v>0</v>
      </c>
      <c r="AV2890" s="256">
        <v>0</v>
      </c>
      <c r="AW2890" s="256">
        <v>0</v>
      </c>
      <c r="AX2890" s="256">
        <v>0</v>
      </c>
      <c r="AY2890" s="256">
        <v>0</v>
      </c>
      <c r="AZ2890" s="256">
        <v>0</v>
      </c>
      <c r="BA2890" s="256">
        <v>0</v>
      </c>
      <c r="BB2890" s="256">
        <v>0</v>
      </c>
      <c r="BC2890" s="256">
        <v>0</v>
      </c>
      <c r="BD2890" s="256">
        <v>0</v>
      </c>
      <c r="BE2890" s="256">
        <v>0</v>
      </c>
      <c r="BF2890" s="256">
        <v>0</v>
      </c>
      <c r="BG2890" s="256">
        <v>0</v>
      </c>
      <c r="BH2890" s="256">
        <v>0</v>
      </c>
      <c r="BI2890" s="256">
        <v>0</v>
      </c>
      <c r="BJ2890" s="256">
        <v>0</v>
      </c>
      <c r="BK2890" s="256">
        <v>0</v>
      </c>
      <c r="BL2890" s="256">
        <v>0</v>
      </c>
      <c r="BM2890" s="256">
        <v>0</v>
      </c>
      <c r="BN2890" s="256">
        <v>0</v>
      </c>
      <c r="BO2890" s="256">
        <v>0</v>
      </c>
      <c r="BP2890" s="256">
        <v>0</v>
      </c>
      <c r="BQ2890" s="256">
        <v>0</v>
      </c>
      <c r="BR2890" s="256">
        <v>0</v>
      </c>
      <c r="BS2890" s="256">
        <v>0</v>
      </c>
      <c r="BT2890" s="256">
        <v>0</v>
      </c>
      <c r="BU2890" s="256">
        <v>0</v>
      </c>
      <c r="BV2890" s="256">
        <v>0</v>
      </c>
    </row>
    <row r="2891" spans="1:74">
      <c r="A2891" s="256">
        <v>177.5</v>
      </c>
      <c r="B2891" s="256">
        <v>2656</v>
      </c>
      <c r="C2891" s="256">
        <v>2729</v>
      </c>
      <c r="D2891" s="256">
        <v>2786</v>
      </c>
      <c r="E2891" s="256">
        <v>2790</v>
      </c>
      <c r="F2891" s="256">
        <v>2744</v>
      </c>
      <c r="G2891" s="256">
        <v>2590</v>
      </c>
      <c r="H2891" s="256">
        <v>2234</v>
      </c>
      <c r="I2891" s="256">
        <v>1772</v>
      </c>
      <c r="J2891" s="256">
        <v>1296</v>
      </c>
      <c r="K2891" s="256">
        <v>917</v>
      </c>
      <c r="L2891" s="256">
        <v>736</v>
      </c>
      <c r="M2891" s="256">
        <v>666</v>
      </c>
      <c r="N2891" s="256">
        <v>637</v>
      </c>
      <c r="O2891" s="256">
        <v>670</v>
      </c>
      <c r="P2891" s="256">
        <v>765</v>
      </c>
      <c r="Q2891" s="256">
        <v>830</v>
      </c>
      <c r="R2891" s="256">
        <v>825</v>
      </c>
      <c r="S2891" s="256">
        <v>799</v>
      </c>
      <c r="T2891" s="256">
        <v>778</v>
      </c>
      <c r="U2891" s="256">
        <v>716</v>
      </c>
      <c r="V2891" s="256">
        <v>678</v>
      </c>
      <c r="W2891" s="256">
        <v>627</v>
      </c>
      <c r="X2891" s="256">
        <v>544</v>
      </c>
      <c r="Y2891" s="256">
        <v>486</v>
      </c>
      <c r="Z2891" s="256">
        <v>474</v>
      </c>
      <c r="AA2891" s="256">
        <v>483</v>
      </c>
      <c r="AB2891" s="256">
        <v>468</v>
      </c>
      <c r="AC2891" s="256">
        <v>456</v>
      </c>
      <c r="AD2891" s="256">
        <v>428</v>
      </c>
      <c r="AE2891" s="256">
        <v>368</v>
      </c>
      <c r="AF2891" s="256">
        <v>302</v>
      </c>
      <c r="AG2891" s="256">
        <v>244</v>
      </c>
      <c r="AH2891" s="256">
        <v>200</v>
      </c>
      <c r="AI2891" s="256">
        <v>145</v>
      </c>
      <c r="AJ2891" s="256">
        <v>97</v>
      </c>
      <c r="AK2891" s="256">
        <v>51</v>
      </c>
      <c r="AL2891" s="256">
        <v>0</v>
      </c>
      <c r="AM2891" s="256">
        <v>0</v>
      </c>
      <c r="AN2891" s="256">
        <v>0</v>
      </c>
      <c r="AO2891" s="256">
        <v>0</v>
      </c>
      <c r="AP2891" s="256">
        <v>0</v>
      </c>
      <c r="AQ2891" s="256">
        <v>0</v>
      </c>
      <c r="AR2891" s="256">
        <v>0</v>
      </c>
      <c r="AS2891" s="256">
        <v>0</v>
      </c>
      <c r="AT2891" s="256">
        <v>0</v>
      </c>
      <c r="AU2891" s="256">
        <v>0</v>
      </c>
      <c r="AV2891" s="256">
        <v>0</v>
      </c>
      <c r="AW2891" s="256">
        <v>0</v>
      </c>
      <c r="AX2891" s="256">
        <v>0</v>
      </c>
      <c r="AY2891" s="256">
        <v>0</v>
      </c>
      <c r="AZ2891" s="256">
        <v>0</v>
      </c>
      <c r="BA2891" s="256">
        <v>0</v>
      </c>
      <c r="BB2891" s="256">
        <v>0</v>
      </c>
      <c r="BC2891" s="256">
        <v>0</v>
      </c>
      <c r="BD2891" s="256">
        <v>0</v>
      </c>
      <c r="BE2891" s="256">
        <v>0</v>
      </c>
      <c r="BF2891" s="256">
        <v>0</v>
      </c>
      <c r="BG2891" s="256">
        <v>0</v>
      </c>
      <c r="BH2891" s="256">
        <v>0</v>
      </c>
      <c r="BI2891" s="256">
        <v>0</v>
      </c>
      <c r="BJ2891" s="256">
        <v>0</v>
      </c>
      <c r="BK2891" s="256">
        <v>0</v>
      </c>
      <c r="BL2891" s="256">
        <v>0</v>
      </c>
      <c r="BM2891" s="256">
        <v>0</v>
      </c>
      <c r="BN2891" s="256">
        <v>0</v>
      </c>
      <c r="BO2891" s="256">
        <v>0</v>
      </c>
      <c r="BP2891" s="256">
        <v>0</v>
      </c>
      <c r="BQ2891" s="256">
        <v>0</v>
      </c>
      <c r="BR2891" s="256">
        <v>0</v>
      </c>
      <c r="BS2891" s="256">
        <v>0</v>
      </c>
      <c r="BT2891" s="256">
        <v>0</v>
      </c>
      <c r="BU2891" s="256">
        <v>0</v>
      </c>
      <c r="BV2891" s="256">
        <v>0</v>
      </c>
    </row>
    <row r="2892" spans="1:74">
      <c r="A2892" s="256">
        <v>180</v>
      </c>
      <c r="B2892" s="256">
        <v>2656</v>
      </c>
      <c r="C2892" s="256">
        <v>2736</v>
      </c>
      <c r="D2892" s="256">
        <v>2781</v>
      </c>
      <c r="E2892" s="256">
        <v>2767</v>
      </c>
      <c r="F2892" s="256">
        <v>2702</v>
      </c>
      <c r="G2892" s="256">
        <v>2501</v>
      </c>
      <c r="H2892" s="256">
        <v>2099</v>
      </c>
      <c r="I2892" s="256">
        <v>1627</v>
      </c>
      <c r="J2892" s="256">
        <v>1162</v>
      </c>
      <c r="K2892" s="256">
        <v>836</v>
      </c>
      <c r="L2892" s="256">
        <v>707</v>
      </c>
      <c r="M2892" s="256">
        <v>656</v>
      </c>
      <c r="N2892" s="256">
        <v>635</v>
      </c>
      <c r="O2892" s="256">
        <v>692</v>
      </c>
      <c r="P2892" s="256">
        <v>797</v>
      </c>
      <c r="Q2892" s="256">
        <v>840</v>
      </c>
      <c r="R2892" s="256">
        <v>820</v>
      </c>
      <c r="S2892" s="256">
        <v>797</v>
      </c>
      <c r="T2892" s="256">
        <v>770</v>
      </c>
      <c r="U2892" s="256">
        <v>694</v>
      </c>
      <c r="V2892" s="256">
        <v>675</v>
      </c>
      <c r="W2892" s="256">
        <v>600</v>
      </c>
      <c r="X2892" s="256">
        <v>523</v>
      </c>
      <c r="Y2892" s="256">
        <v>475</v>
      </c>
      <c r="Z2892" s="256">
        <v>486</v>
      </c>
      <c r="AA2892" s="256">
        <v>487</v>
      </c>
      <c r="AB2892" s="256">
        <v>467</v>
      </c>
      <c r="AC2892" s="256">
        <v>457</v>
      </c>
      <c r="AD2892" s="256">
        <v>421</v>
      </c>
      <c r="AE2892" s="256">
        <v>350</v>
      </c>
      <c r="AF2892" s="256">
        <v>281</v>
      </c>
      <c r="AG2892" s="256">
        <v>232</v>
      </c>
      <c r="AH2892" s="256">
        <v>188</v>
      </c>
      <c r="AI2892" s="256">
        <v>127</v>
      </c>
      <c r="AJ2892" s="256">
        <v>84</v>
      </c>
      <c r="AK2892" s="256">
        <v>39</v>
      </c>
      <c r="AL2892" s="256">
        <v>0</v>
      </c>
      <c r="AM2892" s="256">
        <v>0</v>
      </c>
      <c r="AN2892" s="256">
        <v>0</v>
      </c>
      <c r="AO2892" s="256">
        <v>0</v>
      </c>
      <c r="AP2892" s="256">
        <v>0</v>
      </c>
      <c r="AQ2892" s="256">
        <v>0</v>
      </c>
      <c r="AR2892" s="256">
        <v>0</v>
      </c>
      <c r="AS2892" s="256">
        <v>0</v>
      </c>
      <c r="AT2892" s="256">
        <v>0</v>
      </c>
      <c r="AU2892" s="256">
        <v>0</v>
      </c>
      <c r="AV2892" s="256">
        <v>0</v>
      </c>
      <c r="AW2892" s="256">
        <v>0</v>
      </c>
      <c r="AX2892" s="256">
        <v>0</v>
      </c>
      <c r="AY2892" s="256">
        <v>0</v>
      </c>
      <c r="AZ2892" s="256">
        <v>0</v>
      </c>
      <c r="BA2892" s="256">
        <v>0</v>
      </c>
      <c r="BB2892" s="256">
        <v>0</v>
      </c>
      <c r="BC2892" s="256">
        <v>0</v>
      </c>
      <c r="BD2892" s="256">
        <v>0</v>
      </c>
      <c r="BE2892" s="256">
        <v>0</v>
      </c>
      <c r="BF2892" s="256">
        <v>0</v>
      </c>
      <c r="BG2892" s="256">
        <v>0</v>
      </c>
      <c r="BH2892" s="256">
        <v>0</v>
      </c>
      <c r="BI2892" s="256">
        <v>0</v>
      </c>
      <c r="BJ2892" s="256">
        <v>0</v>
      </c>
      <c r="BK2892" s="256">
        <v>0</v>
      </c>
      <c r="BL2892" s="256">
        <v>0</v>
      </c>
      <c r="BM2892" s="256">
        <v>0</v>
      </c>
      <c r="BN2892" s="256">
        <v>0</v>
      </c>
      <c r="BO2892" s="256">
        <v>0</v>
      </c>
      <c r="BP2892" s="256">
        <v>0</v>
      </c>
      <c r="BQ2892" s="256">
        <v>0</v>
      </c>
      <c r="BR2892" s="256">
        <v>0</v>
      </c>
      <c r="BS2892" s="256">
        <v>0</v>
      </c>
      <c r="BT2892" s="256">
        <v>0</v>
      </c>
      <c r="BU2892" s="256">
        <v>0</v>
      </c>
      <c r="BV2892" s="256">
        <v>0</v>
      </c>
    </row>
    <row r="2893" spans="1:74">
      <c r="B2893" s="256" t="s">
        <v>3374</v>
      </c>
    </row>
    <row r="2894" spans="1:74">
      <c r="B2894" s="256" t="s">
        <v>3348</v>
      </c>
    </row>
    <row r="2895" spans="1:74">
      <c r="B2895" s="256" t="s">
        <v>66</v>
      </c>
    </row>
    <row r="2896" spans="1:74">
      <c r="B2896" s="256" t="s">
        <v>3349</v>
      </c>
    </row>
    <row r="2897" spans="1:74">
      <c r="B2897" s="256">
        <v>34</v>
      </c>
    </row>
    <row r="2898" spans="1:74">
      <c r="B2898" s="256" t="s">
        <v>3350</v>
      </c>
    </row>
    <row r="2900" spans="1:74">
      <c r="B2900" s="256">
        <v>73</v>
      </c>
    </row>
    <row r="2901" spans="1:74">
      <c r="B2901" s="256">
        <v>37</v>
      </c>
    </row>
    <row r="2902" spans="1:74">
      <c r="B2902" s="256">
        <v>0</v>
      </c>
      <c r="C2902" s="256">
        <v>2.5</v>
      </c>
      <c r="D2902" s="256">
        <v>5</v>
      </c>
      <c r="E2902" s="256">
        <v>7.5</v>
      </c>
      <c r="F2902" s="256">
        <v>10</v>
      </c>
      <c r="G2902" s="256">
        <v>12.5</v>
      </c>
      <c r="H2902" s="256">
        <v>15</v>
      </c>
      <c r="I2902" s="256">
        <v>17.5</v>
      </c>
      <c r="J2902" s="256">
        <v>20</v>
      </c>
      <c r="K2902" s="256">
        <v>22.5</v>
      </c>
      <c r="L2902" s="256">
        <v>25</v>
      </c>
      <c r="M2902" s="256">
        <v>27.5</v>
      </c>
      <c r="N2902" s="256">
        <v>30</v>
      </c>
      <c r="O2902" s="256">
        <v>32.5</v>
      </c>
      <c r="P2902" s="256">
        <v>35</v>
      </c>
      <c r="Q2902" s="256">
        <v>37.5</v>
      </c>
      <c r="R2902" s="256">
        <v>40</v>
      </c>
      <c r="S2902" s="256">
        <v>42.5</v>
      </c>
      <c r="T2902" s="256">
        <v>45</v>
      </c>
      <c r="U2902" s="256">
        <v>47.5</v>
      </c>
      <c r="V2902" s="256">
        <v>50</v>
      </c>
      <c r="W2902" s="256">
        <v>52.5</v>
      </c>
      <c r="X2902" s="256">
        <v>55</v>
      </c>
      <c r="Y2902" s="256">
        <v>57.5</v>
      </c>
      <c r="Z2902" s="256">
        <v>60</v>
      </c>
      <c r="AA2902" s="256">
        <v>62.5</v>
      </c>
      <c r="AB2902" s="256">
        <v>65</v>
      </c>
      <c r="AC2902" s="256">
        <v>67.5</v>
      </c>
      <c r="AD2902" s="256">
        <v>70</v>
      </c>
      <c r="AE2902" s="256">
        <v>72.5</v>
      </c>
      <c r="AF2902" s="256">
        <v>75</v>
      </c>
      <c r="AG2902" s="256">
        <v>77.5</v>
      </c>
      <c r="AH2902" s="256">
        <v>80</v>
      </c>
      <c r="AI2902" s="256">
        <v>82.5</v>
      </c>
      <c r="AJ2902" s="256">
        <v>85</v>
      </c>
      <c r="AK2902" s="256">
        <v>87.5</v>
      </c>
      <c r="AL2902" s="256">
        <v>90</v>
      </c>
      <c r="AM2902" s="256">
        <v>92.5</v>
      </c>
      <c r="AN2902" s="256">
        <v>95</v>
      </c>
      <c r="AO2902" s="256">
        <v>97.5</v>
      </c>
      <c r="AP2902" s="256">
        <v>100</v>
      </c>
      <c r="AQ2902" s="256">
        <v>102.5</v>
      </c>
      <c r="AR2902" s="256">
        <v>105</v>
      </c>
      <c r="AS2902" s="256">
        <v>107.5</v>
      </c>
      <c r="AT2902" s="256">
        <v>110</v>
      </c>
      <c r="AU2902" s="256">
        <v>112.5</v>
      </c>
      <c r="AV2902" s="256">
        <v>115</v>
      </c>
      <c r="AW2902" s="256">
        <v>117.5</v>
      </c>
      <c r="AX2902" s="256">
        <v>120</v>
      </c>
      <c r="AY2902" s="256">
        <v>122.5</v>
      </c>
      <c r="AZ2902" s="256">
        <v>125</v>
      </c>
      <c r="BA2902" s="256">
        <v>127.5</v>
      </c>
      <c r="BB2902" s="256">
        <v>130</v>
      </c>
      <c r="BC2902" s="256">
        <v>132.5</v>
      </c>
      <c r="BD2902" s="256">
        <v>135</v>
      </c>
      <c r="BE2902" s="256">
        <v>137.5</v>
      </c>
      <c r="BF2902" s="256">
        <v>140</v>
      </c>
      <c r="BG2902" s="256">
        <v>142.5</v>
      </c>
      <c r="BH2902" s="256">
        <v>145</v>
      </c>
      <c r="BI2902" s="256">
        <v>147.5</v>
      </c>
      <c r="BJ2902" s="256">
        <v>150</v>
      </c>
      <c r="BK2902" s="256">
        <v>152.5</v>
      </c>
      <c r="BL2902" s="256">
        <v>155</v>
      </c>
      <c r="BM2902" s="256">
        <v>157.5</v>
      </c>
      <c r="BN2902" s="256">
        <v>160</v>
      </c>
      <c r="BO2902" s="256">
        <v>162.5</v>
      </c>
      <c r="BP2902" s="256">
        <v>165</v>
      </c>
      <c r="BQ2902" s="256">
        <v>167.5</v>
      </c>
      <c r="BR2902" s="256">
        <v>170</v>
      </c>
      <c r="BS2902" s="256">
        <v>172.5</v>
      </c>
      <c r="BT2902" s="256">
        <v>175</v>
      </c>
      <c r="BU2902" s="256">
        <v>177.5</v>
      </c>
      <c r="BV2902" s="256">
        <v>180</v>
      </c>
    </row>
    <row r="2903" spans="1:74">
      <c r="A2903" s="256">
        <v>0</v>
      </c>
      <c r="B2903" s="256">
        <v>627.4283740211888</v>
      </c>
      <c r="C2903" s="256">
        <v>618.26531552280096</v>
      </c>
      <c r="D2903" s="256">
        <v>630.80423767848959</v>
      </c>
      <c r="E2903" s="256">
        <v>647.6835559649935</v>
      </c>
      <c r="F2903" s="256">
        <v>644.30769230769272</v>
      </c>
      <c r="G2903" s="256">
        <v>636.10916628281939</v>
      </c>
      <c r="H2903" s="256">
        <v>620.19438046982998</v>
      </c>
      <c r="I2903" s="256">
        <v>604.27959465684046</v>
      </c>
      <c r="J2903" s="256">
        <v>613.4426531552283</v>
      </c>
      <c r="K2903" s="256">
        <v>643.34315983417821</v>
      </c>
      <c r="L2903" s="256">
        <v>679.99539382772957</v>
      </c>
      <c r="M2903" s="256">
        <v>723.3993551358825</v>
      </c>
      <c r="N2903" s="256">
        <v>774.03730999539425</v>
      </c>
      <c r="O2903" s="256">
        <v>816.95900506678993</v>
      </c>
      <c r="P2903" s="256">
        <v>837.21418701059463</v>
      </c>
      <c r="Q2903" s="256">
        <v>859.8807001381856</v>
      </c>
      <c r="R2903" s="256">
        <v>889.78120681713551</v>
      </c>
      <c r="S2903" s="256">
        <v>908.10732381391119</v>
      </c>
      <c r="T2903" s="256">
        <v>917.75264854905629</v>
      </c>
      <c r="U2903" s="256">
        <v>915.82358360202727</v>
      </c>
      <c r="V2903" s="256">
        <v>909.55412252418296</v>
      </c>
      <c r="W2903" s="256">
        <v>911.48318747121198</v>
      </c>
      <c r="X2903" s="256">
        <v>896.53293413173708</v>
      </c>
      <c r="Y2903" s="256">
        <v>822.74619990787698</v>
      </c>
      <c r="Z2903" s="256">
        <v>649.61262091202252</v>
      </c>
      <c r="AA2903" s="256">
        <v>391.11791801013379</v>
      </c>
      <c r="AB2903" s="256">
        <v>203.03408567480434</v>
      </c>
      <c r="AC2903" s="256">
        <v>136.96361123906041</v>
      </c>
      <c r="AD2903" s="256">
        <v>108.99216950713964</v>
      </c>
      <c r="AE2903" s="256">
        <v>86.807922616305902</v>
      </c>
      <c r="AF2903" s="256">
        <v>72.822201750345499</v>
      </c>
      <c r="AG2903" s="256">
        <v>63.176877015200404</v>
      </c>
      <c r="AH2903" s="256">
        <v>54.013818516812563</v>
      </c>
      <c r="AI2903" s="256">
        <v>43.886227544910206</v>
      </c>
      <c r="AJ2903" s="256">
        <v>33.758636573007848</v>
      </c>
      <c r="AK2903" s="256">
        <v>14.46798710271765</v>
      </c>
      <c r="AL2903" s="256">
        <v>0</v>
      </c>
      <c r="AM2903" s="256">
        <v>0</v>
      </c>
      <c r="AN2903" s="256">
        <v>0</v>
      </c>
      <c r="AO2903" s="256">
        <v>0</v>
      </c>
      <c r="AP2903" s="256">
        <v>0</v>
      </c>
      <c r="AQ2903" s="256">
        <v>0</v>
      </c>
      <c r="AR2903" s="256">
        <v>0</v>
      </c>
      <c r="AS2903" s="256">
        <v>0</v>
      </c>
      <c r="AT2903" s="256">
        <v>0</v>
      </c>
      <c r="AU2903" s="256">
        <v>0</v>
      </c>
      <c r="AV2903" s="256">
        <v>0</v>
      </c>
      <c r="AW2903" s="256">
        <v>0</v>
      </c>
      <c r="AX2903" s="256">
        <v>0</v>
      </c>
      <c r="AY2903" s="256">
        <v>0</v>
      </c>
      <c r="AZ2903" s="256">
        <v>0</v>
      </c>
      <c r="BA2903" s="256">
        <v>0</v>
      </c>
      <c r="BB2903" s="256">
        <v>0</v>
      </c>
      <c r="BC2903" s="256">
        <v>0</v>
      </c>
      <c r="BD2903" s="256">
        <v>0</v>
      </c>
      <c r="BE2903" s="256">
        <v>0</v>
      </c>
      <c r="BF2903" s="256">
        <v>0</v>
      </c>
      <c r="BG2903" s="256">
        <v>0</v>
      </c>
      <c r="BH2903" s="256">
        <v>0</v>
      </c>
      <c r="BI2903" s="256">
        <v>0</v>
      </c>
      <c r="BJ2903" s="256">
        <v>0</v>
      </c>
      <c r="BK2903" s="256">
        <v>0</v>
      </c>
      <c r="BL2903" s="256">
        <v>0</v>
      </c>
      <c r="BM2903" s="256">
        <v>0</v>
      </c>
      <c r="BN2903" s="256">
        <v>0</v>
      </c>
      <c r="BO2903" s="256">
        <v>0</v>
      </c>
      <c r="BP2903" s="256">
        <v>0</v>
      </c>
      <c r="BQ2903" s="256">
        <v>0</v>
      </c>
      <c r="BR2903" s="256">
        <v>0</v>
      </c>
      <c r="BS2903" s="256">
        <v>0</v>
      </c>
      <c r="BT2903" s="256">
        <v>0</v>
      </c>
      <c r="BU2903" s="256">
        <v>0</v>
      </c>
      <c r="BV2903" s="256">
        <v>0</v>
      </c>
    </row>
    <row r="2904" spans="1:74">
      <c r="A2904" s="256">
        <v>5</v>
      </c>
      <c r="B2904" s="256">
        <v>627.4283740211888</v>
      </c>
      <c r="C2904" s="256">
        <v>617.78304928604371</v>
      </c>
      <c r="D2904" s="256">
        <v>630.32197144173233</v>
      </c>
      <c r="E2904" s="256">
        <v>647.6835559649935</v>
      </c>
      <c r="F2904" s="256">
        <v>644.30769230769272</v>
      </c>
      <c r="G2904" s="256">
        <v>635.14463380930488</v>
      </c>
      <c r="H2904" s="256">
        <v>618.74758175955822</v>
      </c>
      <c r="I2904" s="256">
        <v>602.83279594656869</v>
      </c>
      <c r="J2904" s="256">
        <v>612.47812068171379</v>
      </c>
      <c r="K2904" s="256">
        <v>640.93182865039194</v>
      </c>
      <c r="L2904" s="256">
        <v>676.13726393367153</v>
      </c>
      <c r="M2904" s="256">
        <v>718.0944265315527</v>
      </c>
      <c r="N2904" s="256">
        <v>769.21464762782171</v>
      </c>
      <c r="O2904" s="256">
        <v>812.13634269921738</v>
      </c>
      <c r="P2904" s="256">
        <v>833.35605711653659</v>
      </c>
      <c r="Q2904" s="256">
        <v>855.05803777061305</v>
      </c>
      <c r="R2904" s="256">
        <v>883.99401197604845</v>
      </c>
      <c r="S2904" s="256">
        <v>904.73146015661041</v>
      </c>
      <c r="T2904" s="256">
        <v>913.412252418241</v>
      </c>
      <c r="U2904" s="256">
        <v>910.51865499769747</v>
      </c>
      <c r="V2904" s="256">
        <v>900.87333026255237</v>
      </c>
      <c r="W2904" s="256">
        <v>899.42653155228061</v>
      </c>
      <c r="X2904" s="256">
        <v>885.44081068632022</v>
      </c>
      <c r="Y2904" s="256">
        <v>816.95900506678993</v>
      </c>
      <c r="Z2904" s="256">
        <v>652.50621833256605</v>
      </c>
      <c r="AA2904" s="256">
        <v>402.21004145555065</v>
      </c>
      <c r="AB2904" s="256">
        <v>205.92768309534787</v>
      </c>
      <c r="AC2904" s="256">
        <v>135.51681252878865</v>
      </c>
      <c r="AD2904" s="256">
        <v>107.0631045601106</v>
      </c>
      <c r="AE2904" s="256">
        <v>87.772455089820411</v>
      </c>
      <c r="AF2904" s="256">
        <v>74.269000460617264</v>
      </c>
      <c r="AG2904" s="256">
        <v>65.588208198986678</v>
      </c>
      <c r="AH2904" s="256">
        <v>55.460617227084327</v>
      </c>
      <c r="AI2904" s="256">
        <v>45.815292491939225</v>
      </c>
      <c r="AJ2904" s="256">
        <v>36.169967756794122</v>
      </c>
      <c r="AK2904" s="256">
        <v>15.914785812989415</v>
      </c>
      <c r="AL2904" s="256">
        <v>0</v>
      </c>
      <c r="AM2904" s="256">
        <v>0</v>
      </c>
      <c r="AN2904" s="256">
        <v>0</v>
      </c>
      <c r="AO2904" s="256">
        <v>0</v>
      </c>
      <c r="AP2904" s="256">
        <v>0</v>
      </c>
      <c r="AQ2904" s="256">
        <v>0</v>
      </c>
      <c r="AR2904" s="256">
        <v>0</v>
      </c>
      <c r="AS2904" s="256">
        <v>0</v>
      </c>
      <c r="AT2904" s="256">
        <v>0</v>
      </c>
      <c r="AU2904" s="256">
        <v>0</v>
      </c>
      <c r="AV2904" s="256">
        <v>0</v>
      </c>
      <c r="AW2904" s="256">
        <v>0</v>
      </c>
      <c r="AX2904" s="256">
        <v>0</v>
      </c>
      <c r="AY2904" s="256">
        <v>0</v>
      </c>
      <c r="AZ2904" s="256">
        <v>0</v>
      </c>
      <c r="BA2904" s="256">
        <v>0</v>
      </c>
      <c r="BB2904" s="256">
        <v>0</v>
      </c>
      <c r="BC2904" s="256">
        <v>0</v>
      </c>
      <c r="BD2904" s="256">
        <v>0</v>
      </c>
      <c r="BE2904" s="256">
        <v>0</v>
      </c>
      <c r="BF2904" s="256">
        <v>0</v>
      </c>
      <c r="BG2904" s="256">
        <v>0</v>
      </c>
      <c r="BH2904" s="256">
        <v>0</v>
      </c>
      <c r="BI2904" s="256">
        <v>0</v>
      </c>
      <c r="BJ2904" s="256">
        <v>0</v>
      </c>
      <c r="BK2904" s="256">
        <v>0</v>
      </c>
      <c r="BL2904" s="256">
        <v>0</v>
      </c>
      <c r="BM2904" s="256">
        <v>0</v>
      </c>
      <c r="BN2904" s="256">
        <v>0</v>
      </c>
      <c r="BO2904" s="256">
        <v>0</v>
      </c>
      <c r="BP2904" s="256">
        <v>0</v>
      </c>
      <c r="BQ2904" s="256">
        <v>0</v>
      </c>
      <c r="BR2904" s="256">
        <v>0</v>
      </c>
      <c r="BS2904" s="256">
        <v>0</v>
      </c>
      <c r="BT2904" s="256">
        <v>0</v>
      </c>
      <c r="BU2904" s="256">
        <v>0</v>
      </c>
      <c r="BV2904" s="256">
        <v>0</v>
      </c>
    </row>
    <row r="2905" spans="1:74">
      <c r="A2905" s="256">
        <v>10</v>
      </c>
      <c r="B2905" s="256">
        <v>627.4283740211888</v>
      </c>
      <c r="C2905" s="256">
        <v>618.74758175955822</v>
      </c>
      <c r="D2905" s="256">
        <v>631.28650391524684</v>
      </c>
      <c r="E2905" s="256">
        <v>648.64808843850801</v>
      </c>
      <c r="F2905" s="256">
        <v>645.75449101796448</v>
      </c>
      <c r="G2905" s="256">
        <v>637.0736987563339</v>
      </c>
      <c r="H2905" s="256">
        <v>621.64117918010174</v>
      </c>
      <c r="I2905" s="256">
        <v>607.65545831414124</v>
      </c>
      <c r="J2905" s="256">
        <v>613.4426531552283</v>
      </c>
      <c r="K2905" s="256">
        <v>639.00276370336292</v>
      </c>
      <c r="L2905" s="256">
        <v>673.24366651312801</v>
      </c>
      <c r="M2905" s="256">
        <v>713.27176416398015</v>
      </c>
      <c r="N2905" s="256">
        <v>759.08705665591935</v>
      </c>
      <c r="O2905" s="256">
        <v>802.97328420082954</v>
      </c>
      <c r="P2905" s="256">
        <v>824.675264854906</v>
      </c>
      <c r="Q2905" s="256">
        <v>844.44818056195345</v>
      </c>
      <c r="R2905" s="256">
        <v>871.93735605711709</v>
      </c>
      <c r="S2905" s="256">
        <v>893.63933671119355</v>
      </c>
      <c r="T2905" s="256">
        <v>901.83786273606688</v>
      </c>
      <c r="U2905" s="256">
        <v>897.97973284200884</v>
      </c>
      <c r="V2905" s="256">
        <v>890.26347305389277</v>
      </c>
      <c r="W2905" s="256">
        <v>881.10041455550493</v>
      </c>
      <c r="X2905" s="256">
        <v>866.63242745278728</v>
      </c>
      <c r="Y2905" s="256">
        <v>804.90234914785856</v>
      </c>
      <c r="Z2905" s="256">
        <v>653.95301704283781</v>
      </c>
      <c r="AA2905" s="256">
        <v>412.337632427453</v>
      </c>
      <c r="AB2905" s="256">
        <v>210.75034546292042</v>
      </c>
      <c r="AC2905" s="256">
        <v>135.9990787655459</v>
      </c>
      <c r="AD2905" s="256">
        <v>109.47443574389689</v>
      </c>
      <c r="AE2905" s="256">
        <v>92.112851220635704</v>
      </c>
      <c r="AF2905" s="256">
        <v>80.056195301704335</v>
      </c>
      <c r="AG2905" s="256">
        <v>70.89313680331648</v>
      </c>
      <c r="AH2905" s="256">
        <v>60.76554583141413</v>
      </c>
      <c r="AI2905" s="256">
        <v>51.120221096269027</v>
      </c>
      <c r="AJ2905" s="256">
        <v>40.028097650852168</v>
      </c>
      <c r="AK2905" s="256">
        <v>15.914785812989415</v>
      </c>
      <c r="AL2905" s="256">
        <v>0</v>
      </c>
      <c r="AM2905" s="256">
        <v>0</v>
      </c>
      <c r="AN2905" s="256">
        <v>0</v>
      </c>
      <c r="AO2905" s="256">
        <v>0</v>
      </c>
      <c r="AP2905" s="256">
        <v>0</v>
      </c>
      <c r="AQ2905" s="256">
        <v>0</v>
      </c>
      <c r="AR2905" s="256">
        <v>0</v>
      </c>
      <c r="AS2905" s="256">
        <v>0</v>
      </c>
      <c r="AT2905" s="256">
        <v>0</v>
      </c>
      <c r="AU2905" s="256">
        <v>0</v>
      </c>
      <c r="AV2905" s="256">
        <v>0</v>
      </c>
      <c r="AW2905" s="256">
        <v>0</v>
      </c>
      <c r="AX2905" s="256">
        <v>0</v>
      </c>
      <c r="AY2905" s="256">
        <v>0</v>
      </c>
      <c r="AZ2905" s="256">
        <v>0</v>
      </c>
      <c r="BA2905" s="256">
        <v>0</v>
      </c>
      <c r="BB2905" s="256">
        <v>0</v>
      </c>
      <c r="BC2905" s="256">
        <v>0</v>
      </c>
      <c r="BD2905" s="256">
        <v>0</v>
      </c>
      <c r="BE2905" s="256">
        <v>0</v>
      </c>
      <c r="BF2905" s="256">
        <v>0</v>
      </c>
      <c r="BG2905" s="256">
        <v>0</v>
      </c>
      <c r="BH2905" s="256">
        <v>0</v>
      </c>
      <c r="BI2905" s="256">
        <v>0</v>
      </c>
      <c r="BJ2905" s="256">
        <v>0</v>
      </c>
      <c r="BK2905" s="256">
        <v>0</v>
      </c>
      <c r="BL2905" s="256">
        <v>0</v>
      </c>
      <c r="BM2905" s="256">
        <v>0</v>
      </c>
      <c r="BN2905" s="256">
        <v>0</v>
      </c>
      <c r="BO2905" s="256">
        <v>0</v>
      </c>
      <c r="BP2905" s="256">
        <v>0</v>
      </c>
      <c r="BQ2905" s="256">
        <v>0</v>
      </c>
      <c r="BR2905" s="256">
        <v>0</v>
      </c>
      <c r="BS2905" s="256">
        <v>0</v>
      </c>
      <c r="BT2905" s="256">
        <v>0</v>
      </c>
      <c r="BU2905" s="256">
        <v>0</v>
      </c>
      <c r="BV2905" s="256">
        <v>0</v>
      </c>
    </row>
    <row r="2906" spans="1:74">
      <c r="A2906" s="256">
        <v>15</v>
      </c>
      <c r="B2906" s="256">
        <v>627.4283740211888</v>
      </c>
      <c r="C2906" s="256">
        <v>619.71211423307273</v>
      </c>
      <c r="D2906" s="256">
        <v>631.28650391524684</v>
      </c>
      <c r="E2906" s="256">
        <v>649.61262091202252</v>
      </c>
      <c r="F2906" s="256">
        <v>647.6835559649935</v>
      </c>
      <c r="G2906" s="256">
        <v>640.93182865039194</v>
      </c>
      <c r="H2906" s="256">
        <v>627.91064025794606</v>
      </c>
      <c r="I2906" s="256">
        <v>612.96038691847104</v>
      </c>
      <c r="J2906" s="256">
        <v>613.92491939198555</v>
      </c>
      <c r="K2906" s="256">
        <v>635.62690004606213</v>
      </c>
      <c r="L2906" s="256">
        <v>668.90327038231271</v>
      </c>
      <c r="M2906" s="256">
        <v>706.52003684937858</v>
      </c>
      <c r="N2906" s="256">
        <v>747.03040073698799</v>
      </c>
      <c r="O2906" s="256">
        <v>789.95209580838366</v>
      </c>
      <c r="P2906" s="256">
        <v>813.58314140948914</v>
      </c>
      <c r="Q2906" s="256">
        <v>833.83832335329384</v>
      </c>
      <c r="R2906" s="256">
        <v>858.43390142791384</v>
      </c>
      <c r="S2906" s="256">
        <v>879.65361584523316</v>
      </c>
      <c r="T2906" s="256">
        <v>890.26347305389277</v>
      </c>
      <c r="U2906" s="256">
        <v>892.19253800092179</v>
      </c>
      <c r="V2906" s="256">
        <v>884.95854444956296</v>
      </c>
      <c r="W2906" s="256">
        <v>869.52602487333081</v>
      </c>
      <c r="X2906" s="256">
        <v>854.09350529709855</v>
      </c>
      <c r="Y2906" s="256">
        <v>798.63288807001425</v>
      </c>
      <c r="Z2906" s="256">
        <v>662.15154306771115</v>
      </c>
      <c r="AA2906" s="256">
        <v>435.48641179180129</v>
      </c>
      <c r="AB2906" s="256">
        <v>225.70059880239535</v>
      </c>
      <c r="AC2906" s="256">
        <v>142.75080608014747</v>
      </c>
      <c r="AD2906" s="256">
        <v>115.26163058498395</v>
      </c>
      <c r="AE2906" s="256">
        <v>100.79364348226629</v>
      </c>
      <c r="AF2906" s="256">
        <v>90.66605251036394</v>
      </c>
      <c r="AG2906" s="256">
        <v>81.020727775218845</v>
      </c>
      <c r="AH2906" s="256">
        <v>70.410870566559225</v>
      </c>
      <c r="AI2906" s="256">
        <v>60.283279594656875</v>
      </c>
      <c r="AJ2906" s="256">
        <v>48.708889912482753</v>
      </c>
      <c r="AK2906" s="256">
        <v>28.453707968678046</v>
      </c>
      <c r="AL2906" s="256">
        <v>0</v>
      </c>
      <c r="AM2906" s="256">
        <v>0</v>
      </c>
      <c r="AN2906" s="256">
        <v>0</v>
      </c>
      <c r="AO2906" s="256">
        <v>0</v>
      </c>
      <c r="AP2906" s="256">
        <v>0</v>
      </c>
      <c r="AQ2906" s="256">
        <v>0</v>
      </c>
      <c r="AR2906" s="256">
        <v>0</v>
      </c>
      <c r="AS2906" s="256">
        <v>0</v>
      </c>
      <c r="AT2906" s="256">
        <v>0</v>
      </c>
      <c r="AU2906" s="256">
        <v>0</v>
      </c>
      <c r="AV2906" s="256">
        <v>0</v>
      </c>
      <c r="AW2906" s="256">
        <v>0</v>
      </c>
      <c r="AX2906" s="256">
        <v>0</v>
      </c>
      <c r="AY2906" s="256">
        <v>0</v>
      </c>
      <c r="AZ2906" s="256">
        <v>0</v>
      </c>
      <c r="BA2906" s="256">
        <v>0</v>
      </c>
      <c r="BB2906" s="256">
        <v>0</v>
      </c>
      <c r="BC2906" s="256">
        <v>0</v>
      </c>
      <c r="BD2906" s="256">
        <v>0</v>
      </c>
      <c r="BE2906" s="256">
        <v>0</v>
      </c>
      <c r="BF2906" s="256">
        <v>0</v>
      </c>
      <c r="BG2906" s="256">
        <v>0</v>
      </c>
      <c r="BH2906" s="256">
        <v>0</v>
      </c>
      <c r="BI2906" s="256">
        <v>0</v>
      </c>
      <c r="BJ2906" s="256">
        <v>0</v>
      </c>
      <c r="BK2906" s="256">
        <v>0</v>
      </c>
      <c r="BL2906" s="256">
        <v>0</v>
      </c>
      <c r="BM2906" s="256">
        <v>0</v>
      </c>
      <c r="BN2906" s="256">
        <v>0</v>
      </c>
      <c r="BO2906" s="256">
        <v>0</v>
      </c>
      <c r="BP2906" s="256">
        <v>0</v>
      </c>
      <c r="BQ2906" s="256">
        <v>0</v>
      </c>
      <c r="BR2906" s="256">
        <v>0</v>
      </c>
      <c r="BS2906" s="256">
        <v>0</v>
      </c>
      <c r="BT2906" s="256">
        <v>0</v>
      </c>
      <c r="BU2906" s="256">
        <v>0</v>
      </c>
      <c r="BV2906" s="256">
        <v>0</v>
      </c>
    </row>
    <row r="2907" spans="1:74">
      <c r="A2907" s="256">
        <v>20</v>
      </c>
      <c r="B2907" s="256">
        <v>627.4283740211888</v>
      </c>
      <c r="C2907" s="256">
        <v>618.74758175955822</v>
      </c>
      <c r="D2907" s="256">
        <v>629.83970520497508</v>
      </c>
      <c r="E2907" s="256">
        <v>648.64808843850801</v>
      </c>
      <c r="F2907" s="256">
        <v>648.64808843850801</v>
      </c>
      <c r="G2907" s="256">
        <v>644.30769230769272</v>
      </c>
      <c r="H2907" s="256">
        <v>632.7333026255186</v>
      </c>
      <c r="I2907" s="256">
        <v>617.78304928604371</v>
      </c>
      <c r="J2907" s="256">
        <v>613.4426531552283</v>
      </c>
      <c r="K2907" s="256">
        <v>629.35743896821782</v>
      </c>
      <c r="L2907" s="256">
        <v>660.22247812068213</v>
      </c>
      <c r="M2907" s="256">
        <v>694.94564716720447</v>
      </c>
      <c r="N2907" s="256">
        <v>733.0446798710276</v>
      </c>
      <c r="O2907" s="256">
        <v>774.03730999539425</v>
      </c>
      <c r="P2907" s="256">
        <v>802.97328420082954</v>
      </c>
      <c r="Q2907" s="256">
        <v>821.78166743436248</v>
      </c>
      <c r="R2907" s="256">
        <v>843.00138185168169</v>
      </c>
      <c r="S2907" s="256">
        <v>865.18562874251552</v>
      </c>
      <c r="T2907" s="256">
        <v>879.65361584523316</v>
      </c>
      <c r="U2907" s="256">
        <v>883.02947950253395</v>
      </c>
      <c r="V2907" s="256">
        <v>877.72455089820414</v>
      </c>
      <c r="W2907" s="256">
        <v>860.36296637494286</v>
      </c>
      <c r="X2907" s="256">
        <v>838.17871948410914</v>
      </c>
      <c r="Y2907" s="256">
        <v>789.46982957162641</v>
      </c>
      <c r="Z2907" s="256">
        <v>675.17273146015702</v>
      </c>
      <c r="AA2907" s="256">
        <v>466.35145094426559</v>
      </c>
      <c r="AB2907" s="256">
        <v>252.70750806080162</v>
      </c>
      <c r="AC2907" s="256">
        <v>156.25426070935063</v>
      </c>
      <c r="AD2907" s="256">
        <v>126.83602026715806</v>
      </c>
      <c r="AE2907" s="256">
        <v>115.7438968217412</v>
      </c>
      <c r="AF2907" s="256">
        <v>108.02763703362513</v>
      </c>
      <c r="AG2907" s="256">
        <v>101.27590971902355</v>
      </c>
      <c r="AH2907" s="256">
        <v>90.183786273606685</v>
      </c>
      <c r="AI2907" s="256">
        <v>80.056195301704335</v>
      </c>
      <c r="AJ2907" s="256">
        <v>67.035006909258442</v>
      </c>
      <c r="AK2907" s="256">
        <v>32.311837862736084</v>
      </c>
      <c r="AL2907" s="256">
        <v>0</v>
      </c>
      <c r="AM2907" s="256">
        <v>0</v>
      </c>
      <c r="AN2907" s="256">
        <v>0</v>
      </c>
      <c r="AO2907" s="256">
        <v>0</v>
      </c>
      <c r="AP2907" s="256">
        <v>0</v>
      </c>
      <c r="AQ2907" s="256">
        <v>0</v>
      </c>
      <c r="AR2907" s="256">
        <v>0</v>
      </c>
      <c r="AS2907" s="256">
        <v>0</v>
      </c>
      <c r="AT2907" s="256">
        <v>0</v>
      </c>
      <c r="AU2907" s="256">
        <v>0</v>
      </c>
      <c r="AV2907" s="256">
        <v>0</v>
      </c>
      <c r="AW2907" s="256">
        <v>0</v>
      </c>
      <c r="AX2907" s="256">
        <v>0</v>
      </c>
      <c r="AY2907" s="256">
        <v>0</v>
      </c>
      <c r="AZ2907" s="256">
        <v>0</v>
      </c>
      <c r="BA2907" s="256">
        <v>0</v>
      </c>
      <c r="BB2907" s="256">
        <v>0</v>
      </c>
      <c r="BC2907" s="256">
        <v>0</v>
      </c>
      <c r="BD2907" s="256">
        <v>0</v>
      </c>
      <c r="BE2907" s="256">
        <v>0</v>
      </c>
      <c r="BF2907" s="256">
        <v>0</v>
      </c>
      <c r="BG2907" s="256">
        <v>0</v>
      </c>
      <c r="BH2907" s="256">
        <v>0</v>
      </c>
      <c r="BI2907" s="256">
        <v>0</v>
      </c>
      <c r="BJ2907" s="256">
        <v>0</v>
      </c>
      <c r="BK2907" s="256">
        <v>0</v>
      </c>
      <c r="BL2907" s="256">
        <v>0</v>
      </c>
      <c r="BM2907" s="256">
        <v>0</v>
      </c>
      <c r="BN2907" s="256">
        <v>0</v>
      </c>
      <c r="BO2907" s="256">
        <v>0</v>
      </c>
      <c r="BP2907" s="256">
        <v>0</v>
      </c>
      <c r="BQ2907" s="256">
        <v>0</v>
      </c>
      <c r="BR2907" s="256">
        <v>0</v>
      </c>
      <c r="BS2907" s="256">
        <v>0</v>
      </c>
      <c r="BT2907" s="256">
        <v>0</v>
      </c>
      <c r="BU2907" s="256">
        <v>0</v>
      </c>
      <c r="BV2907" s="256">
        <v>0</v>
      </c>
    </row>
    <row r="2908" spans="1:74">
      <c r="A2908" s="256">
        <v>25</v>
      </c>
      <c r="B2908" s="256">
        <v>627.4283740211888</v>
      </c>
      <c r="C2908" s="256">
        <v>620.19438046982998</v>
      </c>
      <c r="D2908" s="256">
        <v>629.35743896821782</v>
      </c>
      <c r="E2908" s="256">
        <v>650.09488714877978</v>
      </c>
      <c r="F2908" s="256">
        <v>652.0239520958088</v>
      </c>
      <c r="G2908" s="256">
        <v>649.13035467526527</v>
      </c>
      <c r="H2908" s="256">
        <v>640.44956241363468</v>
      </c>
      <c r="I2908" s="256">
        <v>625.01704283740253</v>
      </c>
      <c r="J2908" s="256">
        <v>616.33625057577183</v>
      </c>
      <c r="K2908" s="256">
        <v>624.53477660064527</v>
      </c>
      <c r="L2908" s="256">
        <v>651.05941962229429</v>
      </c>
      <c r="M2908" s="256">
        <v>682.40672501151585</v>
      </c>
      <c r="N2908" s="256">
        <v>716.16536158452368</v>
      </c>
      <c r="O2908" s="256">
        <v>753.78212805158955</v>
      </c>
      <c r="P2908" s="256">
        <v>786.57623215108288</v>
      </c>
      <c r="Q2908" s="256">
        <v>805.38461538461581</v>
      </c>
      <c r="R2908" s="256">
        <v>824.675264854906</v>
      </c>
      <c r="S2908" s="256">
        <v>846.37724550898247</v>
      </c>
      <c r="T2908" s="256">
        <v>863.73883003224364</v>
      </c>
      <c r="U2908" s="256">
        <v>871.45508982035983</v>
      </c>
      <c r="V2908" s="256">
        <v>871.93735605711709</v>
      </c>
      <c r="W2908" s="256">
        <v>864.22109626900101</v>
      </c>
      <c r="X2908" s="256">
        <v>843.9659143251962</v>
      </c>
      <c r="Y2908" s="256">
        <v>804.90234914785856</v>
      </c>
      <c r="Z2908" s="256">
        <v>710.86043298019388</v>
      </c>
      <c r="AA2908" s="256">
        <v>522.7766006448644</v>
      </c>
      <c r="AB2908" s="256">
        <v>298.52280055274082</v>
      </c>
      <c r="AC2908" s="256">
        <v>182.77890373099964</v>
      </c>
      <c r="AD2908" s="256">
        <v>149.02026715799178</v>
      </c>
      <c r="AE2908" s="256">
        <v>139.37494242284669</v>
      </c>
      <c r="AF2908" s="256">
        <v>137.44587747581767</v>
      </c>
      <c r="AG2908" s="256">
        <v>131.17641639797336</v>
      </c>
      <c r="AH2908" s="256">
        <v>119.11976047904199</v>
      </c>
      <c r="AI2908" s="256">
        <v>107.0631045601106</v>
      </c>
      <c r="AJ2908" s="256">
        <v>90.66605251036394</v>
      </c>
      <c r="AK2908" s="256">
        <v>37.616766467065887</v>
      </c>
      <c r="AL2908" s="256">
        <v>0</v>
      </c>
      <c r="AM2908" s="256">
        <v>0</v>
      </c>
      <c r="AN2908" s="256">
        <v>0</v>
      </c>
      <c r="AO2908" s="256">
        <v>0</v>
      </c>
      <c r="AP2908" s="256">
        <v>0</v>
      </c>
      <c r="AQ2908" s="256">
        <v>0</v>
      </c>
      <c r="AR2908" s="256">
        <v>0</v>
      </c>
      <c r="AS2908" s="256">
        <v>0</v>
      </c>
      <c r="AT2908" s="256">
        <v>0</v>
      </c>
      <c r="AU2908" s="256">
        <v>0</v>
      </c>
      <c r="AV2908" s="256">
        <v>0</v>
      </c>
      <c r="AW2908" s="256">
        <v>0</v>
      </c>
      <c r="AX2908" s="256">
        <v>0</v>
      </c>
      <c r="AY2908" s="256">
        <v>0</v>
      </c>
      <c r="AZ2908" s="256">
        <v>0</v>
      </c>
      <c r="BA2908" s="256">
        <v>0</v>
      </c>
      <c r="BB2908" s="256">
        <v>0</v>
      </c>
      <c r="BC2908" s="256">
        <v>0</v>
      </c>
      <c r="BD2908" s="256">
        <v>0</v>
      </c>
      <c r="BE2908" s="256">
        <v>0</v>
      </c>
      <c r="BF2908" s="256">
        <v>0</v>
      </c>
      <c r="BG2908" s="256">
        <v>0</v>
      </c>
      <c r="BH2908" s="256">
        <v>0</v>
      </c>
      <c r="BI2908" s="256">
        <v>0</v>
      </c>
      <c r="BJ2908" s="256">
        <v>0</v>
      </c>
      <c r="BK2908" s="256">
        <v>0</v>
      </c>
      <c r="BL2908" s="256">
        <v>0</v>
      </c>
      <c r="BM2908" s="256">
        <v>0</v>
      </c>
      <c r="BN2908" s="256">
        <v>0</v>
      </c>
      <c r="BO2908" s="256">
        <v>0</v>
      </c>
      <c r="BP2908" s="256">
        <v>0</v>
      </c>
      <c r="BQ2908" s="256">
        <v>0</v>
      </c>
      <c r="BR2908" s="256">
        <v>0</v>
      </c>
      <c r="BS2908" s="256">
        <v>0</v>
      </c>
      <c r="BT2908" s="256">
        <v>0</v>
      </c>
      <c r="BU2908" s="256">
        <v>0</v>
      </c>
      <c r="BV2908" s="256">
        <v>0</v>
      </c>
    </row>
    <row r="2909" spans="1:74">
      <c r="A2909" s="256">
        <v>30</v>
      </c>
      <c r="B2909" s="256">
        <v>627.4283740211888</v>
      </c>
      <c r="C2909" s="256">
        <v>620.19438046982998</v>
      </c>
      <c r="D2909" s="256">
        <v>628.87517273146057</v>
      </c>
      <c r="E2909" s="256">
        <v>648.16582220175076</v>
      </c>
      <c r="F2909" s="256">
        <v>654.91754951635232</v>
      </c>
      <c r="G2909" s="256">
        <v>653.47075080608056</v>
      </c>
      <c r="H2909" s="256">
        <v>649.13035467526527</v>
      </c>
      <c r="I2909" s="256">
        <v>635.62690004606213</v>
      </c>
      <c r="J2909" s="256">
        <v>622.123445416859</v>
      </c>
      <c r="K2909" s="256">
        <v>624.05251036388802</v>
      </c>
      <c r="L2909" s="256">
        <v>644.30769230769272</v>
      </c>
      <c r="M2909" s="256">
        <v>670.83233532934173</v>
      </c>
      <c r="N2909" s="256">
        <v>701.21510824504878</v>
      </c>
      <c r="O2909" s="256">
        <v>732.08014739751309</v>
      </c>
      <c r="P2909" s="256">
        <v>766.80331644403543</v>
      </c>
      <c r="Q2909" s="256">
        <v>791.39889451865542</v>
      </c>
      <c r="R2909" s="256">
        <v>808.7604790419166</v>
      </c>
      <c r="S2909" s="256">
        <v>827.08659603869228</v>
      </c>
      <c r="T2909" s="256">
        <v>846.85951174573972</v>
      </c>
      <c r="U2909" s="256">
        <v>862.77429755872913</v>
      </c>
      <c r="V2909" s="256">
        <v>874.83095347766061</v>
      </c>
      <c r="W2909" s="256">
        <v>877.72455089820414</v>
      </c>
      <c r="X2909" s="256">
        <v>864.22109626900101</v>
      </c>
      <c r="Y2909" s="256">
        <v>823.22846614463424</v>
      </c>
      <c r="Z2909" s="256">
        <v>737.38507600184289</v>
      </c>
      <c r="AA2909" s="256">
        <v>580.16628281897772</v>
      </c>
      <c r="AB2909" s="256">
        <v>352.05435283279616</v>
      </c>
      <c r="AC2909" s="256">
        <v>206.40994933210513</v>
      </c>
      <c r="AD2909" s="256">
        <v>167.82865039152475</v>
      </c>
      <c r="AE2909" s="256">
        <v>163.48825426070945</v>
      </c>
      <c r="AF2909" s="256">
        <v>171.68678028558278</v>
      </c>
      <c r="AG2909" s="256">
        <v>178.43850760018435</v>
      </c>
      <c r="AH2909" s="256">
        <v>170.23998157531102</v>
      </c>
      <c r="AI2909" s="256">
        <v>153.84292952556433</v>
      </c>
      <c r="AJ2909" s="256">
        <v>124.90695532012904</v>
      </c>
      <c r="AK2909" s="256">
        <v>51.120221096269027</v>
      </c>
      <c r="AL2909" s="256">
        <v>0</v>
      </c>
      <c r="AM2909" s="256">
        <v>0</v>
      </c>
      <c r="AN2909" s="256">
        <v>0</v>
      </c>
      <c r="AO2909" s="256">
        <v>0</v>
      </c>
      <c r="AP2909" s="256">
        <v>0</v>
      </c>
      <c r="AQ2909" s="256">
        <v>0</v>
      </c>
      <c r="AR2909" s="256">
        <v>0</v>
      </c>
      <c r="AS2909" s="256">
        <v>0</v>
      </c>
      <c r="AT2909" s="256">
        <v>0</v>
      </c>
      <c r="AU2909" s="256">
        <v>0</v>
      </c>
      <c r="AV2909" s="256">
        <v>0</v>
      </c>
      <c r="AW2909" s="256">
        <v>0</v>
      </c>
      <c r="AX2909" s="256">
        <v>0</v>
      </c>
      <c r="AY2909" s="256">
        <v>0</v>
      </c>
      <c r="AZ2909" s="256">
        <v>0</v>
      </c>
      <c r="BA2909" s="256">
        <v>0</v>
      </c>
      <c r="BB2909" s="256">
        <v>0</v>
      </c>
      <c r="BC2909" s="256">
        <v>0</v>
      </c>
      <c r="BD2909" s="256">
        <v>0</v>
      </c>
      <c r="BE2909" s="256">
        <v>0</v>
      </c>
      <c r="BF2909" s="256">
        <v>0</v>
      </c>
      <c r="BG2909" s="256">
        <v>0</v>
      </c>
      <c r="BH2909" s="256">
        <v>0</v>
      </c>
      <c r="BI2909" s="256">
        <v>0</v>
      </c>
      <c r="BJ2909" s="256">
        <v>0</v>
      </c>
      <c r="BK2909" s="256">
        <v>0</v>
      </c>
      <c r="BL2909" s="256">
        <v>0</v>
      </c>
      <c r="BM2909" s="256">
        <v>0</v>
      </c>
      <c r="BN2909" s="256">
        <v>0</v>
      </c>
      <c r="BO2909" s="256">
        <v>0</v>
      </c>
      <c r="BP2909" s="256">
        <v>0</v>
      </c>
      <c r="BQ2909" s="256">
        <v>0</v>
      </c>
      <c r="BR2909" s="256">
        <v>0</v>
      </c>
      <c r="BS2909" s="256">
        <v>0</v>
      </c>
      <c r="BT2909" s="256">
        <v>0</v>
      </c>
      <c r="BU2909" s="256">
        <v>0</v>
      </c>
      <c r="BV2909" s="256">
        <v>0</v>
      </c>
    </row>
    <row r="2910" spans="1:74">
      <c r="A2910" s="256">
        <v>35</v>
      </c>
      <c r="B2910" s="256">
        <v>627.4283740211888</v>
      </c>
      <c r="C2910" s="256">
        <v>620.19438046982998</v>
      </c>
      <c r="D2910" s="256">
        <v>625.01704283740253</v>
      </c>
      <c r="E2910" s="256">
        <v>642.86089359742095</v>
      </c>
      <c r="F2910" s="256">
        <v>653.95301704283781</v>
      </c>
      <c r="G2910" s="256">
        <v>656.84661446338134</v>
      </c>
      <c r="H2910" s="256">
        <v>657.3288807001386</v>
      </c>
      <c r="I2910" s="256">
        <v>648.16582220175076</v>
      </c>
      <c r="J2910" s="256">
        <v>633.69783509903311</v>
      </c>
      <c r="K2910" s="256">
        <v>627.91064025794606</v>
      </c>
      <c r="L2910" s="256">
        <v>636.59143251957664</v>
      </c>
      <c r="M2910" s="256">
        <v>659.25794564716762</v>
      </c>
      <c r="N2910" s="256">
        <v>684.33578995854486</v>
      </c>
      <c r="O2910" s="256">
        <v>712.30723169046564</v>
      </c>
      <c r="P2910" s="256">
        <v>743.6545370796872</v>
      </c>
      <c r="Q2910" s="256">
        <v>773.07277752187974</v>
      </c>
      <c r="R2910" s="256">
        <v>794.29249193919895</v>
      </c>
      <c r="S2910" s="256">
        <v>810.20727775218836</v>
      </c>
      <c r="T2910" s="256">
        <v>829.0156609857213</v>
      </c>
      <c r="U2910" s="256">
        <v>849.270842929526</v>
      </c>
      <c r="V2910" s="256">
        <v>870.49055734684532</v>
      </c>
      <c r="W2910" s="256">
        <v>880.61814831874767</v>
      </c>
      <c r="X2910" s="256">
        <v>872.9018885306316</v>
      </c>
      <c r="Y2910" s="256">
        <v>834.80285582680835</v>
      </c>
      <c r="Z2910" s="256">
        <v>758.6047904191621</v>
      </c>
      <c r="AA2910" s="256">
        <v>622.60571165361625</v>
      </c>
      <c r="AB2910" s="256">
        <v>413.78443113772477</v>
      </c>
      <c r="AC2910" s="256">
        <v>229.55872869645339</v>
      </c>
      <c r="AD2910" s="256">
        <v>174.09811146936906</v>
      </c>
      <c r="AE2910" s="256">
        <v>172.65131275909729</v>
      </c>
      <c r="AF2910" s="256">
        <v>191.45969599263023</v>
      </c>
      <c r="AG2910" s="256">
        <v>218.46660525103653</v>
      </c>
      <c r="AH2910" s="256">
        <v>230.04099493321064</v>
      </c>
      <c r="AI2910" s="256">
        <v>216.53754030400751</v>
      </c>
      <c r="AJ2910" s="256">
        <v>185.19023491478592</v>
      </c>
      <c r="AK2910" s="256">
        <v>74.269000460617264</v>
      </c>
      <c r="AL2910" s="256">
        <v>0</v>
      </c>
      <c r="AM2910" s="256">
        <v>0</v>
      </c>
      <c r="AN2910" s="256">
        <v>0</v>
      </c>
      <c r="AO2910" s="256">
        <v>0</v>
      </c>
      <c r="AP2910" s="256">
        <v>0</v>
      </c>
      <c r="AQ2910" s="256">
        <v>0</v>
      </c>
      <c r="AR2910" s="256">
        <v>0</v>
      </c>
      <c r="AS2910" s="256">
        <v>0</v>
      </c>
      <c r="AT2910" s="256">
        <v>0</v>
      </c>
      <c r="AU2910" s="256">
        <v>0</v>
      </c>
      <c r="AV2910" s="256">
        <v>0</v>
      </c>
      <c r="AW2910" s="256">
        <v>0</v>
      </c>
      <c r="AX2910" s="256">
        <v>0</v>
      </c>
      <c r="AY2910" s="256">
        <v>0</v>
      </c>
      <c r="AZ2910" s="256">
        <v>0</v>
      </c>
      <c r="BA2910" s="256">
        <v>0</v>
      </c>
      <c r="BB2910" s="256">
        <v>0</v>
      </c>
      <c r="BC2910" s="256">
        <v>0</v>
      </c>
      <c r="BD2910" s="256">
        <v>0</v>
      </c>
      <c r="BE2910" s="256">
        <v>0</v>
      </c>
      <c r="BF2910" s="256">
        <v>0</v>
      </c>
      <c r="BG2910" s="256">
        <v>0</v>
      </c>
      <c r="BH2910" s="256">
        <v>0</v>
      </c>
      <c r="BI2910" s="256">
        <v>0</v>
      </c>
      <c r="BJ2910" s="256">
        <v>0</v>
      </c>
      <c r="BK2910" s="256">
        <v>0</v>
      </c>
      <c r="BL2910" s="256">
        <v>0</v>
      </c>
      <c r="BM2910" s="256">
        <v>0</v>
      </c>
      <c r="BN2910" s="256">
        <v>0</v>
      </c>
      <c r="BO2910" s="256">
        <v>0</v>
      </c>
      <c r="BP2910" s="256">
        <v>0</v>
      </c>
      <c r="BQ2910" s="256">
        <v>0</v>
      </c>
      <c r="BR2910" s="256">
        <v>0</v>
      </c>
      <c r="BS2910" s="256">
        <v>0</v>
      </c>
      <c r="BT2910" s="256">
        <v>0</v>
      </c>
      <c r="BU2910" s="256">
        <v>0</v>
      </c>
      <c r="BV2910" s="256">
        <v>0</v>
      </c>
    </row>
    <row r="2911" spans="1:74">
      <c r="A2911" s="256">
        <v>40</v>
      </c>
      <c r="B2911" s="256">
        <v>627.4283740211888</v>
      </c>
      <c r="C2911" s="256">
        <v>618.74758175955822</v>
      </c>
      <c r="D2911" s="256">
        <v>623.57024412713076</v>
      </c>
      <c r="E2911" s="256">
        <v>641.41409488714919</v>
      </c>
      <c r="F2911" s="256">
        <v>655.39981575310958</v>
      </c>
      <c r="G2911" s="256">
        <v>661.18701059419664</v>
      </c>
      <c r="H2911" s="256">
        <v>665.52740672501193</v>
      </c>
      <c r="I2911" s="256">
        <v>662.6338093044684</v>
      </c>
      <c r="J2911" s="256">
        <v>651.05941962229429</v>
      </c>
      <c r="K2911" s="256">
        <v>638.03823122984841</v>
      </c>
      <c r="L2911" s="256">
        <v>638.03823122984841</v>
      </c>
      <c r="M2911" s="256">
        <v>652.50621833256605</v>
      </c>
      <c r="N2911" s="256">
        <v>674.20819898664251</v>
      </c>
      <c r="O2911" s="256">
        <v>697.839244587748</v>
      </c>
      <c r="P2911" s="256">
        <v>723.88162137263976</v>
      </c>
      <c r="Q2911" s="256">
        <v>751.85306310456053</v>
      </c>
      <c r="R2911" s="256">
        <v>777.41317365269504</v>
      </c>
      <c r="S2911" s="256">
        <v>797.66835559649974</v>
      </c>
      <c r="T2911" s="256">
        <v>815.02994011976091</v>
      </c>
      <c r="U2911" s="256">
        <v>834.3205895900511</v>
      </c>
      <c r="V2911" s="256">
        <v>855.54030400737031</v>
      </c>
      <c r="W2911" s="256">
        <v>872.41962229387434</v>
      </c>
      <c r="X2911" s="256">
        <v>879.65361584523316</v>
      </c>
      <c r="Y2911" s="256">
        <v>862.77429755872913</v>
      </c>
      <c r="Z2911" s="256">
        <v>804.4200829111013</v>
      </c>
      <c r="AA2911" s="256">
        <v>686.26485490557388</v>
      </c>
      <c r="AB2911" s="256">
        <v>498.18102257024441</v>
      </c>
      <c r="AC2911" s="256">
        <v>282.12574850299416</v>
      </c>
      <c r="AD2911" s="256">
        <v>192.42422846614474</v>
      </c>
      <c r="AE2911" s="256">
        <v>187.11929986181494</v>
      </c>
      <c r="AF2911" s="256">
        <v>211.23261169967768</v>
      </c>
      <c r="AG2911" s="256">
        <v>247.88484569322907</v>
      </c>
      <c r="AH2911" s="256">
        <v>271.99815753109181</v>
      </c>
      <c r="AI2911" s="256">
        <v>274.40948871487808</v>
      </c>
      <c r="AJ2911" s="256">
        <v>234.38139106402593</v>
      </c>
      <c r="AK2911" s="256">
        <v>84.878857669276883</v>
      </c>
      <c r="AL2911" s="256">
        <v>0</v>
      </c>
      <c r="AM2911" s="256">
        <v>0</v>
      </c>
      <c r="AN2911" s="256">
        <v>0</v>
      </c>
      <c r="AO2911" s="256">
        <v>0</v>
      </c>
      <c r="AP2911" s="256">
        <v>0</v>
      </c>
      <c r="AQ2911" s="256">
        <v>0</v>
      </c>
      <c r="AR2911" s="256">
        <v>0</v>
      </c>
      <c r="AS2911" s="256">
        <v>0</v>
      </c>
      <c r="AT2911" s="256">
        <v>0</v>
      </c>
      <c r="AU2911" s="256">
        <v>0</v>
      </c>
      <c r="AV2911" s="256">
        <v>0</v>
      </c>
      <c r="AW2911" s="256">
        <v>0</v>
      </c>
      <c r="AX2911" s="256">
        <v>0</v>
      </c>
      <c r="AY2911" s="256">
        <v>0</v>
      </c>
      <c r="AZ2911" s="256">
        <v>0</v>
      </c>
      <c r="BA2911" s="256">
        <v>0</v>
      </c>
      <c r="BB2911" s="256">
        <v>0</v>
      </c>
      <c r="BC2911" s="256">
        <v>0</v>
      </c>
      <c r="BD2911" s="256">
        <v>0</v>
      </c>
      <c r="BE2911" s="256">
        <v>0</v>
      </c>
      <c r="BF2911" s="256">
        <v>0</v>
      </c>
      <c r="BG2911" s="256">
        <v>0</v>
      </c>
      <c r="BH2911" s="256">
        <v>0</v>
      </c>
      <c r="BI2911" s="256">
        <v>0</v>
      </c>
      <c r="BJ2911" s="256">
        <v>0</v>
      </c>
      <c r="BK2911" s="256">
        <v>0</v>
      </c>
      <c r="BL2911" s="256">
        <v>0</v>
      </c>
      <c r="BM2911" s="256">
        <v>0</v>
      </c>
      <c r="BN2911" s="256">
        <v>0</v>
      </c>
      <c r="BO2911" s="256">
        <v>0</v>
      </c>
      <c r="BP2911" s="256">
        <v>0</v>
      </c>
      <c r="BQ2911" s="256">
        <v>0</v>
      </c>
      <c r="BR2911" s="256">
        <v>0</v>
      </c>
      <c r="BS2911" s="256">
        <v>0</v>
      </c>
      <c r="BT2911" s="256">
        <v>0</v>
      </c>
      <c r="BU2911" s="256">
        <v>0</v>
      </c>
      <c r="BV2911" s="256">
        <v>0</v>
      </c>
    </row>
    <row r="2912" spans="1:74">
      <c r="A2912" s="256">
        <v>45</v>
      </c>
      <c r="B2912" s="256">
        <v>627.4283740211888</v>
      </c>
      <c r="C2912" s="256">
        <v>618.74758175955822</v>
      </c>
      <c r="D2912" s="256">
        <v>620.67664670658723</v>
      </c>
      <c r="E2912" s="256">
        <v>635.62690004606213</v>
      </c>
      <c r="F2912" s="256">
        <v>654.43528327959507</v>
      </c>
      <c r="G2912" s="256">
        <v>665.04514048825467</v>
      </c>
      <c r="H2912" s="256">
        <v>673.72593274988526</v>
      </c>
      <c r="I2912" s="256">
        <v>677.10179640718604</v>
      </c>
      <c r="J2912" s="256">
        <v>669.86780285582722</v>
      </c>
      <c r="K2912" s="256">
        <v>653.95301704283781</v>
      </c>
      <c r="L2912" s="256">
        <v>646.23675725472174</v>
      </c>
      <c r="M2912" s="256">
        <v>651.54168585905154</v>
      </c>
      <c r="N2912" s="256">
        <v>668.42100414555546</v>
      </c>
      <c r="O2912" s="256">
        <v>687.22938737908839</v>
      </c>
      <c r="P2912" s="256">
        <v>708.93136803316486</v>
      </c>
      <c r="Q2912" s="256">
        <v>733.52694610778485</v>
      </c>
      <c r="R2912" s="256">
        <v>760.53385536619112</v>
      </c>
      <c r="S2912" s="256">
        <v>787.54076462459739</v>
      </c>
      <c r="T2912" s="256">
        <v>808.7604790419166</v>
      </c>
      <c r="U2912" s="256">
        <v>827.56886227544953</v>
      </c>
      <c r="V2912" s="256">
        <v>847.34177798249698</v>
      </c>
      <c r="W2912" s="256">
        <v>873.38415476738885</v>
      </c>
      <c r="X2912" s="256">
        <v>893.1570704744363</v>
      </c>
      <c r="Y2912" s="256">
        <v>902.32012897282414</v>
      </c>
      <c r="Z2912" s="256">
        <v>877.24228466144689</v>
      </c>
      <c r="AA2912" s="256">
        <v>789.46982957162641</v>
      </c>
      <c r="AB2912" s="256">
        <v>619.22984799631547</v>
      </c>
      <c r="AC2912" s="256">
        <v>388.70658682634752</v>
      </c>
      <c r="AD2912" s="256">
        <v>244.99124827268554</v>
      </c>
      <c r="AE2912" s="256">
        <v>219.43113772455104</v>
      </c>
      <c r="AF2912" s="256">
        <v>238.23952095808397</v>
      </c>
      <c r="AG2912" s="256">
        <v>274.40948871487808</v>
      </c>
      <c r="AH2912" s="256">
        <v>298.04053431598356</v>
      </c>
      <c r="AI2912" s="256">
        <v>303.34546292031337</v>
      </c>
      <c r="AJ2912" s="256">
        <v>291.288807001382</v>
      </c>
      <c r="AK2912" s="256">
        <v>119.60202671579924</v>
      </c>
      <c r="AL2912" s="256">
        <v>0</v>
      </c>
      <c r="AM2912" s="256">
        <v>0</v>
      </c>
      <c r="AN2912" s="256">
        <v>0</v>
      </c>
      <c r="AO2912" s="256">
        <v>0</v>
      </c>
      <c r="AP2912" s="256">
        <v>0</v>
      </c>
      <c r="AQ2912" s="256">
        <v>0</v>
      </c>
      <c r="AR2912" s="256">
        <v>0</v>
      </c>
      <c r="AS2912" s="256">
        <v>0</v>
      </c>
      <c r="AT2912" s="256">
        <v>0</v>
      </c>
      <c r="AU2912" s="256">
        <v>0</v>
      </c>
      <c r="AV2912" s="256">
        <v>0</v>
      </c>
      <c r="AW2912" s="256">
        <v>0</v>
      </c>
      <c r="AX2912" s="256">
        <v>0</v>
      </c>
      <c r="AY2912" s="256">
        <v>0</v>
      </c>
      <c r="AZ2912" s="256">
        <v>0</v>
      </c>
      <c r="BA2912" s="256">
        <v>0</v>
      </c>
      <c r="BB2912" s="256">
        <v>0</v>
      </c>
      <c r="BC2912" s="256">
        <v>0</v>
      </c>
      <c r="BD2912" s="256">
        <v>0</v>
      </c>
      <c r="BE2912" s="256">
        <v>0</v>
      </c>
      <c r="BF2912" s="256">
        <v>0</v>
      </c>
      <c r="BG2912" s="256">
        <v>0</v>
      </c>
      <c r="BH2912" s="256">
        <v>0</v>
      </c>
      <c r="BI2912" s="256">
        <v>0</v>
      </c>
      <c r="BJ2912" s="256">
        <v>0</v>
      </c>
      <c r="BK2912" s="256">
        <v>0</v>
      </c>
      <c r="BL2912" s="256">
        <v>0</v>
      </c>
      <c r="BM2912" s="256">
        <v>0</v>
      </c>
      <c r="BN2912" s="256">
        <v>0</v>
      </c>
      <c r="BO2912" s="256">
        <v>0</v>
      </c>
      <c r="BP2912" s="256">
        <v>0</v>
      </c>
      <c r="BQ2912" s="256">
        <v>0</v>
      </c>
      <c r="BR2912" s="256">
        <v>0</v>
      </c>
      <c r="BS2912" s="256">
        <v>0</v>
      </c>
      <c r="BT2912" s="256">
        <v>0</v>
      </c>
      <c r="BU2912" s="256">
        <v>0</v>
      </c>
      <c r="BV2912" s="256">
        <v>0</v>
      </c>
    </row>
    <row r="2913" spans="1:74">
      <c r="A2913" s="256">
        <v>50</v>
      </c>
      <c r="B2913" s="256">
        <v>627.4283740211888</v>
      </c>
      <c r="C2913" s="256">
        <v>618.74758175955822</v>
      </c>
      <c r="D2913" s="256">
        <v>618.74758175955822</v>
      </c>
      <c r="E2913" s="256">
        <v>631.76877015200409</v>
      </c>
      <c r="F2913" s="256">
        <v>652.50621833256605</v>
      </c>
      <c r="G2913" s="256">
        <v>670.35006909258448</v>
      </c>
      <c r="H2913" s="256">
        <v>681.92445877475859</v>
      </c>
      <c r="I2913" s="256">
        <v>692.05204974666094</v>
      </c>
      <c r="J2913" s="256">
        <v>691.08751727314643</v>
      </c>
      <c r="K2913" s="256">
        <v>678.54859511745781</v>
      </c>
      <c r="L2913" s="256">
        <v>664.56287425149742</v>
      </c>
      <c r="M2913" s="256">
        <v>663.59834177798291</v>
      </c>
      <c r="N2913" s="256">
        <v>673.24366651312801</v>
      </c>
      <c r="O2913" s="256">
        <v>690.12298479963192</v>
      </c>
      <c r="P2913" s="256">
        <v>707.96683555965035</v>
      </c>
      <c r="Q2913" s="256">
        <v>729.18654997696956</v>
      </c>
      <c r="R2913" s="256">
        <v>755.71119299861857</v>
      </c>
      <c r="S2913" s="256">
        <v>784.1649009672966</v>
      </c>
      <c r="T2913" s="256">
        <v>810.20727775218836</v>
      </c>
      <c r="U2913" s="256">
        <v>836.73192077383737</v>
      </c>
      <c r="V2913" s="256">
        <v>862.77429755872913</v>
      </c>
      <c r="W2913" s="256">
        <v>892.19253800092179</v>
      </c>
      <c r="X2913" s="256">
        <v>923.53984339014335</v>
      </c>
      <c r="Y2913" s="256">
        <v>953.44035006909314</v>
      </c>
      <c r="Z2913" s="256">
        <v>961.63887609396647</v>
      </c>
      <c r="AA2913" s="256">
        <v>915.82358360202727</v>
      </c>
      <c r="AB2913" s="256">
        <v>787.54076462459739</v>
      </c>
      <c r="AC2913" s="256">
        <v>561.35789958544478</v>
      </c>
      <c r="AD2913" s="256">
        <v>342.89129433440831</v>
      </c>
      <c r="AE2913" s="256">
        <v>275.37402118839259</v>
      </c>
      <c r="AF2913" s="256">
        <v>277.78535237217886</v>
      </c>
      <c r="AG2913" s="256">
        <v>299.96959926301258</v>
      </c>
      <c r="AH2913" s="256">
        <v>315.40211883924479</v>
      </c>
      <c r="AI2913" s="256">
        <v>319.26024873330283</v>
      </c>
      <c r="AJ2913" s="256">
        <v>315.40211883924479</v>
      </c>
      <c r="AK2913" s="256">
        <v>147.09120221096276</v>
      </c>
      <c r="AL2913" s="256">
        <v>0</v>
      </c>
      <c r="AM2913" s="256">
        <v>0</v>
      </c>
      <c r="AN2913" s="256">
        <v>0</v>
      </c>
      <c r="AO2913" s="256">
        <v>0</v>
      </c>
      <c r="AP2913" s="256">
        <v>0</v>
      </c>
      <c r="AQ2913" s="256">
        <v>0</v>
      </c>
      <c r="AR2913" s="256">
        <v>0</v>
      </c>
      <c r="AS2913" s="256">
        <v>0</v>
      </c>
      <c r="AT2913" s="256">
        <v>0</v>
      </c>
      <c r="AU2913" s="256">
        <v>0</v>
      </c>
      <c r="AV2913" s="256">
        <v>0</v>
      </c>
      <c r="AW2913" s="256">
        <v>0</v>
      </c>
      <c r="AX2913" s="256">
        <v>0</v>
      </c>
      <c r="AY2913" s="256">
        <v>0</v>
      </c>
      <c r="AZ2913" s="256">
        <v>0</v>
      </c>
      <c r="BA2913" s="256">
        <v>0</v>
      </c>
      <c r="BB2913" s="256">
        <v>0</v>
      </c>
      <c r="BC2913" s="256">
        <v>0</v>
      </c>
      <c r="BD2913" s="256">
        <v>0</v>
      </c>
      <c r="BE2913" s="256">
        <v>0</v>
      </c>
      <c r="BF2913" s="256">
        <v>0</v>
      </c>
      <c r="BG2913" s="256">
        <v>0</v>
      </c>
      <c r="BH2913" s="256">
        <v>0</v>
      </c>
      <c r="BI2913" s="256">
        <v>0</v>
      </c>
      <c r="BJ2913" s="256">
        <v>0</v>
      </c>
      <c r="BK2913" s="256">
        <v>0</v>
      </c>
      <c r="BL2913" s="256">
        <v>0</v>
      </c>
      <c r="BM2913" s="256">
        <v>0</v>
      </c>
      <c r="BN2913" s="256">
        <v>0</v>
      </c>
      <c r="BO2913" s="256">
        <v>0</v>
      </c>
      <c r="BP2913" s="256">
        <v>0</v>
      </c>
      <c r="BQ2913" s="256">
        <v>0</v>
      </c>
      <c r="BR2913" s="256">
        <v>0</v>
      </c>
      <c r="BS2913" s="256">
        <v>0</v>
      </c>
      <c r="BT2913" s="256">
        <v>0</v>
      </c>
      <c r="BU2913" s="256">
        <v>0</v>
      </c>
      <c r="BV2913" s="256">
        <v>0</v>
      </c>
    </row>
    <row r="2914" spans="1:74">
      <c r="A2914" s="256">
        <v>55</v>
      </c>
      <c r="B2914" s="256">
        <v>627.4283740211888</v>
      </c>
      <c r="C2914" s="256">
        <v>620.19438046982998</v>
      </c>
      <c r="D2914" s="256">
        <v>619.22984799631547</v>
      </c>
      <c r="E2914" s="256">
        <v>627.4283740211888</v>
      </c>
      <c r="F2914" s="256">
        <v>647.20128972823625</v>
      </c>
      <c r="G2914" s="256">
        <v>668.90327038231271</v>
      </c>
      <c r="H2914" s="256">
        <v>686.26485490557388</v>
      </c>
      <c r="I2914" s="256">
        <v>702.17964071856329</v>
      </c>
      <c r="J2914" s="256">
        <v>711.34269921695113</v>
      </c>
      <c r="K2914" s="256">
        <v>706.52003684937858</v>
      </c>
      <c r="L2914" s="256">
        <v>692.05204974666094</v>
      </c>
      <c r="M2914" s="256">
        <v>682.8889912482731</v>
      </c>
      <c r="N2914" s="256">
        <v>687.71165361584565</v>
      </c>
      <c r="O2914" s="256">
        <v>700.73284200829153</v>
      </c>
      <c r="P2914" s="256">
        <v>718.57669276830995</v>
      </c>
      <c r="Q2914" s="256">
        <v>741.72547213265818</v>
      </c>
      <c r="R2914" s="256">
        <v>768.2501151543072</v>
      </c>
      <c r="S2914" s="256">
        <v>794.29249193919895</v>
      </c>
      <c r="T2914" s="256">
        <v>820.33486872409071</v>
      </c>
      <c r="U2914" s="256">
        <v>855.54030400737031</v>
      </c>
      <c r="V2914" s="256">
        <v>898.94426531552335</v>
      </c>
      <c r="W2914" s="256">
        <v>946.68862275449158</v>
      </c>
      <c r="X2914" s="256">
        <v>996.84431137724607</v>
      </c>
      <c r="Y2914" s="256">
        <v>1050.3758636573014</v>
      </c>
      <c r="Z2914" s="256">
        <v>1093.2975587286971</v>
      </c>
      <c r="AA2914" s="256">
        <v>1094.7443574389688</v>
      </c>
      <c r="AB2914" s="256">
        <v>1012.7590971902355</v>
      </c>
      <c r="AC2914" s="256">
        <v>819.85260248733346</v>
      </c>
      <c r="AD2914" s="256">
        <v>530.01059419622322</v>
      </c>
      <c r="AE2914" s="256">
        <v>366.5223399355138</v>
      </c>
      <c r="AF2914" s="256">
        <v>333.24596959926322</v>
      </c>
      <c r="AG2914" s="256">
        <v>332.28143712574871</v>
      </c>
      <c r="AH2914" s="256">
        <v>333.24596959926322</v>
      </c>
      <c r="AI2914" s="256">
        <v>326.97650852141891</v>
      </c>
      <c r="AJ2914" s="256">
        <v>310.57945647167224</v>
      </c>
      <c r="AK2914" s="256">
        <v>159.14785812989416</v>
      </c>
      <c r="AL2914" s="256">
        <v>0</v>
      </c>
      <c r="AM2914" s="256">
        <v>0</v>
      </c>
      <c r="AN2914" s="256">
        <v>0</v>
      </c>
      <c r="AO2914" s="256">
        <v>0</v>
      </c>
      <c r="AP2914" s="256">
        <v>0</v>
      </c>
      <c r="AQ2914" s="256">
        <v>0</v>
      </c>
      <c r="AR2914" s="256">
        <v>0</v>
      </c>
      <c r="AS2914" s="256">
        <v>0</v>
      </c>
      <c r="AT2914" s="256">
        <v>0</v>
      </c>
      <c r="AU2914" s="256">
        <v>0</v>
      </c>
      <c r="AV2914" s="256">
        <v>0</v>
      </c>
      <c r="AW2914" s="256">
        <v>0</v>
      </c>
      <c r="AX2914" s="256">
        <v>0</v>
      </c>
      <c r="AY2914" s="256">
        <v>0</v>
      </c>
      <c r="AZ2914" s="256">
        <v>0</v>
      </c>
      <c r="BA2914" s="256">
        <v>0</v>
      </c>
      <c r="BB2914" s="256">
        <v>0</v>
      </c>
      <c r="BC2914" s="256">
        <v>0</v>
      </c>
      <c r="BD2914" s="256">
        <v>0</v>
      </c>
      <c r="BE2914" s="256">
        <v>0</v>
      </c>
      <c r="BF2914" s="256">
        <v>0</v>
      </c>
      <c r="BG2914" s="256">
        <v>0</v>
      </c>
      <c r="BH2914" s="256">
        <v>0</v>
      </c>
      <c r="BI2914" s="256">
        <v>0</v>
      </c>
      <c r="BJ2914" s="256">
        <v>0</v>
      </c>
      <c r="BK2914" s="256">
        <v>0</v>
      </c>
      <c r="BL2914" s="256">
        <v>0</v>
      </c>
      <c r="BM2914" s="256">
        <v>0</v>
      </c>
      <c r="BN2914" s="256">
        <v>0</v>
      </c>
      <c r="BO2914" s="256">
        <v>0</v>
      </c>
      <c r="BP2914" s="256">
        <v>0</v>
      </c>
      <c r="BQ2914" s="256">
        <v>0</v>
      </c>
      <c r="BR2914" s="256">
        <v>0</v>
      </c>
      <c r="BS2914" s="256">
        <v>0</v>
      </c>
      <c r="BT2914" s="256">
        <v>0</v>
      </c>
      <c r="BU2914" s="256">
        <v>0</v>
      </c>
      <c r="BV2914" s="256">
        <v>0</v>
      </c>
    </row>
    <row r="2915" spans="1:74">
      <c r="A2915" s="256">
        <v>60</v>
      </c>
      <c r="B2915" s="256">
        <v>627.4283740211888</v>
      </c>
      <c r="C2915" s="256">
        <v>620.19438046982998</v>
      </c>
      <c r="D2915" s="256">
        <v>618.26531552280096</v>
      </c>
      <c r="E2915" s="256">
        <v>623.57024412713076</v>
      </c>
      <c r="F2915" s="256">
        <v>641.89636112390644</v>
      </c>
      <c r="G2915" s="256">
        <v>667.45647167204095</v>
      </c>
      <c r="H2915" s="256">
        <v>690.60525103638918</v>
      </c>
      <c r="I2915" s="256">
        <v>707.96683555965035</v>
      </c>
      <c r="J2915" s="256">
        <v>723.3993551358825</v>
      </c>
      <c r="K2915" s="256">
        <v>731.59788116075583</v>
      </c>
      <c r="L2915" s="256">
        <v>727.73975126669779</v>
      </c>
      <c r="M2915" s="256">
        <v>718.57669276830995</v>
      </c>
      <c r="N2915" s="256">
        <v>713.27176416398015</v>
      </c>
      <c r="O2915" s="256">
        <v>721.47029018885348</v>
      </c>
      <c r="P2915" s="256">
        <v>738.83187471211465</v>
      </c>
      <c r="Q2915" s="256">
        <v>762.46292031322014</v>
      </c>
      <c r="R2915" s="256">
        <v>789.95209580838366</v>
      </c>
      <c r="S2915" s="256">
        <v>819.85260248733346</v>
      </c>
      <c r="T2915" s="256">
        <v>850.71764163979776</v>
      </c>
      <c r="U2915" s="256">
        <v>893.63933671119355</v>
      </c>
      <c r="V2915" s="256">
        <v>952.95808383233589</v>
      </c>
      <c r="W2915" s="256">
        <v>1033.0142791340402</v>
      </c>
      <c r="X2915" s="256">
        <v>1133.3256563795492</v>
      </c>
      <c r="Y2915" s="256">
        <v>1248.5872869645332</v>
      </c>
      <c r="Z2915" s="256">
        <v>1367.7070474435752</v>
      </c>
      <c r="AA2915" s="256">
        <v>1466.0893597420552</v>
      </c>
      <c r="AB2915" s="256">
        <v>1485.3800092123454</v>
      </c>
      <c r="AC2915" s="256">
        <v>1348.416397973285</v>
      </c>
      <c r="AD2915" s="256">
        <v>1029.1561492399821</v>
      </c>
      <c r="AE2915" s="256">
        <v>641.89636112390644</v>
      </c>
      <c r="AF2915" s="256">
        <v>452.36573007830521</v>
      </c>
      <c r="AG2915" s="256">
        <v>384.84845693228948</v>
      </c>
      <c r="AH2915" s="256">
        <v>353.01888530631066</v>
      </c>
      <c r="AI2915" s="256">
        <v>333.24596959926322</v>
      </c>
      <c r="AJ2915" s="256">
        <v>296.5937356057118</v>
      </c>
      <c r="AK2915" s="256">
        <v>167.34638415476749</v>
      </c>
      <c r="AL2915" s="256">
        <v>0</v>
      </c>
      <c r="AM2915" s="256">
        <v>0</v>
      </c>
      <c r="AN2915" s="256">
        <v>0</v>
      </c>
      <c r="AO2915" s="256">
        <v>0</v>
      </c>
      <c r="AP2915" s="256">
        <v>0</v>
      </c>
      <c r="AQ2915" s="256">
        <v>0</v>
      </c>
      <c r="AR2915" s="256">
        <v>0</v>
      </c>
      <c r="AS2915" s="256">
        <v>0</v>
      </c>
      <c r="AT2915" s="256">
        <v>0</v>
      </c>
      <c r="AU2915" s="256">
        <v>0</v>
      </c>
      <c r="AV2915" s="256">
        <v>0</v>
      </c>
      <c r="AW2915" s="256">
        <v>0</v>
      </c>
      <c r="AX2915" s="256">
        <v>0</v>
      </c>
      <c r="AY2915" s="256">
        <v>0</v>
      </c>
      <c r="AZ2915" s="256">
        <v>0</v>
      </c>
      <c r="BA2915" s="256">
        <v>0</v>
      </c>
      <c r="BB2915" s="256">
        <v>0</v>
      </c>
      <c r="BC2915" s="256">
        <v>0</v>
      </c>
      <c r="BD2915" s="256">
        <v>0</v>
      </c>
      <c r="BE2915" s="256">
        <v>0</v>
      </c>
      <c r="BF2915" s="256">
        <v>0</v>
      </c>
      <c r="BG2915" s="256">
        <v>0</v>
      </c>
      <c r="BH2915" s="256">
        <v>0</v>
      </c>
      <c r="BI2915" s="256">
        <v>0</v>
      </c>
      <c r="BJ2915" s="256">
        <v>0</v>
      </c>
      <c r="BK2915" s="256">
        <v>0</v>
      </c>
      <c r="BL2915" s="256">
        <v>0</v>
      </c>
      <c r="BM2915" s="256">
        <v>0</v>
      </c>
      <c r="BN2915" s="256">
        <v>0</v>
      </c>
      <c r="BO2915" s="256">
        <v>0</v>
      </c>
      <c r="BP2915" s="256">
        <v>0</v>
      </c>
      <c r="BQ2915" s="256">
        <v>0</v>
      </c>
      <c r="BR2915" s="256">
        <v>0</v>
      </c>
      <c r="BS2915" s="256">
        <v>0</v>
      </c>
      <c r="BT2915" s="256">
        <v>0</v>
      </c>
      <c r="BU2915" s="256">
        <v>0</v>
      </c>
      <c r="BV2915" s="256">
        <v>0</v>
      </c>
    </row>
    <row r="2916" spans="1:74">
      <c r="A2916" s="256">
        <v>65</v>
      </c>
      <c r="B2916" s="256">
        <v>627.4283740211888</v>
      </c>
      <c r="C2916" s="256">
        <v>618.74758175955822</v>
      </c>
      <c r="D2916" s="256">
        <v>616.81851681252908</v>
      </c>
      <c r="E2916" s="256">
        <v>620.19438046982998</v>
      </c>
      <c r="F2916" s="256">
        <v>636.10916628281939</v>
      </c>
      <c r="G2916" s="256">
        <v>661.18701059419664</v>
      </c>
      <c r="H2916" s="256">
        <v>687.22938737908839</v>
      </c>
      <c r="I2916" s="256">
        <v>710.37816674343662</v>
      </c>
      <c r="J2916" s="256">
        <v>733.0446798710276</v>
      </c>
      <c r="K2916" s="256">
        <v>751.37079686780328</v>
      </c>
      <c r="L2916" s="256">
        <v>760.53385536619112</v>
      </c>
      <c r="M2916" s="256">
        <v>758.6047904191621</v>
      </c>
      <c r="N2916" s="256">
        <v>750.40626439428877</v>
      </c>
      <c r="O2916" s="256">
        <v>752.33532934131779</v>
      </c>
      <c r="P2916" s="256">
        <v>767.28558268079269</v>
      </c>
      <c r="Q2916" s="256">
        <v>791.39889451865542</v>
      </c>
      <c r="R2916" s="256">
        <v>822.26393367111973</v>
      </c>
      <c r="S2916" s="256">
        <v>856.02257024412756</v>
      </c>
      <c r="T2916" s="256">
        <v>895.08613542146531</v>
      </c>
      <c r="U2916" s="256">
        <v>954.40488254260765</v>
      </c>
      <c r="V2916" s="256">
        <v>1033.4965453707975</v>
      </c>
      <c r="W2916" s="256">
        <v>1141.0419161676652</v>
      </c>
      <c r="X2916" s="256">
        <v>1279.9345923537549</v>
      </c>
      <c r="Y2916" s="256">
        <v>1452.5859051128521</v>
      </c>
      <c r="Z2916" s="256">
        <v>1652.2441271303555</v>
      </c>
      <c r="AA2916" s="256">
        <v>1855.2782128051599</v>
      </c>
      <c r="AB2916" s="256">
        <v>2014.4260709350542</v>
      </c>
      <c r="AC2916" s="256">
        <v>2019.2487333026268</v>
      </c>
      <c r="AD2916" s="256">
        <v>1813.803316444036</v>
      </c>
      <c r="AE2916" s="256">
        <v>1400.5011515430685</v>
      </c>
      <c r="AF2916" s="256">
        <v>917.27038231229903</v>
      </c>
      <c r="AG2916" s="256">
        <v>552.6771073238142</v>
      </c>
      <c r="AH2916" s="256">
        <v>391.60018424689105</v>
      </c>
      <c r="AI2916" s="256">
        <v>340.47996315062204</v>
      </c>
      <c r="AJ2916" s="256">
        <v>278.74988484569337</v>
      </c>
      <c r="AK2916" s="256">
        <v>158.18332565637965</v>
      </c>
      <c r="AL2916" s="256">
        <v>0</v>
      </c>
      <c r="AM2916" s="256">
        <v>0</v>
      </c>
      <c r="AN2916" s="256">
        <v>0</v>
      </c>
      <c r="AO2916" s="256">
        <v>0</v>
      </c>
      <c r="AP2916" s="256">
        <v>0</v>
      </c>
      <c r="AQ2916" s="256">
        <v>0</v>
      </c>
      <c r="AR2916" s="256">
        <v>0</v>
      </c>
      <c r="AS2916" s="256">
        <v>0</v>
      </c>
      <c r="AT2916" s="256">
        <v>0</v>
      </c>
      <c r="AU2916" s="256">
        <v>0</v>
      </c>
      <c r="AV2916" s="256">
        <v>0</v>
      </c>
      <c r="AW2916" s="256">
        <v>0</v>
      </c>
      <c r="AX2916" s="256">
        <v>0</v>
      </c>
      <c r="AY2916" s="256">
        <v>0</v>
      </c>
      <c r="AZ2916" s="256">
        <v>0</v>
      </c>
      <c r="BA2916" s="256">
        <v>0</v>
      </c>
      <c r="BB2916" s="256">
        <v>0</v>
      </c>
      <c r="BC2916" s="256">
        <v>0</v>
      </c>
      <c r="BD2916" s="256">
        <v>0</v>
      </c>
      <c r="BE2916" s="256">
        <v>0</v>
      </c>
      <c r="BF2916" s="256">
        <v>0</v>
      </c>
      <c r="BG2916" s="256">
        <v>0</v>
      </c>
      <c r="BH2916" s="256">
        <v>0</v>
      </c>
      <c r="BI2916" s="256">
        <v>0</v>
      </c>
      <c r="BJ2916" s="256">
        <v>0</v>
      </c>
      <c r="BK2916" s="256">
        <v>0</v>
      </c>
      <c r="BL2916" s="256">
        <v>0</v>
      </c>
      <c r="BM2916" s="256">
        <v>0</v>
      </c>
      <c r="BN2916" s="256">
        <v>0</v>
      </c>
      <c r="BO2916" s="256">
        <v>0</v>
      </c>
      <c r="BP2916" s="256">
        <v>0</v>
      </c>
      <c r="BQ2916" s="256">
        <v>0</v>
      </c>
      <c r="BR2916" s="256">
        <v>0</v>
      </c>
      <c r="BS2916" s="256">
        <v>0</v>
      </c>
      <c r="BT2916" s="256">
        <v>0</v>
      </c>
      <c r="BU2916" s="256">
        <v>0</v>
      </c>
      <c r="BV2916" s="256">
        <v>0</v>
      </c>
    </row>
    <row r="2917" spans="1:74">
      <c r="A2917" s="256">
        <v>70</v>
      </c>
      <c r="B2917" s="256">
        <v>627.4283740211888</v>
      </c>
      <c r="C2917" s="256">
        <v>622.123445416859</v>
      </c>
      <c r="D2917" s="256">
        <v>617.30078304928634</v>
      </c>
      <c r="E2917" s="256">
        <v>618.26531552280096</v>
      </c>
      <c r="F2917" s="256">
        <v>629.83970520497508</v>
      </c>
      <c r="G2917" s="256">
        <v>650.09488714877978</v>
      </c>
      <c r="H2917" s="256">
        <v>678.06632888070055</v>
      </c>
      <c r="I2917" s="256">
        <v>706.03777061262133</v>
      </c>
      <c r="J2917" s="256">
        <v>733.0446798710276</v>
      </c>
      <c r="K2917" s="256">
        <v>757.64025794564759</v>
      </c>
      <c r="L2917" s="256">
        <v>778.37770612620955</v>
      </c>
      <c r="M2917" s="256">
        <v>789.46982957162641</v>
      </c>
      <c r="N2917" s="256">
        <v>793.8102257024417</v>
      </c>
      <c r="O2917" s="256">
        <v>799.1151543067715</v>
      </c>
      <c r="P2917" s="256">
        <v>809.72501151543111</v>
      </c>
      <c r="Q2917" s="256">
        <v>829.0156609857213</v>
      </c>
      <c r="R2917" s="256">
        <v>862.77429755872913</v>
      </c>
      <c r="S2917" s="256">
        <v>898.94426531552335</v>
      </c>
      <c r="T2917" s="256">
        <v>942.83049286043354</v>
      </c>
      <c r="U2917" s="256">
        <v>1010.8300322432065</v>
      </c>
      <c r="V2917" s="256">
        <v>1110.6591432519583</v>
      </c>
      <c r="W2917" s="256">
        <v>1241.3532934131745</v>
      </c>
      <c r="X2917" s="256">
        <v>1412.0755412252427</v>
      </c>
      <c r="Y2917" s="256">
        <v>1613.180561953018</v>
      </c>
      <c r="Z2917" s="256">
        <v>1840.3279594656851</v>
      </c>
      <c r="AA2917" s="256">
        <v>2112.3261169967768</v>
      </c>
      <c r="AB2917" s="256">
        <v>2361.1754951635203</v>
      </c>
      <c r="AC2917" s="256">
        <v>2470.6499309074175</v>
      </c>
      <c r="AD2917" s="256">
        <v>2374.1966835559665</v>
      </c>
      <c r="AE2917" s="256">
        <v>2097.375863657302</v>
      </c>
      <c r="AF2917" s="256">
        <v>1584.7268539843399</v>
      </c>
      <c r="AG2917" s="256">
        <v>859.8807001381856</v>
      </c>
      <c r="AH2917" s="256">
        <v>441.7558728696456</v>
      </c>
      <c r="AI2917" s="256">
        <v>344.82035928143733</v>
      </c>
      <c r="AJ2917" s="256">
        <v>264.28189774297573</v>
      </c>
      <c r="AK2917" s="256">
        <v>135.9990787655459</v>
      </c>
      <c r="AL2917" s="256">
        <v>0</v>
      </c>
      <c r="AM2917" s="256">
        <v>0</v>
      </c>
      <c r="AN2917" s="256">
        <v>0</v>
      </c>
      <c r="AO2917" s="256">
        <v>0</v>
      </c>
      <c r="AP2917" s="256">
        <v>0</v>
      </c>
      <c r="AQ2917" s="256">
        <v>0</v>
      </c>
      <c r="AR2917" s="256">
        <v>0</v>
      </c>
      <c r="AS2917" s="256">
        <v>0</v>
      </c>
      <c r="AT2917" s="256">
        <v>0</v>
      </c>
      <c r="AU2917" s="256">
        <v>0</v>
      </c>
      <c r="AV2917" s="256">
        <v>0</v>
      </c>
      <c r="AW2917" s="256">
        <v>0</v>
      </c>
      <c r="AX2917" s="256">
        <v>0</v>
      </c>
      <c r="AY2917" s="256">
        <v>0</v>
      </c>
      <c r="AZ2917" s="256">
        <v>0</v>
      </c>
      <c r="BA2917" s="256">
        <v>0</v>
      </c>
      <c r="BB2917" s="256">
        <v>0</v>
      </c>
      <c r="BC2917" s="256">
        <v>0</v>
      </c>
      <c r="BD2917" s="256">
        <v>0</v>
      </c>
      <c r="BE2917" s="256">
        <v>0</v>
      </c>
      <c r="BF2917" s="256">
        <v>0</v>
      </c>
      <c r="BG2917" s="256">
        <v>0</v>
      </c>
      <c r="BH2917" s="256">
        <v>0</v>
      </c>
      <c r="BI2917" s="256">
        <v>0</v>
      </c>
      <c r="BJ2917" s="256">
        <v>0</v>
      </c>
      <c r="BK2917" s="256">
        <v>0</v>
      </c>
      <c r="BL2917" s="256">
        <v>0</v>
      </c>
      <c r="BM2917" s="256">
        <v>0</v>
      </c>
      <c r="BN2917" s="256">
        <v>0</v>
      </c>
      <c r="BO2917" s="256">
        <v>0</v>
      </c>
      <c r="BP2917" s="256">
        <v>0</v>
      </c>
      <c r="BQ2917" s="256">
        <v>0</v>
      </c>
      <c r="BR2917" s="256">
        <v>0</v>
      </c>
      <c r="BS2917" s="256">
        <v>0</v>
      </c>
      <c r="BT2917" s="256">
        <v>0</v>
      </c>
      <c r="BU2917" s="256">
        <v>0</v>
      </c>
      <c r="BV2917" s="256">
        <v>0</v>
      </c>
    </row>
    <row r="2918" spans="1:74">
      <c r="A2918" s="256">
        <v>75</v>
      </c>
      <c r="B2918" s="256">
        <v>627.4283740211888</v>
      </c>
      <c r="C2918" s="256">
        <v>622.60571165361625</v>
      </c>
      <c r="D2918" s="256">
        <v>618.26531552280096</v>
      </c>
      <c r="E2918" s="256">
        <v>616.81851681252908</v>
      </c>
      <c r="F2918" s="256">
        <v>626.46384154767429</v>
      </c>
      <c r="G2918" s="256">
        <v>642.86089359742095</v>
      </c>
      <c r="H2918" s="256">
        <v>664.56287425149742</v>
      </c>
      <c r="I2918" s="256">
        <v>691.56978350990369</v>
      </c>
      <c r="J2918" s="256">
        <v>721.47029018885348</v>
      </c>
      <c r="K2918" s="256">
        <v>752.33532934131779</v>
      </c>
      <c r="L2918" s="256">
        <v>778.8599723629668</v>
      </c>
      <c r="M2918" s="256">
        <v>802.49101796407228</v>
      </c>
      <c r="N2918" s="256">
        <v>819.85260248733346</v>
      </c>
      <c r="O2918" s="256">
        <v>835.76738830032286</v>
      </c>
      <c r="P2918" s="256">
        <v>851.19990787655502</v>
      </c>
      <c r="Q2918" s="256">
        <v>872.9018885306316</v>
      </c>
      <c r="R2918" s="256">
        <v>904.73146015661041</v>
      </c>
      <c r="S2918" s="256">
        <v>934.14970059880295</v>
      </c>
      <c r="T2918" s="256">
        <v>976.58912943344137</v>
      </c>
      <c r="U2918" s="256">
        <v>1047.4822662367578</v>
      </c>
      <c r="V2918" s="256">
        <v>1149.7227084292958</v>
      </c>
      <c r="W2918" s="256">
        <v>1289.5799170888999</v>
      </c>
      <c r="X2918" s="256">
        <v>1459.8198986642108</v>
      </c>
      <c r="Y2918" s="256">
        <v>1654.6554583141419</v>
      </c>
      <c r="Z2918" s="256">
        <v>1891.4481805619541</v>
      </c>
      <c r="AA2918" s="256">
        <v>2180.8079226163072</v>
      </c>
      <c r="AB2918" s="256">
        <v>2485.1179180101349</v>
      </c>
      <c r="AC2918" s="256">
        <v>2687.6697374481819</v>
      </c>
      <c r="AD2918" s="256">
        <v>2652.9465684016595</v>
      </c>
      <c r="AE2918" s="256">
        <v>2383.3597420543542</v>
      </c>
      <c r="AF2918" s="256">
        <v>1820.0727775218804</v>
      </c>
      <c r="AG2918" s="256">
        <v>925.95117457392962</v>
      </c>
      <c r="AH2918" s="256">
        <v>421.50069092584084</v>
      </c>
      <c r="AI2918" s="256">
        <v>313.95532012897303</v>
      </c>
      <c r="AJ2918" s="256">
        <v>231.97005988023966</v>
      </c>
      <c r="AK2918" s="256">
        <v>109.95670198065415</v>
      </c>
      <c r="AL2918" s="256">
        <v>0</v>
      </c>
      <c r="AM2918" s="256">
        <v>0</v>
      </c>
      <c r="AN2918" s="256">
        <v>0</v>
      </c>
      <c r="AO2918" s="256">
        <v>0</v>
      </c>
      <c r="AP2918" s="256">
        <v>0</v>
      </c>
      <c r="AQ2918" s="256">
        <v>0</v>
      </c>
      <c r="AR2918" s="256">
        <v>0</v>
      </c>
      <c r="AS2918" s="256">
        <v>0</v>
      </c>
      <c r="AT2918" s="256">
        <v>0</v>
      </c>
      <c r="AU2918" s="256">
        <v>0</v>
      </c>
      <c r="AV2918" s="256">
        <v>0</v>
      </c>
      <c r="AW2918" s="256">
        <v>0</v>
      </c>
      <c r="AX2918" s="256">
        <v>0</v>
      </c>
      <c r="AY2918" s="256">
        <v>0</v>
      </c>
      <c r="AZ2918" s="256">
        <v>0</v>
      </c>
      <c r="BA2918" s="256">
        <v>0</v>
      </c>
      <c r="BB2918" s="256">
        <v>0</v>
      </c>
      <c r="BC2918" s="256">
        <v>0</v>
      </c>
      <c r="BD2918" s="256">
        <v>0</v>
      </c>
      <c r="BE2918" s="256">
        <v>0</v>
      </c>
      <c r="BF2918" s="256">
        <v>0</v>
      </c>
      <c r="BG2918" s="256">
        <v>0</v>
      </c>
      <c r="BH2918" s="256">
        <v>0</v>
      </c>
      <c r="BI2918" s="256">
        <v>0</v>
      </c>
      <c r="BJ2918" s="256">
        <v>0</v>
      </c>
      <c r="BK2918" s="256">
        <v>0</v>
      </c>
      <c r="BL2918" s="256">
        <v>0</v>
      </c>
      <c r="BM2918" s="256">
        <v>0</v>
      </c>
      <c r="BN2918" s="256">
        <v>0</v>
      </c>
      <c r="BO2918" s="256">
        <v>0</v>
      </c>
      <c r="BP2918" s="256">
        <v>0</v>
      </c>
      <c r="BQ2918" s="256">
        <v>0</v>
      </c>
      <c r="BR2918" s="256">
        <v>0</v>
      </c>
      <c r="BS2918" s="256">
        <v>0</v>
      </c>
      <c r="BT2918" s="256">
        <v>0</v>
      </c>
      <c r="BU2918" s="256">
        <v>0</v>
      </c>
      <c r="BV2918" s="256">
        <v>0</v>
      </c>
    </row>
    <row r="2919" spans="1:74">
      <c r="A2919" s="256">
        <v>80</v>
      </c>
      <c r="B2919" s="256">
        <v>627.4283740211888</v>
      </c>
      <c r="C2919" s="256">
        <v>623.57024412713076</v>
      </c>
      <c r="D2919" s="256">
        <v>619.22984799631547</v>
      </c>
      <c r="E2919" s="256">
        <v>617.78304928604371</v>
      </c>
      <c r="F2919" s="256">
        <v>624.53477660064527</v>
      </c>
      <c r="G2919" s="256">
        <v>637.55596499309115</v>
      </c>
      <c r="H2919" s="256">
        <v>653.47075080608056</v>
      </c>
      <c r="I2919" s="256">
        <v>675.17273146015702</v>
      </c>
      <c r="J2919" s="256">
        <v>702.66190695532055</v>
      </c>
      <c r="K2919" s="256">
        <v>732.56241363427034</v>
      </c>
      <c r="L2919" s="256">
        <v>763.42745278673465</v>
      </c>
      <c r="M2919" s="256">
        <v>791.88116075541268</v>
      </c>
      <c r="N2919" s="256">
        <v>817.92353754030444</v>
      </c>
      <c r="O2919" s="256">
        <v>841.55458314140992</v>
      </c>
      <c r="P2919" s="256">
        <v>864.70336250575826</v>
      </c>
      <c r="Q2919" s="256">
        <v>890.74573929065002</v>
      </c>
      <c r="R2919" s="256">
        <v>921.12851220635707</v>
      </c>
      <c r="S2919" s="256">
        <v>946.68862275449158</v>
      </c>
      <c r="T2919" s="256">
        <v>980.44725932749941</v>
      </c>
      <c r="U2919" s="256">
        <v>1040.2482726853991</v>
      </c>
      <c r="V2919" s="256">
        <v>1125.6093965914331</v>
      </c>
      <c r="W2919" s="256">
        <v>1242.8000921234461</v>
      </c>
      <c r="X2919" s="256">
        <v>1385.5508982035935</v>
      </c>
      <c r="Y2919" s="256">
        <v>1551.4504836480894</v>
      </c>
      <c r="Z2919" s="256">
        <v>1753.5200368493793</v>
      </c>
      <c r="AA2919" s="256">
        <v>2009.1211423307243</v>
      </c>
      <c r="AB2919" s="256">
        <v>2304.7503454629218</v>
      </c>
      <c r="AC2919" s="256">
        <v>2573.8549055734698</v>
      </c>
      <c r="AD2919" s="256">
        <v>2665.4854905573484</v>
      </c>
      <c r="AE2919" s="256">
        <v>2441.7139567019822</v>
      </c>
      <c r="AF2919" s="256">
        <v>1786.3141409488726</v>
      </c>
      <c r="AG2919" s="256">
        <v>752.33532934131779</v>
      </c>
      <c r="AH2919" s="256">
        <v>330.35237217871969</v>
      </c>
      <c r="AI2919" s="256">
        <v>239.20405343159848</v>
      </c>
      <c r="AJ2919" s="256">
        <v>179.88530631045612</v>
      </c>
      <c r="AK2919" s="256">
        <v>82.949792722247864</v>
      </c>
      <c r="AL2919" s="256">
        <v>0</v>
      </c>
      <c r="AM2919" s="256">
        <v>0</v>
      </c>
      <c r="AN2919" s="256">
        <v>0</v>
      </c>
      <c r="AO2919" s="256">
        <v>0</v>
      </c>
      <c r="AP2919" s="256">
        <v>0</v>
      </c>
      <c r="AQ2919" s="256">
        <v>0</v>
      </c>
      <c r="AR2919" s="256">
        <v>0</v>
      </c>
      <c r="AS2919" s="256">
        <v>0</v>
      </c>
      <c r="AT2919" s="256">
        <v>0</v>
      </c>
      <c r="AU2919" s="256">
        <v>0</v>
      </c>
      <c r="AV2919" s="256">
        <v>0</v>
      </c>
      <c r="AW2919" s="256">
        <v>0</v>
      </c>
      <c r="AX2919" s="256">
        <v>0</v>
      </c>
      <c r="AY2919" s="256">
        <v>0</v>
      </c>
      <c r="AZ2919" s="256">
        <v>0</v>
      </c>
      <c r="BA2919" s="256">
        <v>0</v>
      </c>
      <c r="BB2919" s="256">
        <v>0</v>
      </c>
      <c r="BC2919" s="256">
        <v>0</v>
      </c>
      <c r="BD2919" s="256">
        <v>0</v>
      </c>
      <c r="BE2919" s="256">
        <v>0</v>
      </c>
      <c r="BF2919" s="256">
        <v>0</v>
      </c>
      <c r="BG2919" s="256">
        <v>0</v>
      </c>
      <c r="BH2919" s="256">
        <v>0</v>
      </c>
      <c r="BI2919" s="256">
        <v>0</v>
      </c>
      <c r="BJ2919" s="256">
        <v>0</v>
      </c>
      <c r="BK2919" s="256">
        <v>0</v>
      </c>
      <c r="BL2919" s="256">
        <v>0</v>
      </c>
      <c r="BM2919" s="256">
        <v>0</v>
      </c>
      <c r="BN2919" s="256">
        <v>0</v>
      </c>
      <c r="BO2919" s="256">
        <v>0</v>
      </c>
      <c r="BP2919" s="256">
        <v>0</v>
      </c>
      <c r="BQ2919" s="256">
        <v>0</v>
      </c>
      <c r="BR2919" s="256">
        <v>0</v>
      </c>
      <c r="BS2919" s="256">
        <v>0</v>
      </c>
      <c r="BT2919" s="256">
        <v>0</v>
      </c>
      <c r="BU2919" s="256">
        <v>0</v>
      </c>
      <c r="BV2919" s="256">
        <v>0</v>
      </c>
    </row>
    <row r="2920" spans="1:74">
      <c r="A2920" s="256">
        <v>85</v>
      </c>
      <c r="B2920" s="256">
        <v>627.4283740211888</v>
      </c>
      <c r="C2920" s="256">
        <v>625.98157531091704</v>
      </c>
      <c r="D2920" s="256">
        <v>621.64117918010174</v>
      </c>
      <c r="E2920" s="256">
        <v>620.19438046982998</v>
      </c>
      <c r="F2920" s="256">
        <v>623.08797789037351</v>
      </c>
      <c r="G2920" s="256">
        <v>635.14463380930488</v>
      </c>
      <c r="H2920" s="256">
        <v>649.61262091202252</v>
      </c>
      <c r="I2920" s="256">
        <v>665.04514048825467</v>
      </c>
      <c r="J2920" s="256">
        <v>685.30032243205937</v>
      </c>
      <c r="K2920" s="256">
        <v>708.93136803316486</v>
      </c>
      <c r="L2920" s="256">
        <v>732.56241363427034</v>
      </c>
      <c r="M2920" s="256">
        <v>757.64025794564759</v>
      </c>
      <c r="N2920" s="256">
        <v>786.09396591432562</v>
      </c>
      <c r="O2920" s="256">
        <v>814.54767388300365</v>
      </c>
      <c r="P2920" s="256">
        <v>839.6255181943809</v>
      </c>
      <c r="Q2920" s="256">
        <v>865.66789497927277</v>
      </c>
      <c r="R2920" s="256">
        <v>895.08613542146531</v>
      </c>
      <c r="S2920" s="256">
        <v>920.16397973284256</v>
      </c>
      <c r="T2920" s="256">
        <v>949.5822201750351</v>
      </c>
      <c r="U2920" s="256">
        <v>1001.1847075080614</v>
      </c>
      <c r="V2920" s="256">
        <v>1075.935974205436</v>
      </c>
      <c r="W2920" s="256">
        <v>1177.2118839244595</v>
      </c>
      <c r="X2920" s="256">
        <v>1295.367111929987</v>
      </c>
      <c r="Y2920" s="256">
        <v>1428.9548595117465</v>
      </c>
      <c r="Z2920" s="256">
        <v>1591.4785812989414</v>
      </c>
      <c r="AA2920" s="256">
        <v>1780.5269461077855</v>
      </c>
      <c r="AB2920" s="256">
        <v>1988.3836941501625</v>
      </c>
      <c r="AC2920" s="256">
        <v>2163.4463380930461</v>
      </c>
      <c r="AD2920" s="256">
        <v>2267.6158452326131</v>
      </c>
      <c r="AE2920" s="256">
        <v>2158.6236757254733</v>
      </c>
      <c r="AF2920" s="256">
        <v>1563.5071395670207</v>
      </c>
      <c r="AG2920" s="256">
        <v>540.62045140488283</v>
      </c>
      <c r="AH2920" s="256">
        <v>232.45232611699691</v>
      </c>
      <c r="AI2920" s="256">
        <v>162.04145555043769</v>
      </c>
      <c r="AJ2920" s="256">
        <v>119.11976047904199</v>
      </c>
      <c r="AK2920" s="256">
        <v>48.708889912482753</v>
      </c>
      <c r="AL2920" s="256">
        <v>0</v>
      </c>
      <c r="AM2920" s="256">
        <v>0</v>
      </c>
      <c r="AN2920" s="256">
        <v>0</v>
      </c>
      <c r="AO2920" s="256">
        <v>0</v>
      </c>
      <c r="AP2920" s="256">
        <v>0</v>
      </c>
      <c r="AQ2920" s="256">
        <v>0</v>
      </c>
      <c r="AR2920" s="256">
        <v>0</v>
      </c>
      <c r="AS2920" s="256">
        <v>0</v>
      </c>
      <c r="AT2920" s="256">
        <v>0</v>
      </c>
      <c r="AU2920" s="256">
        <v>0</v>
      </c>
      <c r="AV2920" s="256">
        <v>0</v>
      </c>
      <c r="AW2920" s="256">
        <v>0</v>
      </c>
      <c r="AX2920" s="256">
        <v>0</v>
      </c>
      <c r="AY2920" s="256">
        <v>0</v>
      </c>
      <c r="AZ2920" s="256">
        <v>0</v>
      </c>
      <c r="BA2920" s="256">
        <v>0</v>
      </c>
      <c r="BB2920" s="256">
        <v>0</v>
      </c>
      <c r="BC2920" s="256">
        <v>0</v>
      </c>
      <c r="BD2920" s="256">
        <v>0</v>
      </c>
      <c r="BE2920" s="256">
        <v>0</v>
      </c>
      <c r="BF2920" s="256">
        <v>0</v>
      </c>
      <c r="BG2920" s="256">
        <v>0</v>
      </c>
      <c r="BH2920" s="256">
        <v>0</v>
      </c>
      <c r="BI2920" s="256">
        <v>0</v>
      </c>
      <c r="BJ2920" s="256">
        <v>0</v>
      </c>
      <c r="BK2920" s="256">
        <v>0</v>
      </c>
      <c r="BL2920" s="256">
        <v>0</v>
      </c>
      <c r="BM2920" s="256">
        <v>0</v>
      </c>
      <c r="BN2920" s="256">
        <v>0</v>
      </c>
      <c r="BO2920" s="256">
        <v>0</v>
      </c>
      <c r="BP2920" s="256">
        <v>0</v>
      </c>
      <c r="BQ2920" s="256">
        <v>0</v>
      </c>
      <c r="BR2920" s="256">
        <v>0</v>
      </c>
      <c r="BS2920" s="256">
        <v>0</v>
      </c>
      <c r="BT2920" s="256">
        <v>0</v>
      </c>
      <c r="BU2920" s="256">
        <v>0</v>
      </c>
      <c r="BV2920" s="256">
        <v>0</v>
      </c>
    </row>
    <row r="2921" spans="1:74">
      <c r="A2921" s="256">
        <v>90</v>
      </c>
      <c r="B2921" s="256">
        <v>627.4283740211888</v>
      </c>
      <c r="C2921" s="256">
        <v>626.46384154767429</v>
      </c>
      <c r="D2921" s="256">
        <v>623.57024412713076</v>
      </c>
      <c r="E2921" s="256">
        <v>622.60571165361625</v>
      </c>
      <c r="F2921" s="256">
        <v>627.91064025794606</v>
      </c>
      <c r="G2921" s="256">
        <v>638.03823122984841</v>
      </c>
      <c r="H2921" s="256">
        <v>650.09488714877978</v>
      </c>
      <c r="I2921" s="256">
        <v>662.6338093044684</v>
      </c>
      <c r="J2921" s="256">
        <v>679.03086135421506</v>
      </c>
      <c r="K2921" s="256">
        <v>695.42791340396172</v>
      </c>
      <c r="L2921" s="256">
        <v>711.34269921695113</v>
      </c>
      <c r="M2921" s="256">
        <v>727.25748502994054</v>
      </c>
      <c r="N2921" s="256">
        <v>744.13680331644446</v>
      </c>
      <c r="O2921" s="256">
        <v>762.94518654997739</v>
      </c>
      <c r="P2921" s="256">
        <v>783.68263473053935</v>
      </c>
      <c r="Q2921" s="256">
        <v>806.83141409488758</v>
      </c>
      <c r="R2921" s="256">
        <v>832.39152464302208</v>
      </c>
      <c r="S2921" s="256">
        <v>857.46936895439933</v>
      </c>
      <c r="T2921" s="256">
        <v>884.95854444956296</v>
      </c>
      <c r="U2921" s="256">
        <v>934.14970059880295</v>
      </c>
      <c r="V2921" s="256">
        <v>1003.1137724550904</v>
      </c>
      <c r="W2921" s="256">
        <v>1096.1911561492407</v>
      </c>
      <c r="X2921" s="256">
        <v>1195.0557346844778</v>
      </c>
      <c r="Y2921" s="256">
        <v>1292.4735145094435</v>
      </c>
      <c r="Z2921" s="256">
        <v>1414.9691386457862</v>
      </c>
      <c r="AA2921" s="256">
        <v>1562.5426070935061</v>
      </c>
      <c r="AB2921" s="256">
        <v>1711.0806080147406</v>
      </c>
      <c r="AC2921" s="256">
        <v>1803.6757254721338</v>
      </c>
      <c r="AD2921" s="256">
        <v>1809.4629203132208</v>
      </c>
      <c r="AE2921" s="256">
        <v>1670.0879778903741</v>
      </c>
      <c r="AF2921" s="256">
        <v>1186.8572086596046</v>
      </c>
      <c r="AG2921" s="256">
        <v>361.217411331184</v>
      </c>
      <c r="AH2921" s="256">
        <v>151.91386457853531</v>
      </c>
      <c r="AI2921" s="256">
        <v>96.453247351450997</v>
      </c>
      <c r="AJ2921" s="256">
        <v>62.694610778443149</v>
      </c>
      <c r="AK2921" s="256">
        <v>19.290649470290198</v>
      </c>
      <c r="AL2921" s="256">
        <v>0</v>
      </c>
      <c r="AM2921" s="256">
        <v>0</v>
      </c>
      <c r="AN2921" s="256">
        <v>0</v>
      </c>
      <c r="AO2921" s="256">
        <v>0</v>
      </c>
      <c r="AP2921" s="256">
        <v>0</v>
      </c>
      <c r="AQ2921" s="256">
        <v>0</v>
      </c>
      <c r="AR2921" s="256">
        <v>0</v>
      </c>
      <c r="AS2921" s="256">
        <v>0</v>
      </c>
      <c r="AT2921" s="256">
        <v>0</v>
      </c>
      <c r="AU2921" s="256">
        <v>0</v>
      </c>
      <c r="AV2921" s="256">
        <v>0</v>
      </c>
      <c r="AW2921" s="256">
        <v>0</v>
      </c>
      <c r="AX2921" s="256">
        <v>0</v>
      </c>
      <c r="AY2921" s="256">
        <v>0</v>
      </c>
      <c r="AZ2921" s="256">
        <v>0</v>
      </c>
      <c r="BA2921" s="256">
        <v>0</v>
      </c>
      <c r="BB2921" s="256">
        <v>0</v>
      </c>
      <c r="BC2921" s="256">
        <v>0</v>
      </c>
      <c r="BD2921" s="256">
        <v>0</v>
      </c>
      <c r="BE2921" s="256">
        <v>0</v>
      </c>
      <c r="BF2921" s="256">
        <v>0</v>
      </c>
      <c r="BG2921" s="256">
        <v>0</v>
      </c>
      <c r="BH2921" s="256">
        <v>0</v>
      </c>
      <c r="BI2921" s="256">
        <v>0</v>
      </c>
      <c r="BJ2921" s="256">
        <v>0</v>
      </c>
      <c r="BK2921" s="256">
        <v>0</v>
      </c>
      <c r="BL2921" s="256">
        <v>0</v>
      </c>
      <c r="BM2921" s="256">
        <v>0</v>
      </c>
      <c r="BN2921" s="256">
        <v>0</v>
      </c>
      <c r="BO2921" s="256">
        <v>0</v>
      </c>
      <c r="BP2921" s="256">
        <v>0</v>
      </c>
      <c r="BQ2921" s="256">
        <v>0</v>
      </c>
      <c r="BR2921" s="256">
        <v>0</v>
      </c>
      <c r="BS2921" s="256">
        <v>0</v>
      </c>
      <c r="BT2921" s="256">
        <v>0</v>
      </c>
      <c r="BU2921" s="256">
        <v>0</v>
      </c>
      <c r="BV2921" s="256">
        <v>0</v>
      </c>
    </row>
    <row r="2922" spans="1:74">
      <c r="A2922" s="256">
        <v>95</v>
      </c>
      <c r="B2922" s="256">
        <v>627.4283740211888</v>
      </c>
      <c r="C2922" s="256">
        <v>628.39290649470331</v>
      </c>
      <c r="D2922" s="256">
        <v>626.94610778443155</v>
      </c>
      <c r="E2922" s="256">
        <v>625.98157531091704</v>
      </c>
      <c r="F2922" s="256">
        <v>633.69783509903311</v>
      </c>
      <c r="G2922" s="256">
        <v>644.30769230769272</v>
      </c>
      <c r="H2922" s="256">
        <v>653.47075080608056</v>
      </c>
      <c r="I2922" s="256">
        <v>664.56287425149742</v>
      </c>
      <c r="J2922" s="256">
        <v>678.54859511745781</v>
      </c>
      <c r="K2922" s="256">
        <v>692.05204974666094</v>
      </c>
      <c r="L2922" s="256">
        <v>703.1441731920778</v>
      </c>
      <c r="M2922" s="256">
        <v>714.23629663749466</v>
      </c>
      <c r="N2922" s="256">
        <v>722.91708889912525</v>
      </c>
      <c r="O2922" s="256">
        <v>732.08014739751309</v>
      </c>
      <c r="P2922" s="256">
        <v>744.61906955320171</v>
      </c>
      <c r="Q2922" s="256">
        <v>761.01612160294837</v>
      </c>
      <c r="R2922" s="256">
        <v>781.27130354675307</v>
      </c>
      <c r="S2922" s="256">
        <v>799.59742054352876</v>
      </c>
      <c r="T2922" s="256">
        <v>822.26393367111973</v>
      </c>
      <c r="U2922" s="256">
        <v>862.29203132197188</v>
      </c>
      <c r="V2922" s="256">
        <v>915.34131736527002</v>
      </c>
      <c r="W2922" s="256">
        <v>984.30538922155745</v>
      </c>
      <c r="X2922" s="256">
        <v>1049.8935974205442</v>
      </c>
      <c r="Y2922" s="256">
        <v>1108.7300783049293</v>
      </c>
      <c r="Z2922" s="256">
        <v>1175.7650852141876</v>
      </c>
      <c r="AA2922" s="256">
        <v>1250.5163519115622</v>
      </c>
      <c r="AB2922" s="256">
        <v>1308.3883003224328</v>
      </c>
      <c r="AC2922" s="256">
        <v>1299.7075080608022</v>
      </c>
      <c r="AD2922" s="256">
        <v>1206.1478581298948</v>
      </c>
      <c r="AE2922" s="256">
        <v>1018.0640257945653</v>
      </c>
      <c r="AF2922" s="256">
        <v>682.8889912482731</v>
      </c>
      <c r="AG2922" s="256">
        <v>236.79272224781221</v>
      </c>
      <c r="AH2922" s="256">
        <v>95.006448641179233</v>
      </c>
      <c r="AI2922" s="256">
        <v>58.836480884385111</v>
      </c>
      <c r="AJ2922" s="256">
        <v>31.829571625978829</v>
      </c>
      <c r="AK2922" s="256">
        <v>8.6807922616305895</v>
      </c>
      <c r="AL2922" s="256">
        <v>0</v>
      </c>
      <c r="AM2922" s="256">
        <v>0</v>
      </c>
      <c r="AN2922" s="256">
        <v>0</v>
      </c>
      <c r="AO2922" s="256">
        <v>0</v>
      </c>
      <c r="AP2922" s="256">
        <v>0</v>
      </c>
      <c r="AQ2922" s="256">
        <v>0</v>
      </c>
      <c r="AR2922" s="256">
        <v>0</v>
      </c>
      <c r="AS2922" s="256">
        <v>0</v>
      </c>
      <c r="AT2922" s="256">
        <v>0</v>
      </c>
      <c r="AU2922" s="256">
        <v>0</v>
      </c>
      <c r="AV2922" s="256">
        <v>0</v>
      </c>
      <c r="AW2922" s="256">
        <v>0</v>
      </c>
      <c r="AX2922" s="256">
        <v>0</v>
      </c>
      <c r="AY2922" s="256">
        <v>0</v>
      </c>
      <c r="AZ2922" s="256">
        <v>0</v>
      </c>
      <c r="BA2922" s="256">
        <v>0</v>
      </c>
      <c r="BB2922" s="256">
        <v>0</v>
      </c>
      <c r="BC2922" s="256">
        <v>0</v>
      </c>
      <c r="BD2922" s="256">
        <v>0</v>
      </c>
      <c r="BE2922" s="256">
        <v>0</v>
      </c>
      <c r="BF2922" s="256">
        <v>0</v>
      </c>
      <c r="BG2922" s="256">
        <v>0</v>
      </c>
      <c r="BH2922" s="256">
        <v>0</v>
      </c>
      <c r="BI2922" s="256">
        <v>0</v>
      </c>
      <c r="BJ2922" s="256">
        <v>0</v>
      </c>
      <c r="BK2922" s="256">
        <v>0</v>
      </c>
      <c r="BL2922" s="256">
        <v>0</v>
      </c>
      <c r="BM2922" s="256">
        <v>0</v>
      </c>
      <c r="BN2922" s="256">
        <v>0</v>
      </c>
      <c r="BO2922" s="256">
        <v>0</v>
      </c>
      <c r="BP2922" s="256">
        <v>0</v>
      </c>
      <c r="BQ2922" s="256">
        <v>0</v>
      </c>
      <c r="BR2922" s="256">
        <v>0</v>
      </c>
      <c r="BS2922" s="256">
        <v>0</v>
      </c>
      <c r="BT2922" s="256">
        <v>0</v>
      </c>
      <c r="BU2922" s="256">
        <v>0</v>
      </c>
      <c r="BV2922" s="256">
        <v>0</v>
      </c>
    </row>
    <row r="2923" spans="1:74">
      <c r="A2923" s="256">
        <v>100</v>
      </c>
      <c r="B2923" s="256">
        <v>627.4283740211888</v>
      </c>
      <c r="C2923" s="256">
        <v>630.80423767848959</v>
      </c>
      <c r="D2923" s="256">
        <v>630.80423767848959</v>
      </c>
      <c r="E2923" s="256">
        <v>630.80423767848959</v>
      </c>
      <c r="F2923" s="256">
        <v>638.52049746660566</v>
      </c>
      <c r="G2923" s="256">
        <v>648.16582220175076</v>
      </c>
      <c r="H2923" s="256">
        <v>657.81114693689585</v>
      </c>
      <c r="I2923" s="256">
        <v>667.9387379087982</v>
      </c>
      <c r="J2923" s="256">
        <v>678.06632888070055</v>
      </c>
      <c r="K2923" s="256">
        <v>688.67618608936016</v>
      </c>
      <c r="L2923" s="256">
        <v>695.42791340396172</v>
      </c>
      <c r="M2923" s="256">
        <v>700.73284200829153</v>
      </c>
      <c r="N2923" s="256">
        <v>703.1441731920778</v>
      </c>
      <c r="O2923" s="256">
        <v>704.59097190234957</v>
      </c>
      <c r="P2923" s="256">
        <v>707.96683555965035</v>
      </c>
      <c r="Q2923" s="256">
        <v>711.34269921695113</v>
      </c>
      <c r="R2923" s="256">
        <v>720.98802395209623</v>
      </c>
      <c r="S2923" s="256">
        <v>733.0446798710276</v>
      </c>
      <c r="T2923" s="256">
        <v>743.6545370796872</v>
      </c>
      <c r="U2923" s="256">
        <v>759.08705665591935</v>
      </c>
      <c r="V2923" s="256">
        <v>780.78903730999582</v>
      </c>
      <c r="W2923" s="256">
        <v>808.27821280515934</v>
      </c>
      <c r="X2923" s="256">
        <v>828.53339474896404</v>
      </c>
      <c r="Y2923" s="256">
        <v>825.63979732842051</v>
      </c>
      <c r="Z2923" s="256">
        <v>813.58314140948914</v>
      </c>
      <c r="AA2923" s="256">
        <v>804.4200829111013</v>
      </c>
      <c r="AB2923" s="256">
        <v>772.10824504836523</v>
      </c>
      <c r="AC2923" s="256">
        <v>683.85352372178761</v>
      </c>
      <c r="AD2923" s="256">
        <v>563.76923076923106</v>
      </c>
      <c r="AE2923" s="256">
        <v>414.74896361123928</v>
      </c>
      <c r="AF2923" s="256">
        <v>255.11883924458789</v>
      </c>
      <c r="AG2923" s="256">
        <v>136.96361123906041</v>
      </c>
      <c r="AH2923" s="256">
        <v>70.89313680331648</v>
      </c>
      <c r="AI2923" s="256">
        <v>48.708889912482753</v>
      </c>
      <c r="AJ2923" s="256">
        <v>27.006909258406282</v>
      </c>
      <c r="AK2923" s="256">
        <v>10.60985720865961</v>
      </c>
      <c r="AL2923" s="256">
        <v>0</v>
      </c>
      <c r="AM2923" s="256">
        <v>0</v>
      </c>
      <c r="AN2923" s="256">
        <v>0</v>
      </c>
      <c r="AO2923" s="256">
        <v>0</v>
      </c>
      <c r="AP2923" s="256">
        <v>0</v>
      </c>
      <c r="AQ2923" s="256">
        <v>0</v>
      </c>
      <c r="AR2923" s="256">
        <v>0</v>
      </c>
      <c r="AS2923" s="256">
        <v>0</v>
      </c>
      <c r="AT2923" s="256">
        <v>0</v>
      </c>
      <c r="AU2923" s="256">
        <v>0</v>
      </c>
      <c r="AV2923" s="256">
        <v>0</v>
      </c>
      <c r="AW2923" s="256">
        <v>0</v>
      </c>
      <c r="AX2923" s="256">
        <v>0</v>
      </c>
      <c r="AY2923" s="256">
        <v>0</v>
      </c>
      <c r="AZ2923" s="256">
        <v>0</v>
      </c>
      <c r="BA2923" s="256">
        <v>0</v>
      </c>
      <c r="BB2923" s="256">
        <v>0</v>
      </c>
      <c r="BC2923" s="256">
        <v>0</v>
      </c>
      <c r="BD2923" s="256">
        <v>0</v>
      </c>
      <c r="BE2923" s="256">
        <v>0</v>
      </c>
      <c r="BF2923" s="256">
        <v>0</v>
      </c>
      <c r="BG2923" s="256">
        <v>0</v>
      </c>
      <c r="BH2923" s="256">
        <v>0</v>
      </c>
      <c r="BI2923" s="256">
        <v>0</v>
      </c>
      <c r="BJ2923" s="256">
        <v>0</v>
      </c>
      <c r="BK2923" s="256">
        <v>0</v>
      </c>
      <c r="BL2923" s="256">
        <v>0</v>
      </c>
      <c r="BM2923" s="256">
        <v>0</v>
      </c>
      <c r="BN2923" s="256">
        <v>0</v>
      </c>
      <c r="BO2923" s="256">
        <v>0</v>
      </c>
      <c r="BP2923" s="256">
        <v>0</v>
      </c>
      <c r="BQ2923" s="256">
        <v>0</v>
      </c>
      <c r="BR2923" s="256">
        <v>0</v>
      </c>
      <c r="BS2923" s="256">
        <v>0</v>
      </c>
      <c r="BT2923" s="256">
        <v>0</v>
      </c>
      <c r="BU2923" s="256">
        <v>0</v>
      </c>
      <c r="BV2923" s="256">
        <v>0</v>
      </c>
    </row>
    <row r="2924" spans="1:74">
      <c r="A2924" s="256">
        <v>105</v>
      </c>
      <c r="B2924" s="256">
        <v>627.4283740211888</v>
      </c>
      <c r="C2924" s="256">
        <v>631.76877015200409</v>
      </c>
      <c r="D2924" s="256">
        <v>633.21556886227586</v>
      </c>
      <c r="E2924" s="256">
        <v>635.62690004606213</v>
      </c>
      <c r="F2924" s="256">
        <v>642.86089359742095</v>
      </c>
      <c r="G2924" s="256">
        <v>652.0239520958088</v>
      </c>
      <c r="H2924" s="256">
        <v>658.77567941041036</v>
      </c>
      <c r="I2924" s="256">
        <v>666.49193919852644</v>
      </c>
      <c r="J2924" s="256">
        <v>674.20819898664251</v>
      </c>
      <c r="K2924" s="256">
        <v>677.5840626439433</v>
      </c>
      <c r="L2924" s="256">
        <v>679.99539382772957</v>
      </c>
      <c r="M2924" s="256">
        <v>677.5840626439433</v>
      </c>
      <c r="N2924" s="256">
        <v>670.83233532934173</v>
      </c>
      <c r="O2924" s="256">
        <v>661.18701059419664</v>
      </c>
      <c r="P2924" s="256">
        <v>648.64808843850801</v>
      </c>
      <c r="Q2924" s="256">
        <v>633.69783509903311</v>
      </c>
      <c r="R2924" s="256">
        <v>619.71211423307273</v>
      </c>
      <c r="S2924" s="256">
        <v>602.83279594656869</v>
      </c>
      <c r="T2924" s="256">
        <v>592.22293873790909</v>
      </c>
      <c r="U2924" s="256">
        <v>595.59880239520987</v>
      </c>
      <c r="V2924" s="256">
        <v>612.96038691847104</v>
      </c>
      <c r="W2924" s="256">
        <v>625.98157531091704</v>
      </c>
      <c r="X2924" s="256">
        <v>607.65545831414124</v>
      </c>
      <c r="Y2924" s="256">
        <v>540.62045140488283</v>
      </c>
      <c r="Z2924" s="256">
        <v>446.09626900046089</v>
      </c>
      <c r="AA2924" s="256">
        <v>359.28834638415498</v>
      </c>
      <c r="AB2924" s="256">
        <v>299.96959926301258</v>
      </c>
      <c r="AC2924" s="256">
        <v>250.7784431137726</v>
      </c>
      <c r="AD2924" s="256">
        <v>200.62275449101807</v>
      </c>
      <c r="AE2924" s="256">
        <v>149.98479963150629</v>
      </c>
      <c r="AF2924" s="256">
        <v>116.22616305849846</v>
      </c>
      <c r="AG2924" s="256">
        <v>89.701520036849431</v>
      </c>
      <c r="AH2924" s="256">
        <v>63.176877015200404</v>
      </c>
      <c r="AI2924" s="256">
        <v>48.708889912482753</v>
      </c>
      <c r="AJ2924" s="256">
        <v>32.794104099493339</v>
      </c>
      <c r="AK2924" s="256">
        <v>13.985720865960396</v>
      </c>
      <c r="AL2924" s="256">
        <v>0</v>
      </c>
      <c r="AM2924" s="256">
        <v>0</v>
      </c>
      <c r="AN2924" s="256">
        <v>0</v>
      </c>
      <c r="AO2924" s="256">
        <v>0</v>
      </c>
      <c r="AP2924" s="256">
        <v>0</v>
      </c>
      <c r="AQ2924" s="256">
        <v>0</v>
      </c>
      <c r="AR2924" s="256">
        <v>0</v>
      </c>
      <c r="AS2924" s="256">
        <v>0</v>
      </c>
      <c r="AT2924" s="256">
        <v>0</v>
      </c>
      <c r="AU2924" s="256">
        <v>0</v>
      </c>
      <c r="AV2924" s="256">
        <v>0</v>
      </c>
      <c r="AW2924" s="256">
        <v>0</v>
      </c>
      <c r="AX2924" s="256">
        <v>0</v>
      </c>
      <c r="AY2924" s="256">
        <v>0</v>
      </c>
      <c r="AZ2924" s="256">
        <v>0</v>
      </c>
      <c r="BA2924" s="256">
        <v>0</v>
      </c>
      <c r="BB2924" s="256">
        <v>0</v>
      </c>
      <c r="BC2924" s="256">
        <v>0</v>
      </c>
      <c r="BD2924" s="256">
        <v>0</v>
      </c>
      <c r="BE2924" s="256">
        <v>0</v>
      </c>
      <c r="BF2924" s="256">
        <v>0</v>
      </c>
      <c r="BG2924" s="256">
        <v>0</v>
      </c>
      <c r="BH2924" s="256">
        <v>0</v>
      </c>
      <c r="BI2924" s="256">
        <v>0</v>
      </c>
      <c r="BJ2924" s="256">
        <v>0</v>
      </c>
      <c r="BK2924" s="256">
        <v>0</v>
      </c>
      <c r="BL2924" s="256">
        <v>0</v>
      </c>
      <c r="BM2924" s="256">
        <v>0</v>
      </c>
      <c r="BN2924" s="256">
        <v>0</v>
      </c>
      <c r="BO2924" s="256">
        <v>0</v>
      </c>
      <c r="BP2924" s="256">
        <v>0</v>
      </c>
      <c r="BQ2924" s="256">
        <v>0</v>
      </c>
      <c r="BR2924" s="256">
        <v>0</v>
      </c>
      <c r="BS2924" s="256">
        <v>0</v>
      </c>
      <c r="BT2924" s="256">
        <v>0</v>
      </c>
      <c r="BU2924" s="256">
        <v>0</v>
      </c>
      <c r="BV2924" s="256">
        <v>0</v>
      </c>
    </row>
    <row r="2925" spans="1:74">
      <c r="A2925" s="256">
        <v>110</v>
      </c>
      <c r="B2925" s="256">
        <v>627.4283740211888</v>
      </c>
      <c r="C2925" s="256">
        <v>633.21556886227586</v>
      </c>
      <c r="D2925" s="256">
        <v>635.14463380930488</v>
      </c>
      <c r="E2925" s="256">
        <v>638.03823122984841</v>
      </c>
      <c r="F2925" s="256">
        <v>644.78995854444997</v>
      </c>
      <c r="G2925" s="256">
        <v>653.95301704283781</v>
      </c>
      <c r="H2925" s="256">
        <v>657.3288807001386</v>
      </c>
      <c r="I2925" s="256">
        <v>661.18701059419664</v>
      </c>
      <c r="J2925" s="256">
        <v>660.70474435743938</v>
      </c>
      <c r="K2925" s="256">
        <v>658.29341317365311</v>
      </c>
      <c r="L2925" s="256">
        <v>652.9884845693233</v>
      </c>
      <c r="M2925" s="256">
        <v>642.3786273606637</v>
      </c>
      <c r="N2925" s="256">
        <v>622.123445416859</v>
      </c>
      <c r="O2925" s="256">
        <v>588.84707508060831</v>
      </c>
      <c r="P2925" s="256">
        <v>545.92538000921263</v>
      </c>
      <c r="Q2925" s="256">
        <v>499.62782128051617</v>
      </c>
      <c r="R2925" s="256">
        <v>461.52878857669305</v>
      </c>
      <c r="S2925" s="256">
        <v>435.48641179180129</v>
      </c>
      <c r="T2925" s="256">
        <v>425.84108705665614</v>
      </c>
      <c r="U2925" s="256">
        <v>431.14601566098594</v>
      </c>
      <c r="V2925" s="256">
        <v>441.7558728696456</v>
      </c>
      <c r="W2925" s="256">
        <v>423.91202210962712</v>
      </c>
      <c r="X2925" s="256">
        <v>357.35928143712596</v>
      </c>
      <c r="Y2925" s="256">
        <v>274.89175495163533</v>
      </c>
      <c r="Z2925" s="256">
        <v>217.50207277752202</v>
      </c>
      <c r="AA2925" s="256">
        <v>190.49516351911572</v>
      </c>
      <c r="AB2925" s="256">
        <v>177.47397512666984</v>
      </c>
      <c r="AC2925" s="256">
        <v>156.73652694610789</v>
      </c>
      <c r="AD2925" s="256">
        <v>134.07001381851688</v>
      </c>
      <c r="AE2925" s="256">
        <v>106.58083832335335</v>
      </c>
      <c r="AF2925" s="256">
        <v>87.772455089820411</v>
      </c>
      <c r="AG2925" s="256">
        <v>74.269000460617264</v>
      </c>
      <c r="AH2925" s="256">
        <v>62.212344541685894</v>
      </c>
      <c r="AI2925" s="256">
        <v>55.460617227084327</v>
      </c>
      <c r="AJ2925" s="256">
        <v>38.581298940580396</v>
      </c>
      <c r="AK2925" s="256">
        <v>18.326116996775689</v>
      </c>
      <c r="AL2925" s="256">
        <v>0</v>
      </c>
      <c r="AM2925" s="256">
        <v>0</v>
      </c>
      <c r="AN2925" s="256">
        <v>0</v>
      </c>
      <c r="AO2925" s="256">
        <v>0</v>
      </c>
      <c r="AP2925" s="256">
        <v>0</v>
      </c>
      <c r="AQ2925" s="256">
        <v>0</v>
      </c>
      <c r="AR2925" s="256">
        <v>0</v>
      </c>
      <c r="AS2925" s="256">
        <v>0</v>
      </c>
      <c r="AT2925" s="256">
        <v>0</v>
      </c>
      <c r="AU2925" s="256">
        <v>0</v>
      </c>
      <c r="AV2925" s="256">
        <v>0</v>
      </c>
      <c r="AW2925" s="256">
        <v>0</v>
      </c>
      <c r="AX2925" s="256">
        <v>0</v>
      </c>
      <c r="AY2925" s="256">
        <v>0</v>
      </c>
      <c r="AZ2925" s="256">
        <v>0</v>
      </c>
      <c r="BA2925" s="256">
        <v>0</v>
      </c>
      <c r="BB2925" s="256">
        <v>0</v>
      </c>
      <c r="BC2925" s="256">
        <v>0</v>
      </c>
      <c r="BD2925" s="256">
        <v>0</v>
      </c>
      <c r="BE2925" s="256">
        <v>0</v>
      </c>
      <c r="BF2925" s="256">
        <v>0</v>
      </c>
      <c r="BG2925" s="256">
        <v>0</v>
      </c>
      <c r="BH2925" s="256">
        <v>0</v>
      </c>
      <c r="BI2925" s="256">
        <v>0</v>
      </c>
      <c r="BJ2925" s="256">
        <v>0</v>
      </c>
      <c r="BK2925" s="256">
        <v>0</v>
      </c>
      <c r="BL2925" s="256">
        <v>0</v>
      </c>
      <c r="BM2925" s="256">
        <v>0</v>
      </c>
      <c r="BN2925" s="256">
        <v>0</v>
      </c>
      <c r="BO2925" s="256">
        <v>0</v>
      </c>
      <c r="BP2925" s="256">
        <v>0</v>
      </c>
      <c r="BQ2925" s="256">
        <v>0</v>
      </c>
      <c r="BR2925" s="256">
        <v>0</v>
      </c>
      <c r="BS2925" s="256">
        <v>0</v>
      </c>
      <c r="BT2925" s="256">
        <v>0</v>
      </c>
      <c r="BU2925" s="256">
        <v>0</v>
      </c>
      <c r="BV2925" s="256">
        <v>0</v>
      </c>
    </row>
    <row r="2926" spans="1:74">
      <c r="A2926" s="256">
        <v>115</v>
      </c>
      <c r="B2926" s="256">
        <v>627.4283740211888</v>
      </c>
      <c r="C2926" s="256">
        <v>634.18010133579037</v>
      </c>
      <c r="D2926" s="256">
        <v>639.48502994012017</v>
      </c>
      <c r="E2926" s="256">
        <v>642.86089359742095</v>
      </c>
      <c r="F2926" s="256">
        <v>649.13035467526527</v>
      </c>
      <c r="G2926" s="256">
        <v>652.50621833256605</v>
      </c>
      <c r="H2926" s="256">
        <v>650.57715338553703</v>
      </c>
      <c r="I2926" s="256">
        <v>648.64808843850801</v>
      </c>
      <c r="J2926" s="256">
        <v>646.23675725472174</v>
      </c>
      <c r="K2926" s="256">
        <v>638.52049746660566</v>
      </c>
      <c r="L2926" s="256">
        <v>623.08797789037351</v>
      </c>
      <c r="M2926" s="256">
        <v>589.32934131736556</v>
      </c>
      <c r="N2926" s="256">
        <v>539.65591893136832</v>
      </c>
      <c r="O2926" s="256">
        <v>479.85490557346873</v>
      </c>
      <c r="P2926" s="256">
        <v>419.57162597881182</v>
      </c>
      <c r="Q2926" s="256">
        <v>365.07554122524203</v>
      </c>
      <c r="R2926" s="256">
        <v>325.52970981114714</v>
      </c>
      <c r="S2926" s="256">
        <v>301.41639797328435</v>
      </c>
      <c r="T2926" s="256">
        <v>289.84200829111023</v>
      </c>
      <c r="U2926" s="256">
        <v>287.43067710732396</v>
      </c>
      <c r="V2926" s="256">
        <v>290.80654076462474</v>
      </c>
      <c r="W2926" s="256">
        <v>266.693228926762</v>
      </c>
      <c r="X2926" s="256">
        <v>213.1616766467067</v>
      </c>
      <c r="Y2926" s="256">
        <v>178.43850760018435</v>
      </c>
      <c r="Z2926" s="256">
        <v>169.75771533855377</v>
      </c>
      <c r="AA2926" s="256">
        <v>165.89958544449573</v>
      </c>
      <c r="AB2926" s="256">
        <v>163.0059880239522</v>
      </c>
      <c r="AC2926" s="256">
        <v>153.84292952556433</v>
      </c>
      <c r="AD2926" s="256">
        <v>132.62321510824512</v>
      </c>
      <c r="AE2926" s="256">
        <v>109.95670198065415</v>
      </c>
      <c r="AF2926" s="256">
        <v>90.66605251036394</v>
      </c>
      <c r="AG2926" s="256">
        <v>82.949792722247864</v>
      </c>
      <c r="AH2926" s="256">
        <v>79.57392906494708</v>
      </c>
      <c r="AI2926" s="256">
        <v>72.339935513588244</v>
      </c>
      <c r="AJ2926" s="256">
        <v>53.531552280055301</v>
      </c>
      <c r="AK2926" s="256">
        <v>25.077844311377259</v>
      </c>
      <c r="AL2926" s="256">
        <v>0</v>
      </c>
      <c r="AM2926" s="256">
        <v>0</v>
      </c>
      <c r="AN2926" s="256">
        <v>0</v>
      </c>
      <c r="AO2926" s="256">
        <v>0</v>
      </c>
      <c r="AP2926" s="256">
        <v>0</v>
      </c>
      <c r="AQ2926" s="256">
        <v>0</v>
      </c>
      <c r="AR2926" s="256">
        <v>0</v>
      </c>
      <c r="AS2926" s="256">
        <v>0</v>
      </c>
      <c r="AT2926" s="256">
        <v>0</v>
      </c>
      <c r="AU2926" s="256">
        <v>0</v>
      </c>
      <c r="AV2926" s="256">
        <v>0</v>
      </c>
      <c r="AW2926" s="256">
        <v>0</v>
      </c>
      <c r="AX2926" s="256">
        <v>0</v>
      </c>
      <c r="AY2926" s="256">
        <v>0</v>
      </c>
      <c r="AZ2926" s="256">
        <v>0</v>
      </c>
      <c r="BA2926" s="256">
        <v>0</v>
      </c>
      <c r="BB2926" s="256">
        <v>0</v>
      </c>
      <c r="BC2926" s="256">
        <v>0</v>
      </c>
      <c r="BD2926" s="256">
        <v>0</v>
      </c>
      <c r="BE2926" s="256">
        <v>0</v>
      </c>
      <c r="BF2926" s="256">
        <v>0</v>
      </c>
      <c r="BG2926" s="256">
        <v>0</v>
      </c>
      <c r="BH2926" s="256">
        <v>0</v>
      </c>
      <c r="BI2926" s="256">
        <v>0</v>
      </c>
      <c r="BJ2926" s="256">
        <v>0</v>
      </c>
      <c r="BK2926" s="256">
        <v>0</v>
      </c>
      <c r="BL2926" s="256">
        <v>0</v>
      </c>
      <c r="BM2926" s="256">
        <v>0</v>
      </c>
      <c r="BN2926" s="256">
        <v>0</v>
      </c>
      <c r="BO2926" s="256">
        <v>0</v>
      </c>
      <c r="BP2926" s="256">
        <v>0</v>
      </c>
      <c r="BQ2926" s="256">
        <v>0</v>
      </c>
      <c r="BR2926" s="256">
        <v>0</v>
      </c>
      <c r="BS2926" s="256">
        <v>0</v>
      </c>
      <c r="BT2926" s="256">
        <v>0</v>
      </c>
      <c r="BU2926" s="256">
        <v>0</v>
      </c>
      <c r="BV2926" s="256">
        <v>0</v>
      </c>
    </row>
    <row r="2927" spans="1:74">
      <c r="A2927" s="256">
        <v>120</v>
      </c>
      <c r="B2927" s="256">
        <v>627.4283740211888</v>
      </c>
      <c r="C2927" s="256">
        <v>635.14463380930488</v>
      </c>
      <c r="D2927" s="256">
        <v>640.93182865039194</v>
      </c>
      <c r="E2927" s="256">
        <v>645.27222478120723</v>
      </c>
      <c r="F2927" s="256">
        <v>650.57715338553703</v>
      </c>
      <c r="G2927" s="256">
        <v>650.57715338553703</v>
      </c>
      <c r="H2927" s="256">
        <v>645.27222478120723</v>
      </c>
      <c r="I2927" s="256">
        <v>638.03823122984841</v>
      </c>
      <c r="J2927" s="256">
        <v>628.87517273146057</v>
      </c>
      <c r="K2927" s="256">
        <v>609.10225702441301</v>
      </c>
      <c r="L2927" s="256">
        <v>569.55642561031812</v>
      </c>
      <c r="M2927" s="256">
        <v>509.75541225241852</v>
      </c>
      <c r="N2927" s="256">
        <v>440.79134039613109</v>
      </c>
      <c r="O2927" s="256">
        <v>370.38046982957184</v>
      </c>
      <c r="P2927" s="256">
        <v>309.61492399815774</v>
      </c>
      <c r="Q2927" s="256">
        <v>262.83509903270397</v>
      </c>
      <c r="R2927" s="256">
        <v>231.48779364348241</v>
      </c>
      <c r="S2927" s="256">
        <v>209.30354675264866</v>
      </c>
      <c r="T2927" s="256">
        <v>200.14048825426082</v>
      </c>
      <c r="U2927" s="256">
        <v>202.55181943804709</v>
      </c>
      <c r="V2927" s="256">
        <v>211.71487793643493</v>
      </c>
      <c r="W2927" s="256">
        <v>203.99861814831885</v>
      </c>
      <c r="X2927" s="256">
        <v>170.23998157531102</v>
      </c>
      <c r="Y2927" s="256">
        <v>153.84292952556433</v>
      </c>
      <c r="Z2927" s="256">
        <v>153.36066328880707</v>
      </c>
      <c r="AA2927" s="256">
        <v>155.28972823583612</v>
      </c>
      <c r="AB2927" s="256">
        <v>155.77199447259338</v>
      </c>
      <c r="AC2927" s="256">
        <v>149.02026715799178</v>
      </c>
      <c r="AD2927" s="256">
        <v>130.6941501612161</v>
      </c>
      <c r="AE2927" s="256">
        <v>115.26163058498395</v>
      </c>
      <c r="AF2927" s="256">
        <v>99.346844771994526</v>
      </c>
      <c r="AG2927" s="256">
        <v>93.077383694150214</v>
      </c>
      <c r="AH2927" s="256">
        <v>90.66605251036394</v>
      </c>
      <c r="AI2927" s="256">
        <v>89.701520036849431</v>
      </c>
      <c r="AJ2927" s="256">
        <v>81.985260248733354</v>
      </c>
      <c r="AK2927" s="256">
        <v>36.169967756794122</v>
      </c>
      <c r="AL2927" s="256">
        <v>0</v>
      </c>
      <c r="AM2927" s="256">
        <v>0</v>
      </c>
      <c r="AN2927" s="256">
        <v>0</v>
      </c>
      <c r="AO2927" s="256">
        <v>0</v>
      </c>
      <c r="AP2927" s="256">
        <v>0</v>
      </c>
      <c r="AQ2927" s="256">
        <v>0</v>
      </c>
      <c r="AR2927" s="256">
        <v>0</v>
      </c>
      <c r="AS2927" s="256">
        <v>0</v>
      </c>
      <c r="AT2927" s="256">
        <v>0</v>
      </c>
      <c r="AU2927" s="256">
        <v>0</v>
      </c>
      <c r="AV2927" s="256">
        <v>0</v>
      </c>
      <c r="AW2927" s="256">
        <v>0</v>
      </c>
      <c r="AX2927" s="256">
        <v>0</v>
      </c>
      <c r="AY2927" s="256">
        <v>0</v>
      </c>
      <c r="AZ2927" s="256">
        <v>0</v>
      </c>
      <c r="BA2927" s="256">
        <v>0</v>
      </c>
      <c r="BB2927" s="256">
        <v>0</v>
      </c>
      <c r="BC2927" s="256">
        <v>0</v>
      </c>
      <c r="BD2927" s="256">
        <v>0</v>
      </c>
      <c r="BE2927" s="256">
        <v>0</v>
      </c>
      <c r="BF2927" s="256">
        <v>0</v>
      </c>
      <c r="BG2927" s="256">
        <v>0</v>
      </c>
      <c r="BH2927" s="256">
        <v>0</v>
      </c>
      <c r="BI2927" s="256">
        <v>0</v>
      </c>
      <c r="BJ2927" s="256">
        <v>0</v>
      </c>
      <c r="BK2927" s="256">
        <v>0</v>
      </c>
      <c r="BL2927" s="256">
        <v>0</v>
      </c>
      <c r="BM2927" s="256">
        <v>0</v>
      </c>
      <c r="BN2927" s="256">
        <v>0</v>
      </c>
      <c r="BO2927" s="256">
        <v>0</v>
      </c>
      <c r="BP2927" s="256">
        <v>0</v>
      </c>
      <c r="BQ2927" s="256">
        <v>0</v>
      </c>
      <c r="BR2927" s="256">
        <v>0</v>
      </c>
      <c r="BS2927" s="256">
        <v>0</v>
      </c>
      <c r="BT2927" s="256">
        <v>0</v>
      </c>
      <c r="BU2927" s="256">
        <v>0</v>
      </c>
      <c r="BV2927" s="256">
        <v>0</v>
      </c>
    </row>
    <row r="2928" spans="1:74">
      <c r="A2928" s="256">
        <v>125</v>
      </c>
      <c r="B2928" s="256">
        <v>627.4283740211888</v>
      </c>
      <c r="C2928" s="256">
        <v>636.59143251957664</v>
      </c>
      <c r="D2928" s="256">
        <v>641.89636112390644</v>
      </c>
      <c r="E2928" s="256">
        <v>645.27222478120723</v>
      </c>
      <c r="F2928" s="256">
        <v>648.64808843850801</v>
      </c>
      <c r="G2928" s="256">
        <v>646.23675725472174</v>
      </c>
      <c r="H2928" s="256">
        <v>638.03823122984841</v>
      </c>
      <c r="I2928" s="256">
        <v>626.46384154767429</v>
      </c>
      <c r="J2928" s="256">
        <v>605.72639336711222</v>
      </c>
      <c r="K2928" s="256">
        <v>560.39336711193027</v>
      </c>
      <c r="L2928" s="256">
        <v>497.69875633348715</v>
      </c>
      <c r="M2928" s="256">
        <v>422.46522339935535</v>
      </c>
      <c r="N2928" s="256">
        <v>346.2671579917091</v>
      </c>
      <c r="O2928" s="256">
        <v>278.74988484569337</v>
      </c>
      <c r="P2928" s="256">
        <v>228.59419622293888</v>
      </c>
      <c r="Q2928" s="256">
        <v>195.31782588668827</v>
      </c>
      <c r="R2928" s="256">
        <v>173.6158452326118</v>
      </c>
      <c r="S2928" s="256">
        <v>163.48825426070945</v>
      </c>
      <c r="T2928" s="256">
        <v>166.86411791801024</v>
      </c>
      <c r="U2928" s="256">
        <v>177.9562413634271</v>
      </c>
      <c r="V2928" s="256">
        <v>190.49516351911572</v>
      </c>
      <c r="W2928" s="256">
        <v>199.65822201750356</v>
      </c>
      <c r="X2928" s="256">
        <v>184.22570244127141</v>
      </c>
      <c r="Y2928" s="256">
        <v>155.77199447259338</v>
      </c>
      <c r="Z2928" s="256">
        <v>154.32519576232158</v>
      </c>
      <c r="AA2928" s="256">
        <v>153.36066328880707</v>
      </c>
      <c r="AB2928" s="256">
        <v>149.98479963150629</v>
      </c>
      <c r="AC2928" s="256">
        <v>141.78627360663296</v>
      </c>
      <c r="AD2928" s="256">
        <v>132.14094887148786</v>
      </c>
      <c r="AE2928" s="256">
        <v>120.0842929525565</v>
      </c>
      <c r="AF2928" s="256">
        <v>104.65177337632433</v>
      </c>
      <c r="AG2928" s="256">
        <v>95.488714877936488</v>
      </c>
      <c r="AH2928" s="256">
        <v>87.290188853063157</v>
      </c>
      <c r="AI2928" s="256">
        <v>80.056195301704335</v>
      </c>
      <c r="AJ2928" s="256">
        <v>71.375403040073735</v>
      </c>
      <c r="AK2928" s="256">
        <v>39.545831414094913</v>
      </c>
      <c r="AL2928" s="256">
        <v>0</v>
      </c>
      <c r="AM2928" s="256">
        <v>0</v>
      </c>
      <c r="AN2928" s="256">
        <v>0</v>
      </c>
      <c r="AO2928" s="256">
        <v>0</v>
      </c>
      <c r="AP2928" s="256">
        <v>0</v>
      </c>
      <c r="AQ2928" s="256">
        <v>0</v>
      </c>
      <c r="AR2928" s="256">
        <v>0</v>
      </c>
      <c r="AS2928" s="256">
        <v>0</v>
      </c>
      <c r="AT2928" s="256">
        <v>0</v>
      </c>
      <c r="AU2928" s="256">
        <v>0</v>
      </c>
      <c r="AV2928" s="256">
        <v>0</v>
      </c>
      <c r="AW2928" s="256">
        <v>0</v>
      </c>
      <c r="AX2928" s="256">
        <v>0</v>
      </c>
      <c r="AY2928" s="256">
        <v>0</v>
      </c>
      <c r="AZ2928" s="256">
        <v>0</v>
      </c>
      <c r="BA2928" s="256">
        <v>0</v>
      </c>
      <c r="BB2928" s="256">
        <v>0</v>
      </c>
      <c r="BC2928" s="256">
        <v>0</v>
      </c>
      <c r="BD2928" s="256">
        <v>0</v>
      </c>
      <c r="BE2928" s="256">
        <v>0</v>
      </c>
      <c r="BF2928" s="256">
        <v>0</v>
      </c>
      <c r="BG2928" s="256">
        <v>0</v>
      </c>
      <c r="BH2928" s="256">
        <v>0</v>
      </c>
      <c r="BI2928" s="256">
        <v>0</v>
      </c>
      <c r="BJ2928" s="256">
        <v>0</v>
      </c>
      <c r="BK2928" s="256">
        <v>0</v>
      </c>
      <c r="BL2928" s="256">
        <v>0</v>
      </c>
      <c r="BM2928" s="256">
        <v>0</v>
      </c>
      <c r="BN2928" s="256">
        <v>0</v>
      </c>
      <c r="BO2928" s="256">
        <v>0</v>
      </c>
      <c r="BP2928" s="256">
        <v>0</v>
      </c>
      <c r="BQ2928" s="256">
        <v>0</v>
      </c>
      <c r="BR2928" s="256">
        <v>0</v>
      </c>
      <c r="BS2928" s="256">
        <v>0</v>
      </c>
      <c r="BT2928" s="256">
        <v>0</v>
      </c>
      <c r="BU2928" s="256">
        <v>0</v>
      </c>
      <c r="BV2928" s="256">
        <v>0</v>
      </c>
    </row>
    <row r="2929" spans="1:74">
      <c r="A2929" s="256">
        <v>130</v>
      </c>
      <c r="B2929" s="256">
        <v>627.4283740211888</v>
      </c>
      <c r="C2929" s="256">
        <v>638.03823122984841</v>
      </c>
      <c r="D2929" s="256">
        <v>645.27222478120723</v>
      </c>
      <c r="E2929" s="256">
        <v>649.13035467526527</v>
      </c>
      <c r="F2929" s="256">
        <v>647.20128972823625</v>
      </c>
      <c r="G2929" s="256">
        <v>640.44956241363468</v>
      </c>
      <c r="H2929" s="256">
        <v>629.35743896821782</v>
      </c>
      <c r="I2929" s="256">
        <v>611.51358820819928</v>
      </c>
      <c r="J2929" s="256">
        <v>572.45002303086164</v>
      </c>
      <c r="K2929" s="256">
        <v>506.86181483187499</v>
      </c>
      <c r="L2929" s="256">
        <v>427.77015200368515</v>
      </c>
      <c r="M2929" s="256">
        <v>343.37356057116557</v>
      </c>
      <c r="N2929" s="256">
        <v>268.62229387379102</v>
      </c>
      <c r="O2929" s="256">
        <v>213.64394288346395</v>
      </c>
      <c r="P2929" s="256">
        <v>179.88530631045612</v>
      </c>
      <c r="Q2929" s="256">
        <v>160.11239060340867</v>
      </c>
      <c r="R2929" s="256">
        <v>151.91386457853531</v>
      </c>
      <c r="S2929" s="256">
        <v>154.32519576232158</v>
      </c>
      <c r="T2929" s="256">
        <v>168.310916628282</v>
      </c>
      <c r="U2929" s="256">
        <v>188.5660985720867</v>
      </c>
      <c r="V2929" s="256">
        <v>212.67941040994944</v>
      </c>
      <c r="W2929" s="256">
        <v>242.09765085214201</v>
      </c>
      <c r="X2929" s="256">
        <v>264.76416397973298</v>
      </c>
      <c r="Y2929" s="256">
        <v>255.60110548134514</v>
      </c>
      <c r="Z2929" s="256">
        <v>234.38139106402593</v>
      </c>
      <c r="AA2929" s="256">
        <v>211.71487793643493</v>
      </c>
      <c r="AB2929" s="256">
        <v>187.60156609857219</v>
      </c>
      <c r="AC2929" s="256">
        <v>166.86411791801024</v>
      </c>
      <c r="AD2929" s="256">
        <v>141.30400736987571</v>
      </c>
      <c r="AE2929" s="256">
        <v>121.04882542607101</v>
      </c>
      <c r="AF2929" s="256">
        <v>101.7581759557808</v>
      </c>
      <c r="AG2929" s="256">
        <v>87.290188853063157</v>
      </c>
      <c r="AH2929" s="256">
        <v>74.751266697374518</v>
      </c>
      <c r="AI2929" s="256">
        <v>65.588208198986678</v>
      </c>
      <c r="AJ2929" s="256">
        <v>56.425149700598837</v>
      </c>
      <c r="AK2929" s="256">
        <v>34.723169046522358</v>
      </c>
      <c r="AL2929" s="256">
        <v>0</v>
      </c>
      <c r="AM2929" s="256">
        <v>0</v>
      </c>
      <c r="AN2929" s="256">
        <v>0</v>
      </c>
      <c r="AO2929" s="256">
        <v>0</v>
      </c>
      <c r="AP2929" s="256">
        <v>0</v>
      </c>
      <c r="AQ2929" s="256">
        <v>0</v>
      </c>
      <c r="AR2929" s="256">
        <v>0</v>
      </c>
      <c r="AS2929" s="256">
        <v>0</v>
      </c>
      <c r="AT2929" s="256">
        <v>0</v>
      </c>
      <c r="AU2929" s="256">
        <v>0</v>
      </c>
      <c r="AV2929" s="256">
        <v>0</v>
      </c>
      <c r="AW2929" s="256">
        <v>0</v>
      </c>
      <c r="AX2929" s="256">
        <v>0</v>
      </c>
      <c r="AY2929" s="256">
        <v>0</v>
      </c>
      <c r="AZ2929" s="256">
        <v>0</v>
      </c>
      <c r="BA2929" s="256">
        <v>0</v>
      </c>
      <c r="BB2929" s="256">
        <v>0</v>
      </c>
      <c r="BC2929" s="256">
        <v>0</v>
      </c>
      <c r="BD2929" s="256">
        <v>0</v>
      </c>
      <c r="BE2929" s="256">
        <v>0</v>
      </c>
      <c r="BF2929" s="256">
        <v>0</v>
      </c>
      <c r="BG2929" s="256">
        <v>0</v>
      </c>
      <c r="BH2929" s="256">
        <v>0</v>
      </c>
      <c r="BI2929" s="256">
        <v>0</v>
      </c>
      <c r="BJ2929" s="256">
        <v>0</v>
      </c>
      <c r="BK2929" s="256">
        <v>0</v>
      </c>
      <c r="BL2929" s="256">
        <v>0</v>
      </c>
      <c r="BM2929" s="256">
        <v>0</v>
      </c>
      <c r="BN2929" s="256">
        <v>0</v>
      </c>
      <c r="BO2929" s="256">
        <v>0</v>
      </c>
      <c r="BP2929" s="256">
        <v>0</v>
      </c>
      <c r="BQ2929" s="256">
        <v>0</v>
      </c>
      <c r="BR2929" s="256">
        <v>0</v>
      </c>
      <c r="BS2929" s="256">
        <v>0</v>
      </c>
      <c r="BT2929" s="256">
        <v>0</v>
      </c>
      <c r="BU2929" s="256">
        <v>0</v>
      </c>
      <c r="BV2929" s="256">
        <v>0</v>
      </c>
    </row>
    <row r="2930" spans="1:74">
      <c r="A2930" s="256">
        <v>135</v>
      </c>
      <c r="B2930" s="256">
        <v>627.4283740211888</v>
      </c>
      <c r="C2930" s="256">
        <v>639.00276370336292</v>
      </c>
      <c r="D2930" s="256">
        <v>646.71902349147899</v>
      </c>
      <c r="E2930" s="256">
        <v>650.09488714877978</v>
      </c>
      <c r="F2930" s="256">
        <v>644.78995854444997</v>
      </c>
      <c r="G2930" s="256">
        <v>637.0736987563339</v>
      </c>
      <c r="H2930" s="256">
        <v>623.57024412713076</v>
      </c>
      <c r="I2930" s="256">
        <v>592.70520497466634</v>
      </c>
      <c r="J2930" s="256">
        <v>531.45739290649499</v>
      </c>
      <c r="K2930" s="256">
        <v>448.50760018424717</v>
      </c>
      <c r="L2930" s="256">
        <v>361.217411331184</v>
      </c>
      <c r="M2930" s="256">
        <v>277.30308613542161</v>
      </c>
      <c r="N2930" s="256">
        <v>214.60847535697846</v>
      </c>
      <c r="O2930" s="256">
        <v>176.99170888991259</v>
      </c>
      <c r="P2930" s="256">
        <v>157.21879318286514</v>
      </c>
      <c r="Q2930" s="256">
        <v>148.53800092123453</v>
      </c>
      <c r="R2930" s="256">
        <v>148.53800092123453</v>
      </c>
      <c r="S2930" s="256">
        <v>161.55918931368043</v>
      </c>
      <c r="T2930" s="256">
        <v>186.15476738830043</v>
      </c>
      <c r="U2930" s="256">
        <v>216.53754030400751</v>
      </c>
      <c r="V2930" s="256">
        <v>248.84937816674358</v>
      </c>
      <c r="W2930" s="256">
        <v>285.98387839705219</v>
      </c>
      <c r="X2930" s="256">
        <v>318.77798249654558</v>
      </c>
      <c r="Y2930" s="256">
        <v>339.03316444035028</v>
      </c>
      <c r="Z2930" s="256">
        <v>337.10409949332126</v>
      </c>
      <c r="AA2930" s="256">
        <v>309.13265776140048</v>
      </c>
      <c r="AB2930" s="256">
        <v>265.24643021649024</v>
      </c>
      <c r="AC2930" s="256">
        <v>221.84246890833731</v>
      </c>
      <c r="AD2930" s="256">
        <v>181.33210502072788</v>
      </c>
      <c r="AE2930" s="256">
        <v>144.67987102717649</v>
      </c>
      <c r="AF2930" s="256">
        <v>114.29709811146944</v>
      </c>
      <c r="AG2930" s="256">
        <v>90.66605251036394</v>
      </c>
      <c r="AH2930" s="256">
        <v>78.127130354675316</v>
      </c>
      <c r="AI2930" s="256">
        <v>77.644864117918061</v>
      </c>
      <c r="AJ2930" s="256">
        <v>72.822201750345499</v>
      </c>
      <c r="AK2930" s="256">
        <v>43.403961308152951</v>
      </c>
      <c r="AL2930" s="256">
        <v>0</v>
      </c>
      <c r="AM2930" s="256">
        <v>0</v>
      </c>
      <c r="AN2930" s="256">
        <v>0</v>
      </c>
      <c r="AO2930" s="256">
        <v>0</v>
      </c>
      <c r="AP2930" s="256">
        <v>0</v>
      </c>
      <c r="AQ2930" s="256">
        <v>0</v>
      </c>
      <c r="AR2930" s="256">
        <v>0</v>
      </c>
      <c r="AS2930" s="256">
        <v>0</v>
      </c>
      <c r="AT2930" s="256">
        <v>0</v>
      </c>
      <c r="AU2930" s="256">
        <v>0</v>
      </c>
      <c r="AV2930" s="256">
        <v>0</v>
      </c>
      <c r="AW2930" s="256">
        <v>0</v>
      </c>
      <c r="AX2930" s="256">
        <v>0</v>
      </c>
      <c r="AY2930" s="256">
        <v>0</v>
      </c>
      <c r="AZ2930" s="256">
        <v>0</v>
      </c>
      <c r="BA2930" s="256">
        <v>0</v>
      </c>
      <c r="BB2930" s="256">
        <v>0</v>
      </c>
      <c r="BC2930" s="256">
        <v>0</v>
      </c>
      <c r="BD2930" s="256">
        <v>0</v>
      </c>
      <c r="BE2930" s="256">
        <v>0</v>
      </c>
      <c r="BF2930" s="256">
        <v>0</v>
      </c>
      <c r="BG2930" s="256">
        <v>0</v>
      </c>
      <c r="BH2930" s="256">
        <v>0</v>
      </c>
      <c r="BI2930" s="256">
        <v>0</v>
      </c>
      <c r="BJ2930" s="256">
        <v>0</v>
      </c>
      <c r="BK2930" s="256">
        <v>0</v>
      </c>
      <c r="BL2930" s="256">
        <v>0</v>
      </c>
      <c r="BM2930" s="256">
        <v>0</v>
      </c>
      <c r="BN2930" s="256">
        <v>0</v>
      </c>
      <c r="BO2930" s="256">
        <v>0</v>
      </c>
      <c r="BP2930" s="256">
        <v>0</v>
      </c>
      <c r="BQ2930" s="256">
        <v>0</v>
      </c>
      <c r="BR2930" s="256">
        <v>0</v>
      </c>
      <c r="BS2930" s="256">
        <v>0</v>
      </c>
      <c r="BT2930" s="256">
        <v>0</v>
      </c>
      <c r="BU2930" s="256">
        <v>0</v>
      </c>
      <c r="BV2930" s="256">
        <v>0</v>
      </c>
    </row>
    <row r="2931" spans="1:74">
      <c r="A2931" s="256">
        <v>140</v>
      </c>
      <c r="B2931" s="256">
        <v>627.4283740211888</v>
      </c>
      <c r="C2931" s="256">
        <v>638.52049746660566</v>
      </c>
      <c r="D2931" s="256">
        <v>647.6835559649935</v>
      </c>
      <c r="E2931" s="256">
        <v>650.09488714877978</v>
      </c>
      <c r="F2931" s="256">
        <v>642.3786273606637</v>
      </c>
      <c r="G2931" s="256">
        <v>631.28650391524684</v>
      </c>
      <c r="H2931" s="256">
        <v>612.47812068171379</v>
      </c>
      <c r="I2931" s="256">
        <v>565.69829571626008</v>
      </c>
      <c r="J2931" s="256">
        <v>486.60663288807029</v>
      </c>
      <c r="K2931" s="256">
        <v>394.49378166743458</v>
      </c>
      <c r="L2931" s="256">
        <v>304.30999539382788</v>
      </c>
      <c r="M2931" s="256">
        <v>228.59419622293888</v>
      </c>
      <c r="N2931" s="256">
        <v>182.77890373099964</v>
      </c>
      <c r="O2931" s="256">
        <v>159.14785812989416</v>
      </c>
      <c r="P2931" s="256">
        <v>149.02026715799178</v>
      </c>
      <c r="Q2931" s="256">
        <v>146.60893597420551</v>
      </c>
      <c r="R2931" s="256">
        <v>155.28972823583612</v>
      </c>
      <c r="S2931" s="256">
        <v>178.92077383694161</v>
      </c>
      <c r="T2931" s="256">
        <v>208.8212805158914</v>
      </c>
      <c r="U2931" s="256">
        <v>239.20405343159848</v>
      </c>
      <c r="V2931" s="256">
        <v>273.44495624136357</v>
      </c>
      <c r="W2931" s="256">
        <v>308.16812528788591</v>
      </c>
      <c r="X2931" s="256">
        <v>334.69276830953498</v>
      </c>
      <c r="Y2931" s="256">
        <v>339.99769691386479</v>
      </c>
      <c r="Z2931" s="256">
        <v>322.15384615384636</v>
      </c>
      <c r="AA2931" s="256">
        <v>290.32427452786749</v>
      </c>
      <c r="AB2931" s="256">
        <v>251.74297558728711</v>
      </c>
      <c r="AC2931" s="256">
        <v>215.57300783049297</v>
      </c>
      <c r="AD2931" s="256">
        <v>179.40304007369886</v>
      </c>
      <c r="AE2931" s="256">
        <v>147.09120221096276</v>
      </c>
      <c r="AF2931" s="256">
        <v>117.67296176877022</v>
      </c>
      <c r="AG2931" s="256">
        <v>95.006448641179233</v>
      </c>
      <c r="AH2931" s="256">
        <v>90.66605251036394</v>
      </c>
      <c r="AI2931" s="256">
        <v>89.219253800092176</v>
      </c>
      <c r="AJ2931" s="256">
        <v>69.446338093044716</v>
      </c>
      <c r="AK2931" s="256">
        <v>33.758636573007848</v>
      </c>
      <c r="AL2931" s="256">
        <v>0</v>
      </c>
      <c r="AM2931" s="256">
        <v>0</v>
      </c>
      <c r="AN2931" s="256">
        <v>0</v>
      </c>
      <c r="AO2931" s="256">
        <v>0</v>
      </c>
      <c r="AP2931" s="256">
        <v>0</v>
      </c>
      <c r="AQ2931" s="256">
        <v>0</v>
      </c>
      <c r="AR2931" s="256">
        <v>0</v>
      </c>
      <c r="AS2931" s="256">
        <v>0</v>
      </c>
      <c r="AT2931" s="256">
        <v>0</v>
      </c>
      <c r="AU2931" s="256">
        <v>0</v>
      </c>
      <c r="AV2931" s="256">
        <v>0</v>
      </c>
      <c r="AW2931" s="256">
        <v>0</v>
      </c>
      <c r="AX2931" s="256">
        <v>0</v>
      </c>
      <c r="AY2931" s="256">
        <v>0</v>
      </c>
      <c r="AZ2931" s="256">
        <v>0</v>
      </c>
      <c r="BA2931" s="256">
        <v>0</v>
      </c>
      <c r="BB2931" s="256">
        <v>0</v>
      </c>
      <c r="BC2931" s="256">
        <v>0</v>
      </c>
      <c r="BD2931" s="256">
        <v>0</v>
      </c>
      <c r="BE2931" s="256">
        <v>0</v>
      </c>
      <c r="BF2931" s="256">
        <v>0</v>
      </c>
      <c r="BG2931" s="256">
        <v>0</v>
      </c>
      <c r="BH2931" s="256">
        <v>0</v>
      </c>
      <c r="BI2931" s="256">
        <v>0</v>
      </c>
      <c r="BJ2931" s="256">
        <v>0</v>
      </c>
      <c r="BK2931" s="256">
        <v>0</v>
      </c>
      <c r="BL2931" s="256">
        <v>0</v>
      </c>
      <c r="BM2931" s="256">
        <v>0</v>
      </c>
      <c r="BN2931" s="256">
        <v>0</v>
      </c>
      <c r="BO2931" s="256">
        <v>0</v>
      </c>
      <c r="BP2931" s="256">
        <v>0</v>
      </c>
      <c r="BQ2931" s="256">
        <v>0</v>
      </c>
      <c r="BR2931" s="256">
        <v>0</v>
      </c>
      <c r="BS2931" s="256">
        <v>0</v>
      </c>
      <c r="BT2931" s="256">
        <v>0</v>
      </c>
      <c r="BU2931" s="256">
        <v>0</v>
      </c>
      <c r="BV2931" s="256">
        <v>0</v>
      </c>
    </row>
    <row r="2932" spans="1:74">
      <c r="A2932" s="256">
        <v>145</v>
      </c>
      <c r="B2932" s="256">
        <v>627.4283740211888</v>
      </c>
      <c r="C2932" s="256">
        <v>638.52049746660566</v>
      </c>
      <c r="D2932" s="256">
        <v>647.6835559649935</v>
      </c>
      <c r="E2932" s="256">
        <v>647.6835559649935</v>
      </c>
      <c r="F2932" s="256">
        <v>638.03823122984841</v>
      </c>
      <c r="G2932" s="256">
        <v>626.46384154767429</v>
      </c>
      <c r="H2932" s="256">
        <v>599.93919852602517</v>
      </c>
      <c r="I2932" s="256">
        <v>534.83325656379577</v>
      </c>
      <c r="J2932" s="256">
        <v>444.64947029018913</v>
      </c>
      <c r="K2932" s="256">
        <v>348.19622293873812</v>
      </c>
      <c r="L2932" s="256">
        <v>259.94150161216044</v>
      </c>
      <c r="M2932" s="256">
        <v>197.24689083371729</v>
      </c>
      <c r="N2932" s="256">
        <v>166.38185168125298</v>
      </c>
      <c r="O2932" s="256">
        <v>151.91386457853531</v>
      </c>
      <c r="P2932" s="256">
        <v>146.12666973744825</v>
      </c>
      <c r="Q2932" s="256">
        <v>149.50253339474904</v>
      </c>
      <c r="R2932" s="256">
        <v>169.27544910179651</v>
      </c>
      <c r="S2932" s="256">
        <v>196.28235836020278</v>
      </c>
      <c r="T2932" s="256">
        <v>222.80700138185182</v>
      </c>
      <c r="U2932" s="256">
        <v>250.29617687701534</v>
      </c>
      <c r="V2932" s="256">
        <v>281.6434822662369</v>
      </c>
      <c r="W2932" s="256">
        <v>307.2035928143714</v>
      </c>
      <c r="X2932" s="256">
        <v>314.43758636573028</v>
      </c>
      <c r="Y2932" s="256">
        <v>302.38093044679886</v>
      </c>
      <c r="Z2932" s="256">
        <v>278.74988484569337</v>
      </c>
      <c r="AA2932" s="256">
        <v>246.4380469829573</v>
      </c>
      <c r="AB2932" s="256">
        <v>216.05527406725025</v>
      </c>
      <c r="AC2932" s="256">
        <v>187.60156609857219</v>
      </c>
      <c r="AD2932" s="256">
        <v>161.55918931368043</v>
      </c>
      <c r="AE2932" s="256">
        <v>134.55228005527414</v>
      </c>
      <c r="AF2932" s="256">
        <v>109.95670198065415</v>
      </c>
      <c r="AG2932" s="256">
        <v>95.970981114693743</v>
      </c>
      <c r="AH2932" s="256">
        <v>94.041916167664724</v>
      </c>
      <c r="AI2932" s="256">
        <v>86.325656379548647</v>
      </c>
      <c r="AJ2932" s="256">
        <v>69.446338093044716</v>
      </c>
      <c r="AK2932" s="256">
        <v>28.935974205435301</v>
      </c>
      <c r="AL2932" s="256">
        <v>0</v>
      </c>
      <c r="AM2932" s="256">
        <v>0</v>
      </c>
      <c r="AN2932" s="256">
        <v>0</v>
      </c>
      <c r="AO2932" s="256">
        <v>0</v>
      </c>
      <c r="AP2932" s="256">
        <v>0</v>
      </c>
      <c r="AQ2932" s="256">
        <v>0</v>
      </c>
      <c r="AR2932" s="256">
        <v>0</v>
      </c>
      <c r="AS2932" s="256">
        <v>0</v>
      </c>
      <c r="AT2932" s="256">
        <v>0</v>
      </c>
      <c r="AU2932" s="256">
        <v>0</v>
      </c>
      <c r="AV2932" s="256">
        <v>0</v>
      </c>
      <c r="AW2932" s="256">
        <v>0</v>
      </c>
      <c r="AX2932" s="256">
        <v>0</v>
      </c>
      <c r="AY2932" s="256">
        <v>0</v>
      </c>
      <c r="AZ2932" s="256">
        <v>0</v>
      </c>
      <c r="BA2932" s="256">
        <v>0</v>
      </c>
      <c r="BB2932" s="256">
        <v>0</v>
      </c>
      <c r="BC2932" s="256">
        <v>0</v>
      </c>
      <c r="BD2932" s="256">
        <v>0</v>
      </c>
      <c r="BE2932" s="256">
        <v>0</v>
      </c>
      <c r="BF2932" s="256">
        <v>0</v>
      </c>
      <c r="BG2932" s="256">
        <v>0</v>
      </c>
      <c r="BH2932" s="256">
        <v>0</v>
      </c>
      <c r="BI2932" s="256">
        <v>0</v>
      </c>
      <c r="BJ2932" s="256">
        <v>0</v>
      </c>
      <c r="BK2932" s="256">
        <v>0</v>
      </c>
      <c r="BL2932" s="256">
        <v>0</v>
      </c>
      <c r="BM2932" s="256">
        <v>0</v>
      </c>
      <c r="BN2932" s="256">
        <v>0</v>
      </c>
      <c r="BO2932" s="256">
        <v>0</v>
      </c>
      <c r="BP2932" s="256">
        <v>0</v>
      </c>
      <c r="BQ2932" s="256">
        <v>0</v>
      </c>
      <c r="BR2932" s="256">
        <v>0</v>
      </c>
      <c r="BS2932" s="256">
        <v>0</v>
      </c>
      <c r="BT2932" s="256">
        <v>0</v>
      </c>
      <c r="BU2932" s="256">
        <v>0</v>
      </c>
      <c r="BV2932" s="256">
        <v>0</v>
      </c>
    </row>
    <row r="2933" spans="1:74">
      <c r="A2933" s="256">
        <v>150</v>
      </c>
      <c r="B2933" s="256">
        <v>627.4283740211888</v>
      </c>
      <c r="C2933" s="256">
        <v>639.48502994012017</v>
      </c>
      <c r="D2933" s="256">
        <v>649.61262091202252</v>
      </c>
      <c r="E2933" s="256">
        <v>649.13035467526527</v>
      </c>
      <c r="F2933" s="256">
        <v>639.00276370336292</v>
      </c>
      <c r="G2933" s="256">
        <v>624.05251036388802</v>
      </c>
      <c r="H2933" s="256">
        <v>585.47121142330752</v>
      </c>
      <c r="I2933" s="256">
        <v>506.86181483187499</v>
      </c>
      <c r="J2933" s="256">
        <v>409.92630124366673</v>
      </c>
      <c r="K2933" s="256">
        <v>309.61492399815774</v>
      </c>
      <c r="L2933" s="256">
        <v>227.14739751266711</v>
      </c>
      <c r="M2933" s="256">
        <v>178.92077383694161</v>
      </c>
      <c r="N2933" s="256">
        <v>158.66559189313691</v>
      </c>
      <c r="O2933" s="256">
        <v>149.50253339474904</v>
      </c>
      <c r="P2933" s="256">
        <v>146.12666973744825</v>
      </c>
      <c r="Q2933" s="256">
        <v>157.7010594196224</v>
      </c>
      <c r="R2933" s="256">
        <v>183.2611699677569</v>
      </c>
      <c r="S2933" s="256">
        <v>206.89221556886238</v>
      </c>
      <c r="T2933" s="256">
        <v>225.70059880239535</v>
      </c>
      <c r="U2933" s="256">
        <v>249.81391064025809</v>
      </c>
      <c r="V2933" s="256">
        <v>272.96269000460632</v>
      </c>
      <c r="W2933" s="256">
        <v>283.09028097650867</v>
      </c>
      <c r="X2933" s="256">
        <v>278.74988484569337</v>
      </c>
      <c r="Y2933" s="256">
        <v>266.21096269000475</v>
      </c>
      <c r="Z2933" s="256">
        <v>241.1331183786275</v>
      </c>
      <c r="AA2933" s="256">
        <v>215.09074159373571</v>
      </c>
      <c r="AB2933" s="256">
        <v>190.49516351911572</v>
      </c>
      <c r="AC2933" s="256">
        <v>169.75771533855377</v>
      </c>
      <c r="AD2933" s="256">
        <v>144.67987102717649</v>
      </c>
      <c r="AE2933" s="256">
        <v>117.67296176877022</v>
      </c>
      <c r="AF2933" s="256">
        <v>98.382312298480016</v>
      </c>
      <c r="AG2933" s="256">
        <v>92.595117457392959</v>
      </c>
      <c r="AH2933" s="256">
        <v>86.325656379548647</v>
      </c>
      <c r="AI2933" s="256">
        <v>82.467526485490609</v>
      </c>
      <c r="AJ2933" s="256">
        <v>67.999539382772952</v>
      </c>
      <c r="AK2933" s="256">
        <v>38.099032703823141</v>
      </c>
      <c r="AL2933" s="256">
        <v>0</v>
      </c>
      <c r="AM2933" s="256">
        <v>0</v>
      </c>
      <c r="AN2933" s="256">
        <v>0</v>
      </c>
      <c r="AO2933" s="256">
        <v>0</v>
      </c>
      <c r="AP2933" s="256">
        <v>0</v>
      </c>
      <c r="AQ2933" s="256">
        <v>0</v>
      </c>
      <c r="AR2933" s="256">
        <v>0</v>
      </c>
      <c r="AS2933" s="256">
        <v>0</v>
      </c>
      <c r="AT2933" s="256">
        <v>0</v>
      </c>
      <c r="AU2933" s="256">
        <v>0</v>
      </c>
      <c r="AV2933" s="256">
        <v>0</v>
      </c>
      <c r="AW2933" s="256">
        <v>0</v>
      </c>
      <c r="AX2933" s="256">
        <v>0</v>
      </c>
      <c r="AY2933" s="256">
        <v>0</v>
      </c>
      <c r="AZ2933" s="256">
        <v>0</v>
      </c>
      <c r="BA2933" s="256">
        <v>0</v>
      </c>
      <c r="BB2933" s="256">
        <v>0</v>
      </c>
      <c r="BC2933" s="256">
        <v>0</v>
      </c>
      <c r="BD2933" s="256">
        <v>0</v>
      </c>
      <c r="BE2933" s="256">
        <v>0</v>
      </c>
      <c r="BF2933" s="256">
        <v>0</v>
      </c>
      <c r="BG2933" s="256">
        <v>0</v>
      </c>
      <c r="BH2933" s="256">
        <v>0</v>
      </c>
      <c r="BI2933" s="256">
        <v>0</v>
      </c>
      <c r="BJ2933" s="256">
        <v>0</v>
      </c>
      <c r="BK2933" s="256">
        <v>0</v>
      </c>
      <c r="BL2933" s="256">
        <v>0</v>
      </c>
      <c r="BM2933" s="256">
        <v>0</v>
      </c>
      <c r="BN2933" s="256">
        <v>0</v>
      </c>
      <c r="BO2933" s="256">
        <v>0</v>
      </c>
      <c r="BP2933" s="256">
        <v>0</v>
      </c>
      <c r="BQ2933" s="256">
        <v>0</v>
      </c>
      <c r="BR2933" s="256">
        <v>0</v>
      </c>
      <c r="BS2933" s="256">
        <v>0</v>
      </c>
      <c r="BT2933" s="256">
        <v>0</v>
      </c>
      <c r="BU2933" s="256">
        <v>0</v>
      </c>
      <c r="BV2933" s="256">
        <v>0</v>
      </c>
    </row>
    <row r="2934" spans="1:74">
      <c r="A2934" s="256">
        <v>155</v>
      </c>
      <c r="B2934" s="256">
        <v>627.4283740211888</v>
      </c>
      <c r="C2934" s="256">
        <v>639.48502994012017</v>
      </c>
      <c r="D2934" s="256">
        <v>650.09488714877978</v>
      </c>
      <c r="E2934" s="256">
        <v>648.16582220175076</v>
      </c>
      <c r="F2934" s="256">
        <v>638.03823122984841</v>
      </c>
      <c r="G2934" s="256">
        <v>620.19438046982998</v>
      </c>
      <c r="H2934" s="256">
        <v>570.52095808383262</v>
      </c>
      <c r="I2934" s="256">
        <v>481.78397052049775</v>
      </c>
      <c r="J2934" s="256">
        <v>379.06126209120242</v>
      </c>
      <c r="K2934" s="256">
        <v>278.26761860893612</v>
      </c>
      <c r="L2934" s="256">
        <v>204.96315062183336</v>
      </c>
      <c r="M2934" s="256">
        <v>168.310916628282</v>
      </c>
      <c r="N2934" s="256">
        <v>154.32519576232158</v>
      </c>
      <c r="O2934" s="256">
        <v>147.09120221096276</v>
      </c>
      <c r="P2934" s="256">
        <v>149.02026715799178</v>
      </c>
      <c r="Q2934" s="256">
        <v>169.27544910179651</v>
      </c>
      <c r="R2934" s="256">
        <v>193.8710271764165</v>
      </c>
      <c r="S2934" s="256">
        <v>208.8212805158914</v>
      </c>
      <c r="T2934" s="256">
        <v>221.84246890833731</v>
      </c>
      <c r="U2934" s="256">
        <v>239.20405343159848</v>
      </c>
      <c r="V2934" s="256">
        <v>252.22524182404436</v>
      </c>
      <c r="W2934" s="256">
        <v>251.26070935052985</v>
      </c>
      <c r="X2934" s="256">
        <v>246.92031321971456</v>
      </c>
      <c r="Y2934" s="256">
        <v>228.59419622293888</v>
      </c>
      <c r="Z2934" s="256">
        <v>206.89221556886238</v>
      </c>
      <c r="AA2934" s="256">
        <v>183.2611699677569</v>
      </c>
      <c r="AB2934" s="256">
        <v>166.38185168125298</v>
      </c>
      <c r="AC2934" s="256">
        <v>147.09120221096276</v>
      </c>
      <c r="AD2934" s="256">
        <v>122.01335789958551</v>
      </c>
      <c r="AE2934" s="256">
        <v>101.7581759557808</v>
      </c>
      <c r="AF2934" s="256">
        <v>89.701520036849431</v>
      </c>
      <c r="AG2934" s="256">
        <v>86.325656379548647</v>
      </c>
      <c r="AH2934" s="256">
        <v>75.715799170889028</v>
      </c>
      <c r="AI2934" s="256">
        <v>72.822201750345499</v>
      </c>
      <c r="AJ2934" s="256">
        <v>56.907415937356092</v>
      </c>
      <c r="AK2934" s="256">
        <v>20.737448180561966</v>
      </c>
      <c r="AL2934" s="256">
        <v>0</v>
      </c>
      <c r="AM2934" s="256">
        <v>0</v>
      </c>
      <c r="AN2934" s="256">
        <v>0</v>
      </c>
      <c r="AO2934" s="256">
        <v>0</v>
      </c>
      <c r="AP2934" s="256">
        <v>0</v>
      </c>
      <c r="AQ2934" s="256">
        <v>0</v>
      </c>
      <c r="AR2934" s="256">
        <v>0</v>
      </c>
      <c r="AS2934" s="256">
        <v>0</v>
      </c>
      <c r="AT2934" s="256">
        <v>0</v>
      </c>
      <c r="AU2934" s="256">
        <v>0</v>
      </c>
      <c r="AV2934" s="256">
        <v>0</v>
      </c>
      <c r="AW2934" s="256">
        <v>0</v>
      </c>
      <c r="AX2934" s="256">
        <v>0</v>
      </c>
      <c r="AY2934" s="256">
        <v>0</v>
      </c>
      <c r="AZ2934" s="256">
        <v>0</v>
      </c>
      <c r="BA2934" s="256">
        <v>0</v>
      </c>
      <c r="BB2934" s="256">
        <v>0</v>
      </c>
      <c r="BC2934" s="256">
        <v>0</v>
      </c>
      <c r="BD2934" s="256">
        <v>0</v>
      </c>
      <c r="BE2934" s="256">
        <v>0</v>
      </c>
      <c r="BF2934" s="256">
        <v>0</v>
      </c>
      <c r="BG2934" s="256">
        <v>0</v>
      </c>
      <c r="BH2934" s="256">
        <v>0</v>
      </c>
      <c r="BI2934" s="256">
        <v>0</v>
      </c>
      <c r="BJ2934" s="256">
        <v>0</v>
      </c>
      <c r="BK2934" s="256">
        <v>0</v>
      </c>
      <c r="BL2934" s="256">
        <v>0</v>
      </c>
      <c r="BM2934" s="256">
        <v>0</v>
      </c>
      <c r="BN2934" s="256">
        <v>0</v>
      </c>
      <c r="BO2934" s="256">
        <v>0</v>
      </c>
      <c r="BP2934" s="256">
        <v>0</v>
      </c>
      <c r="BQ2934" s="256">
        <v>0</v>
      </c>
      <c r="BR2934" s="256">
        <v>0</v>
      </c>
      <c r="BS2934" s="256">
        <v>0</v>
      </c>
      <c r="BT2934" s="256">
        <v>0</v>
      </c>
      <c r="BU2934" s="256">
        <v>0</v>
      </c>
      <c r="BV2934" s="256">
        <v>0</v>
      </c>
    </row>
    <row r="2935" spans="1:74">
      <c r="A2935" s="256">
        <v>160</v>
      </c>
      <c r="B2935" s="256">
        <v>627.4283740211888</v>
      </c>
      <c r="C2935" s="256">
        <v>638.03823122984841</v>
      </c>
      <c r="D2935" s="256">
        <v>649.13035467526527</v>
      </c>
      <c r="E2935" s="256">
        <v>646.71902349147899</v>
      </c>
      <c r="F2935" s="256">
        <v>636.10916628281939</v>
      </c>
      <c r="G2935" s="256">
        <v>615.85398433901457</v>
      </c>
      <c r="H2935" s="256">
        <v>556.05297098111498</v>
      </c>
      <c r="I2935" s="256">
        <v>458.63519115614952</v>
      </c>
      <c r="J2935" s="256">
        <v>352.53661906955341</v>
      </c>
      <c r="K2935" s="256">
        <v>255.11883924458789</v>
      </c>
      <c r="L2935" s="256">
        <v>190.97742975587298</v>
      </c>
      <c r="M2935" s="256">
        <v>162.52372178719494</v>
      </c>
      <c r="N2935" s="256">
        <v>151.91386457853531</v>
      </c>
      <c r="O2935" s="256">
        <v>146.60893597420551</v>
      </c>
      <c r="P2935" s="256">
        <v>153.84292952556433</v>
      </c>
      <c r="Q2935" s="256">
        <v>179.88530631045612</v>
      </c>
      <c r="R2935" s="256">
        <v>199.17595578074631</v>
      </c>
      <c r="S2935" s="256">
        <v>207.85674804237689</v>
      </c>
      <c r="T2935" s="256">
        <v>214.60847535697846</v>
      </c>
      <c r="U2935" s="256">
        <v>225.21833256563809</v>
      </c>
      <c r="V2935" s="256">
        <v>227.62966374942437</v>
      </c>
      <c r="W2935" s="256">
        <v>225.70059880239535</v>
      </c>
      <c r="X2935" s="256">
        <v>217.01980654076476</v>
      </c>
      <c r="Y2935" s="256">
        <v>197.24689083371729</v>
      </c>
      <c r="Z2935" s="256">
        <v>176.02717641639808</v>
      </c>
      <c r="AA2935" s="256">
        <v>158.66559189313691</v>
      </c>
      <c r="AB2935" s="256">
        <v>144.67987102717649</v>
      </c>
      <c r="AC2935" s="256">
        <v>124.90695532012904</v>
      </c>
      <c r="AD2935" s="256">
        <v>105.13403961308158</v>
      </c>
      <c r="AE2935" s="256">
        <v>92.595117457392959</v>
      </c>
      <c r="AF2935" s="256">
        <v>84.396591432519628</v>
      </c>
      <c r="AG2935" s="256">
        <v>75.233532934131773</v>
      </c>
      <c r="AH2935" s="256">
        <v>63.176877015200404</v>
      </c>
      <c r="AI2935" s="256">
        <v>57.389682174113346</v>
      </c>
      <c r="AJ2935" s="256">
        <v>42.439428834638441</v>
      </c>
      <c r="AK2935" s="256">
        <v>17.843850760018434</v>
      </c>
      <c r="AL2935" s="256">
        <v>0</v>
      </c>
      <c r="AM2935" s="256">
        <v>0</v>
      </c>
      <c r="AN2935" s="256">
        <v>0</v>
      </c>
      <c r="AO2935" s="256">
        <v>0</v>
      </c>
      <c r="AP2935" s="256">
        <v>0</v>
      </c>
      <c r="AQ2935" s="256">
        <v>0</v>
      </c>
      <c r="AR2935" s="256">
        <v>0</v>
      </c>
      <c r="AS2935" s="256">
        <v>0</v>
      </c>
      <c r="AT2935" s="256">
        <v>0</v>
      </c>
      <c r="AU2935" s="256">
        <v>0</v>
      </c>
      <c r="AV2935" s="256">
        <v>0</v>
      </c>
      <c r="AW2935" s="256">
        <v>0</v>
      </c>
      <c r="AX2935" s="256">
        <v>0</v>
      </c>
      <c r="AY2935" s="256">
        <v>0</v>
      </c>
      <c r="AZ2935" s="256">
        <v>0</v>
      </c>
      <c r="BA2935" s="256">
        <v>0</v>
      </c>
      <c r="BB2935" s="256">
        <v>0</v>
      </c>
      <c r="BC2935" s="256">
        <v>0</v>
      </c>
      <c r="BD2935" s="256">
        <v>0</v>
      </c>
      <c r="BE2935" s="256">
        <v>0</v>
      </c>
      <c r="BF2935" s="256">
        <v>0</v>
      </c>
      <c r="BG2935" s="256">
        <v>0</v>
      </c>
      <c r="BH2935" s="256">
        <v>0</v>
      </c>
      <c r="BI2935" s="256">
        <v>0</v>
      </c>
      <c r="BJ2935" s="256">
        <v>0</v>
      </c>
      <c r="BK2935" s="256">
        <v>0</v>
      </c>
      <c r="BL2935" s="256">
        <v>0</v>
      </c>
      <c r="BM2935" s="256">
        <v>0</v>
      </c>
      <c r="BN2935" s="256">
        <v>0</v>
      </c>
      <c r="BO2935" s="256">
        <v>0</v>
      </c>
      <c r="BP2935" s="256">
        <v>0</v>
      </c>
      <c r="BQ2935" s="256">
        <v>0</v>
      </c>
      <c r="BR2935" s="256">
        <v>0</v>
      </c>
      <c r="BS2935" s="256">
        <v>0</v>
      </c>
      <c r="BT2935" s="256">
        <v>0</v>
      </c>
      <c r="BU2935" s="256">
        <v>0</v>
      </c>
      <c r="BV2935" s="256">
        <v>0</v>
      </c>
    </row>
    <row r="2936" spans="1:74">
      <c r="A2936" s="256">
        <v>165</v>
      </c>
      <c r="B2936" s="256">
        <v>627.4283740211888</v>
      </c>
      <c r="C2936" s="256">
        <v>638.03823122984841</v>
      </c>
      <c r="D2936" s="256">
        <v>650.09488714877978</v>
      </c>
      <c r="E2936" s="256">
        <v>646.71902349147899</v>
      </c>
      <c r="F2936" s="256">
        <v>635.14463380930488</v>
      </c>
      <c r="G2936" s="256">
        <v>612.47812068171379</v>
      </c>
      <c r="H2936" s="256">
        <v>546.40764624596989</v>
      </c>
      <c r="I2936" s="256">
        <v>442.72040534316011</v>
      </c>
      <c r="J2936" s="256">
        <v>334.21050207277773</v>
      </c>
      <c r="K2936" s="256">
        <v>237.27498848456946</v>
      </c>
      <c r="L2936" s="256">
        <v>181.33210502072788</v>
      </c>
      <c r="M2936" s="256">
        <v>159.14785812989416</v>
      </c>
      <c r="N2936" s="256">
        <v>150.46706586826355</v>
      </c>
      <c r="O2936" s="256">
        <v>146.60893597420551</v>
      </c>
      <c r="P2936" s="256">
        <v>158.66559189313691</v>
      </c>
      <c r="Q2936" s="256">
        <v>184.70796867802866</v>
      </c>
      <c r="R2936" s="256">
        <v>197.72915707047454</v>
      </c>
      <c r="S2936" s="256">
        <v>202.06955320128984</v>
      </c>
      <c r="T2936" s="256">
        <v>203.03408567480434</v>
      </c>
      <c r="U2936" s="256">
        <v>208.8212805158914</v>
      </c>
      <c r="V2936" s="256">
        <v>204.48088438507611</v>
      </c>
      <c r="W2936" s="256">
        <v>201.58728696453258</v>
      </c>
      <c r="X2936" s="256">
        <v>188.5660985720867</v>
      </c>
      <c r="Y2936" s="256">
        <v>169.27544910179651</v>
      </c>
      <c r="Z2936" s="256">
        <v>149.50253339474904</v>
      </c>
      <c r="AA2936" s="256">
        <v>138.89267618608943</v>
      </c>
      <c r="AB2936" s="256">
        <v>129.24735145094434</v>
      </c>
      <c r="AC2936" s="256">
        <v>110.92123445416865</v>
      </c>
      <c r="AD2936" s="256">
        <v>98.382312298480016</v>
      </c>
      <c r="AE2936" s="256">
        <v>89.219253800092176</v>
      </c>
      <c r="AF2936" s="256">
        <v>80.056195301704335</v>
      </c>
      <c r="AG2936" s="256">
        <v>66.070474435743932</v>
      </c>
      <c r="AH2936" s="256">
        <v>53.531552280055301</v>
      </c>
      <c r="AI2936" s="256">
        <v>45.815292491939225</v>
      </c>
      <c r="AJ2936" s="256">
        <v>32.311837862736084</v>
      </c>
      <c r="AK2936" s="256">
        <v>14.46798710271765</v>
      </c>
      <c r="AL2936" s="256">
        <v>0</v>
      </c>
      <c r="AM2936" s="256">
        <v>0</v>
      </c>
      <c r="AN2936" s="256">
        <v>0</v>
      </c>
      <c r="AO2936" s="256">
        <v>0</v>
      </c>
      <c r="AP2936" s="256">
        <v>0</v>
      </c>
      <c r="AQ2936" s="256">
        <v>0</v>
      </c>
      <c r="AR2936" s="256">
        <v>0</v>
      </c>
      <c r="AS2936" s="256">
        <v>0</v>
      </c>
      <c r="AT2936" s="256">
        <v>0</v>
      </c>
      <c r="AU2936" s="256">
        <v>0</v>
      </c>
      <c r="AV2936" s="256">
        <v>0</v>
      </c>
      <c r="AW2936" s="256">
        <v>0</v>
      </c>
      <c r="AX2936" s="256">
        <v>0</v>
      </c>
      <c r="AY2936" s="256">
        <v>0</v>
      </c>
      <c r="AZ2936" s="256">
        <v>0</v>
      </c>
      <c r="BA2936" s="256">
        <v>0</v>
      </c>
      <c r="BB2936" s="256">
        <v>0</v>
      </c>
      <c r="BC2936" s="256">
        <v>0</v>
      </c>
      <c r="BD2936" s="256">
        <v>0</v>
      </c>
      <c r="BE2936" s="256">
        <v>0</v>
      </c>
      <c r="BF2936" s="256">
        <v>0</v>
      </c>
      <c r="BG2936" s="256">
        <v>0</v>
      </c>
      <c r="BH2936" s="256">
        <v>0</v>
      </c>
      <c r="BI2936" s="256">
        <v>0</v>
      </c>
      <c r="BJ2936" s="256">
        <v>0</v>
      </c>
      <c r="BK2936" s="256">
        <v>0</v>
      </c>
      <c r="BL2936" s="256">
        <v>0</v>
      </c>
      <c r="BM2936" s="256">
        <v>0</v>
      </c>
      <c r="BN2936" s="256">
        <v>0</v>
      </c>
      <c r="BO2936" s="256">
        <v>0</v>
      </c>
      <c r="BP2936" s="256">
        <v>0</v>
      </c>
      <c r="BQ2936" s="256">
        <v>0</v>
      </c>
      <c r="BR2936" s="256">
        <v>0</v>
      </c>
      <c r="BS2936" s="256">
        <v>0</v>
      </c>
      <c r="BT2936" s="256">
        <v>0</v>
      </c>
      <c r="BU2936" s="256">
        <v>0</v>
      </c>
      <c r="BV2936" s="256">
        <v>0</v>
      </c>
    </row>
    <row r="2937" spans="1:74">
      <c r="A2937" s="256">
        <v>170</v>
      </c>
      <c r="B2937" s="256">
        <v>627.4283740211888</v>
      </c>
      <c r="C2937" s="256">
        <v>639.00276370336292</v>
      </c>
      <c r="D2937" s="256">
        <v>651.05941962229429</v>
      </c>
      <c r="E2937" s="256">
        <v>647.20128972823625</v>
      </c>
      <c r="F2937" s="256">
        <v>635.62690004606213</v>
      </c>
      <c r="G2937" s="256">
        <v>609.58452326117026</v>
      </c>
      <c r="H2937" s="256">
        <v>535.31552280055303</v>
      </c>
      <c r="I2937" s="256">
        <v>429.21695071395692</v>
      </c>
      <c r="J2937" s="256">
        <v>319.26024873330283</v>
      </c>
      <c r="K2937" s="256">
        <v>224.25380009212358</v>
      </c>
      <c r="L2937" s="256">
        <v>173.6158452326118</v>
      </c>
      <c r="M2937" s="256">
        <v>154.32519576232158</v>
      </c>
      <c r="N2937" s="256">
        <v>147.09120221096276</v>
      </c>
      <c r="O2937" s="256">
        <v>145.644403500691</v>
      </c>
      <c r="P2937" s="256">
        <v>161.55918931368043</v>
      </c>
      <c r="Q2937" s="256">
        <v>186.15476738830043</v>
      </c>
      <c r="R2937" s="256">
        <v>193.38876093965925</v>
      </c>
      <c r="S2937" s="256">
        <v>192.90649470290199</v>
      </c>
      <c r="T2937" s="256">
        <v>189.04836480884396</v>
      </c>
      <c r="U2937" s="256">
        <v>190.01289728235847</v>
      </c>
      <c r="V2937" s="256">
        <v>180.36757254721337</v>
      </c>
      <c r="W2937" s="256">
        <v>177.9562413634271</v>
      </c>
      <c r="X2937" s="256">
        <v>163.97052049746671</v>
      </c>
      <c r="Y2937" s="256">
        <v>144.19760479041923</v>
      </c>
      <c r="Z2937" s="256">
        <v>128.76508521418708</v>
      </c>
      <c r="AA2937" s="256">
        <v>124.90695532012904</v>
      </c>
      <c r="AB2937" s="256">
        <v>118.15522800552748</v>
      </c>
      <c r="AC2937" s="256">
        <v>105.61630584983884</v>
      </c>
      <c r="AD2937" s="256">
        <v>97.900046061722762</v>
      </c>
      <c r="AE2937" s="256">
        <v>86.807922616305902</v>
      </c>
      <c r="AF2937" s="256">
        <v>73.786734223860009</v>
      </c>
      <c r="AG2937" s="256">
        <v>57.871948410870601</v>
      </c>
      <c r="AH2937" s="256">
        <v>47.744357438968244</v>
      </c>
      <c r="AI2937" s="256">
        <v>36.652233993551377</v>
      </c>
      <c r="AJ2937" s="256">
        <v>22.666513127590985</v>
      </c>
      <c r="AK2937" s="256">
        <v>9.645324735145099</v>
      </c>
      <c r="AL2937" s="256">
        <v>0</v>
      </c>
      <c r="AM2937" s="256">
        <v>0</v>
      </c>
      <c r="AN2937" s="256">
        <v>0</v>
      </c>
      <c r="AO2937" s="256">
        <v>0</v>
      </c>
      <c r="AP2937" s="256">
        <v>0</v>
      </c>
      <c r="AQ2937" s="256">
        <v>0</v>
      </c>
      <c r="AR2937" s="256">
        <v>0</v>
      </c>
      <c r="AS2937" s="256">
        <v>0</v>
      </c>
      <c r="AT2937" s="256">
        <v>0</v>
      </c>
      <c r="AU2937" s="256">
        <v>0</v>
      </c>
      <c r="AV2937" s="256">
        <v>0</v>
      </c>
      <c r="AW2937" s="256">
        <v>0</v>
      </c>
      <c r="AX2937" s="256">
        <v>0</v>
      </c>
      <c r="AY2937" s="256">
        <v>0</v>
      </c>
      <c r="AZ2937" s="256">
        <v>0</v>
      </c>
      <c r="BA2937" s="256">
        <v>0</v>
      </c>
      <c r="BB2937" s="256">
        <v>0</v>
      </c>
      <c r="BC2937" s="256">
        <v>0</v>
      </c>
      <c r="BD2937" s="256">
        <v>0</v>
      </c>
      <c r="BE2937" s="256">
        <v>0</v>
      </c>
      <c r="BF2937" s="256">
        <v>0</v>
      </c>
      <c r="BG2937" s="256">
        <v>0</v>
      </c>
      <c r="BH2937" s="256">
        <v>0</v>
      </c>
      <c r="BI2937" s="256">
        <v>0</v>
      </c>
      <c r="BJ2937" s="256">
        <v>0</v>
      </c>
      <c r="BK2937" s="256">
        <v>0</v>
      </c>
      <c r="BL2937" s="256">
        <v>0</v>
      </c>
      <c r="BM2937" s="256">
        <v>0</v>
      </c>
      <c r="BN2937" s="256">
        <v>0</v>
      </c>
      <c r="BO2937" s="256">
        <v>0</v>
      </c>
      <c r="BP2937" s="256">
        <v>0</v>
      </c>
      <c r="BQ2937" s="256">
        <v>0</v>
      </c>
      <c r="BR2937" s="256">
        <v>0</v>
      </c>
      <c r="BS2937" s="256">
        <v>0</v>
      </c>
      <c r="BT2937" s="256">
        <v>0</v>
      </c>
      <c r="BU2937" s="256">
        <v>0</v>
      </c>
      <c r="BV2937" s="256">
        <v>0</v>
      </c>
    </row>
    <row r="2938" spans="1:74">
      <c r="A2938" s="256">
        <v>175</v>
      </c>
      <c r="B2938" s="256">
        <v>627.4283740211888</v>
      </c>
      <c r="C2938" s="256">
        <v>639.48502994012017</v>
      </c>
      <c r="D2938" s="256">
        <v>650.57715338553703</v>
      </c>
      <c r="E2938" s="256">
        <v>645.27222478120723</v>
      </c>
      <c r="F2938" s="256">
        <v>633.21556886227586</v>
      </c>
      <c r="G2938" s="256">
        <v>606.20865960386948</v>
      </c>
      <c r="H2938" s="256">
        <v>529.52832795946597</v>
      </c>
      <c r="I2938" s="256">
        <v>422.46522339935535</v>
      </c>
      <c r="J2938" s="256">
        <v>311.0617227084295</v>
      </c>
      <c r="K2938" s="256">
        <v>216.53754030400751</v>
      </c>
      <c r="L2938" s="256">
        <v>167.82865039152475</v>
      </c>
      <c r="M2938" s="256">
        <v>149.98479963150629</v>
      </c>
      <c r="N2938" s="256">
        <v>143.23307231690472</v>
      </c>
      <c r="O2938" s="256">
        <v>143.71533855366198</v>
      </c>
      <c r="P2938" s="256">
        <v>162.04145555043769</v>
      </c>
      <c r="Q2938" s="256">
        <v>183.74343620451415</v>
      </c>
      <c r="R2938" s="256">
        <v>187.11929986181494</v>
      </c>
      <c r="S2938" s="256">
        <v>182.77890373099964</v>
      </c>
      <c r="T2938" s="256">
        <v>178.43850760018435</v>
      </c>
      <c r="U2938" s="256">
        <v>173.6158452326118</v>
      </c>
      <c r="V2938" s="256">
        <v>160.11239060340867</v>
      </c>
      <c r="W2938" s="256">
        <v>157.21879318286514</v>
      </c>
      <c r="X2938" s="256">
        <v>141.30400736987571</v>
      </c>
      <c r="Y2938" s="256">
        <v>122.01335789958551</v>
      </c>
      <c r="Z2938" s="256">
        <v>112.85029940119767</v>
      </c>
      <c r="AA2938" s="256">
        <v>115.7438968217412</v>
      </c>
      <c r="AB2938" s="256">
        <v>111.40350069092591</v>
      </c>
      <c r="AC2938" s="256">
        <v>104.65177337632433</v>
      </c>
      <c r="AD2938" s="256">
        <v>98.864578535237271</v>
      </c>
      <c r="AE2938" s="256">
        <v>85.361123906034138</v>
      </c>
      <c r="AF2938" s="256">
        <v>70.410870566559225</v>
      </c>
      <c r="AG2938" s="256">
        <v>54.496084753569818</v>
      </c>
      <c r="AH2938" s="256">
        <v>42.439428834638441</v>
      </c>
      <c r="AI2938" s="256">
        <v>29.90050667894981</v>
      </c>
      <c r="AJ2938" s="256">
        <v>18.808383233532943</v>
      </c>
      <c r="AK2938" s="256">
        <v>8.6807922616305895</v>
      </c>
      <c r="AL2938" s="256">
        <v>0</v>
      </c>
      <c r="AM2938" s="256">
        <v>0</v>
      </c>
      <c r="AN2938" s="256">
        <v>0</v>
      </c>
      <c r="AO2938" s="256">
        <v>0</v>
      </c>
      <c r="AP2938" s="256">
        <v>0</v>
      </c>
      <c r="AQ2938" s="256">
        <v>0</v>
      </c>
      <c r="AR2938" s="256">
        <v>0</v>
      </c>
      <c r="AS2938" s="256">
        <v>0</v>
      </c>
      <c r="AT2938" s="256">
        <v>0</v>
      </c>
      <c r="AU2938" s="256">
        <v>0</v>
      </c>
      <c r="AV2938" s="256">
        <v>0</v>
      </c>
      <c r="AW2938" s="256">
        <v>0</v>
      </c>
      <c r="AX2938" s="256">
        <v>0</v>
      </c>
      <c r="AY2938" s="256">
        <v>0</v>
      </c>
      <c r="AZ2938" s="256">
        <v>0</v>
      </c>
      <c r="BA2938" s="256">
        <v>0</v>
      </c>
      <c r="BB2938" s="256">
        <v>0</v>
      </c>
      <c r="BC2938" s="256">
        <v>0</v>
      </c>
      <c r="BD2938" s="256">
        <v>0</v>
      </c>
      <c r="BE2938" s="256">
        <v>0</v>
      </c>
      <c r="BF2938" s="256">
        <v>0</v>
      </c>
      <c r="BG2938" s="256">
        <v>0</v>
      </c>
      <c r="BH2938" s="256">
        <v>0</v>
      </c>
      <c r="BI2938" s="256">
        <v>0</v>
      </c>
      <c r="BJ2938" s="256">
        <v>0</v>
      </c>
      <c r="BK2938" s="256">
        <v>0</v>
      </c>
      <c r="BL2938" s="256">
        <v>0</v>
      </c>
      <c r="BM2938" s="256">
        <v>0</v>
      </c>
      <c r="BN2938" s="256">
        <v>0</v>
      </c>
      <c r="BO2938" s="256">
        <v>0</v>
      </c>
      <c r="BP2938" s="256">
        <v>0</v>
      </c>
      <c r="BQ2938" s="256">
        <v>0</v>
      </c>
      <c r="BR2938" s="256">
        <v>0</v>
      </c>
      <c r="BS2938" s="256">
        <v>0</v>
      </c>
      <c r="BT2938" s="256">
        <v>0</v>
      </c>
      <c r="BU2938" s="256">
        <v>0</v>
      </c>
      <c r="BV2938" s="256">
        <v>0</v>
      </c>
    </row>
    <row r="2939" spans="1:74">
      <c r="A2939" s="256">
        <v>180</v>
      </c>
      <c r="B2939" s="256">
        <v>627.4283740211888</v>
      </c>
      <c r="C2939" s="256">
        <v>639.00276370336292</v>
      </c>
      <c r="D2939" s="256">
        <v>649.13035467526527</v>
      </c>
      <c r="E2939" s="256">
        <v>643.34315983417821</v>
      </c>
      <c r="F2939" s="256">
        <v>630.80423767848959</v>
      </c>
      <c r="G2939" s="256">
        <v>602.35052970981144</v>
      </c>
      <c r="H2939" s="256">
        <v>527.1169967756797</v>
      </c>
      <c r="I2939" s="256">
        <v>419.57162597881182</v>
      </c>
      <c r="J2939" s="256">
        <v>306.23906034085689</v>
      </c>
      <c r="K2939" s="256">
        <v>212.67941040994944</v>
      </c>
      <c r="L2939" s="256">
        <v>164.93505297098122</v>
      </c>
      <c r="M2939" s="256">
        <v>148.05573468447727</v>
      </c>
      <c r="N2939" s="256">
        <v>140.82174113311845</v>
      </c>
      <c r="O2939" s="256">
        <v>141.78627360663296</v>
      </c>
      <c r="P2939" s="256">
        <v>161.07692307692318</v>
      </c>
      <c r="Q2939" s="256">
        <v>180.84983878397063</v>
      </c>
      <c r="R2939" s="256">
        <v>182.77890373099964</v>
      </c>
      <c r="S2939" s="256">
        <v>176.50944265315533</v>
      </c>
      <c r="T2939" s="256">
        <v>172.16904652234004</v>
      </c>
      <c r="U2939" s="256">
        <v>164.45278673422396</v>
      </c>
      <c r="V2939" s="256">
        <v>149.98479963150629</v>
      </c>
      <c r="W2939" s="256">
        <v>146.12666973744825</v>
      </c>
      <c r="X2939" s="256">
        <v>128.28281897742983</v>
      </c>
      <c r="Y2939" s="256">
        <v>110.92123445416865</v>
      </c>
      <c r="Z2939" s="256">
        <v>104.65177337632433</v>
      </c>
      <c r="AA2939" s="256">
        <v>110.4389682174114</v>
      </c>
      <c r="AB2939" s="256">
        <v>107.54537079686786</v>
      </c>
      <c r="AC2939" s="256">
        <v>101.7581759557808</v>
      </c>
      <c r="AD2939" s="256">
        <v>96.453247351450997</v>
      </c>
      <c r="AE2939" s="256">
        <v>81.985260248733354</v>
      </c>
      <c r="AF2939" s="256">
        <v>64.623675725472168</v>
      </c>
      <c r="AG2939" s="256">
        <v>50.155688622754518</v>
      </c>
      <c r="AH2939" s="256">
        <v>36.652233993551377</v>
      </c>
      <c r="AI2939" s="256">
        <v>24.595578074620004</v>
      </c>
      <c r="AJ2939" s="256">
        <v>15.43251957623216</v>
      </c>
      <c r="AK2939" s="256">
        <v>6.7517273146015704</v>
      </c>
      <c r="AL2939" s="256">
        <v>0</v>
      </c>
      <c r="AM2939" s="256">
        <v>0</v>
      </c>
      <c r="AN2939" s="256">
        <v>0</v>
      </c>
      <c r="AO2939" s="256">
        <v>0</v>
      </c>
      <c r="AP2939" s="256">
        <v>0</v>
      </c>
      <c r="AQ2939" s="256">
        <v>0</v>
      </c>
      <c r="AR2939" s="256">
        <v>0</v>
      </c>
      <c r="AS2939" s="256">
        <v>0</v>
      </c>
      <c r="AT2939" s="256">
        <v>0</v>
      </c>
      <c r="AU2939" s="256">
        <v>0</v>
      </c>
      <c r="AV2939" s="256">
        <v>0</v>
      </c>
      <c r="AW2939" s="256">
        <v>0</v>
      </c>
      <c r="AX2939" s="256">
        <v>0</v>
      </c>
      <c r="AY2939" s="256">
        <v>0</v>
      </c>
      <c r="AZ2939" s="256">
        <v>0</v>
      </c>
      <c r="BA2939" s="256">
        <v>0</v>
      </c>
      <c r="BB2939" s="256">
        <v>0</v>
      </c>
      <c r="BC2939" s="256">
        <v>0</v>
      </c>
      <c r="BD2939" s="256">
        <v>0</v>
      </c>
      <c r="BE2939" s="256">
        <v>0</v>
      </c>
      <c r="BF2939" s="256">
        <v>0</v>
      </c>
      <c r="BG2939" s="256">
        <v>0</v>
      </c>
      <c r="BH2939" s="256">
        <v>0</v>
      </c>
      <c r="BI2939" s="256">
        <v>0</v>
      </c>
      <c r="BJ2939" s="256">
        <v>0</v>
      </c>
      <c r="BK2939" s="256">
        <v>0</v>
      </c>
      <c r="BL2939" s="256">
        <v>0</v>
      </c>
      <c r="BM2939" s="256">
        <v>0</v>
      </c>
      <c r="BN2939" s="256">
        <v>0</v>
      </c>
      <c r="BO2939" s="256">
        <v>0</v>
      </c>
      <c r="BP2939" s="256">
        <v>0</v>
      </c>
      <c r="BQ2939" s="256">
        <v>0</v>
      </c>
      <c r="BR2939" s="256">
        <v>0</v>
      </c>
      <c r="BS2939" s="256">
        <v>0</v>
      </c>
      <c r="BT2939" s="256">
        <v>0</v>
      </c>
      <c r="BU2939" s="256">
        <v>0</v>
      </c>
      <c r="BV2939" s="256">
        <v>0</v>
      </c>
    </row>
    <row r="2940" spans="1:74">
      <c r="B2940" s="256" t="s">
        <v>3375</v>
      </c>
    </row>
    <row r="2941" spans="1:74">
      <c r="B2941" s="256" t="s">
        <v>3348</v>
      </c>
    </row>
    <row r="2942" spans="1:74">
      <c r="B2942" s="256" t="s">
        <v>66</v>
      </c>
    </row>
    <row r="2943" spans="1:74">
      <c r="B2943" s="256" t="s">
        <v>3351</v>
      </c>
    </row>
    <row r="2944" spans="1:74">
      <c r="B2944" s="256">
        <v>48</v>
      </c>
    </row>
    <row r="2945" spans="1:74">
      <c r="B2945" s="256" t="s">
        <v>3352</v>
      </c>
    </row>
    <row r="2947" spans="1:74">
      <c r="B2947" s="256">
        <v>73</v>
      </c>
    </row>
    <row r="2948" spans="1:74">
      <c r="B2948" s="256">
        <v>37</v>
      </c>
    </row>
    <row r="2949" spans="1:74">
      <c r="B2949" s="256">
        <v>0</v>
      </c>
      <c r="C2949" s="256">
        <v>2.5</v>
      </c>
      <c r="D2949" s="256">
        <v>5</v>
      </c>
      <c r="E2949" s="256">
        <v>7.5</v>
      </c>
      <c r="F2949" s="256">
        <v>10</v>
      </c>
      <c r="G2949" s="256">
        <v>12.5</v>
      </c>
      <c r="H2949" s="256">
        <v>15</v>
      </c>
      <c r="I2949" s="256">
        <v>17.5</v>
      </c>
      <c r="J2949" s="256">
        <v>20</v>
      </c>
      <c r="K2949" s="256">
        <v>22.5</v>
      </c>
      <c r="L2949" s="256">
        <v>25</v>
      </c>
      <c r="M2949" s="256">
        <v>27.5</v>
      </c>
      <c r="N2949" s="256">
        <v>30</v>
      </c>
      <c r="O2949" s="256">
        <v>32.5</v>
      </c>
      <c r="P2949" s="256">
        <v>35</v>
      </c>
      <c r="Q2949" s="256">
        <v>37.5</v>
      </c>
      <c r="R2949" s="256">
        <v>40</v>
      </c>
      <c r="S2949" s="256">
        <v>42.5</v>
      </c>
      <c r="T2949" s="256">
        <v>45</v>
      </c>
      <c r="U2949" s="256">
        <v>47.5</v>
      </c>
      <c r="V2949" s="256">
        <v>50</v>
      </c>
      <c r="W2949" s="256">
        <v>52.5</v>
      </c>
      <c r="X2949" s="256">
        <v>55</v>
      </c>
      <c r="Y2949" s="256">
        <v>57.5</v>
      </c>
      <c r="Z2949" s="256">
        <v>60</v>
      </c>
      <c r="AA2949" s="256">
        <v>62.5</v>
      </c>
      <c r="AB2949" s="256">
        <v>65</v>
      </c>
      <c r="AC2949" s="256">
        <v>67.5</v>
      </c>
      <c r="AD2949" s="256">
        <v>70</v>
      </c>
      <c r="AE2949" s="256">
        <v>72.5</v>
      </c>
      <c r="AF2949" s="256">
        <v>75</v>
      </c>
      <c r="AG2949" s="256">
        <v>77.5</v>
      </c>
      <c r="AH2949" s="256">
        <v>80</v>
      </c>
      <c r="AI2949" s="256">
        <v>82.5</v>
      </c>
      <c r="AJ2949" s="256">
        <v>85</v>
      </c>
      <c r="AK2949" s="256">
        <v>87.5</v>
      </c>
      <c r="AL2949" s="256">
        <v>90</v>
      </c>
      <c r="AM2949" s="256">
        <v>92.5</v>
      </c>
      <c r="AN2949" s="256">
        <v>95</v>
      </c>
      <c r="AO2949" s="256">
        <v>97.5</v>
      </c>
      <c r="AP2949" s="256">
        <v>100</v>
      </c>
      <c r="AQ2949" s="256">
        <v>102.5</v>
      </c>
      <c r="AR2949" s="256">
        <v>105</v>
      </c>
      <c r="AS2949" s="256">
        <v>107.5</v>
      </c>
      <c r="AT2949" s="256">
        <v>110</v>
      </c>
      <c r="AU2949" s="256">
        <v>112.5</v>
      </c>
      <c r="AV2949" s="256">
        <v>115</v>
      </c>
      <c r="AW2949" s="256">
        <v>117.5</v>
      </c>
      <c r="AX2949" s="256">
        <v>120</v>
      </c>
      <c r="AY2949" s="256">
        <v>122.5</v>
      </c>
      <c r="AZ2949" s="256">
        <v>125</v>
      </c>
      <c r="BA2949" s="256">
        <v>127.5</v>
      </c>
      <c r="BB2949" s="256">
        <v>130</v>
      </c>
      <c r="BC2949" s="256">
        <v>132.5</v>
      </c>
      <c r="BD2949" s="256">
        <v>135</v>
      </c>
      <c r="BE2949" s="256">
        <v>137.5</v>
      </c>
      <c r="BF2949" s="256">
        <v>140</v>
      </c>
      <c r="BG2949" s="256">
        <v>142.5</v>
      </c>
      <c r="BH2949" s="256">
        <v>145</v>
      </c>
      <c r="BI2949" s="256">
        <v>147.5</v>
      </c>
      <c r="BJ2949" s="256">
        <v>150</v>
      </c>
      <c r="BK2949" s="256">
        <v>152.5</v>
      </c>
      <c r="BL2949" s="256">
        <v>155</v>
      </c>
      <c r="BM2949" s="256">
        <v>157.5</v>
      </c>
      <c r="BN2949" s="256">
        <v>160</v>
      </c>
      <c r="BO2949" s="256">
        <v>162.5</v>
      </c>
      <c r="BP2949" s="256">
        <v>165</v>
      </c>
      <c r="BQ2949" s="256">
        <v>167.5</v>
      </c>
      <c r="BR2949" s="256">
        <v>170</v>
      </c>
      <c r="BS2949" s="256">
        <v>172.5</v>
      </c>
      <c r="BT2949" s="256">
        <v>175</v>
      </c>
      <c r="BU2949" s="256">
        <v>177.5</v>
      </c>
      <c r="BV2949" s="256">
        <v>180</v>
      </c>
    </row>
    <row r="2950" spans="1:74">
      <c r="A2950" s="256">
        <v>0</v>
      </c>
      <c r="B2950" s="256">
        <v>983.79004989999999</v>
      </c>
      <c r="C2950" s="256">
        <v>969.42263179999998</v>
      </c>
      <c r="D2950" s="256">
        <v>989.08330920000003</v>
      </c>
      <c r="E2950" s="256">
        <v>1015.5496057</v>
      </c>
      <c r="F2950" s="256">
        <v>1010.2563464</v>
      </c>
      <c r="G2950" s="256">
        <v>997.40128809999999</v>
      </c>
      <c r="H2950" s="256">
        <v>972.4473514</v>
      </c>
      <c r="I2950" s="256">
        <v>947.49341470000002</v>
      </c>
      <c r="J2950" s="256">
        <v>961.86083280000003</v>
      </c>
      <c r="K2950" s="256">
        <v>1008.7439866</v>
      </c>
      <c r="L2950" s="256">
        <v>1066.213659</v>
      </c>
      <c r="M2950" s="256">
        <v>1134.2698500000001</v>
      </c>
      <c r="N2950" s="256">
        <v>1213.6687395000001</v>
      </c>
      <c r="O2950" s="256">
        <v>1280.9687506</v>
      </c>
      <c r="P2950" s="256">
        <v>1312.7283064000001</v>
      </c>
      <c r="Q2950" s="256">
        <v>1348.2687617000001</v>
      </c>
      <c r="R2950" s="256">
        <v>1395.1519155000001</v>
      </c>
      <c r="S2950" s="256">
        <v>1423.8867517000001</v>
      </c>
      <c r="T2950" s="256">
        <v>1439.0103497</v>
      </c>
      <c r="U2950" s="256">
        <v>1435.9856301</v>
      </c>
      <c r="V2950" s="256">
        <v>1426.1552914000001</v>
      </c>
      <c r="W2950" s="256">
        <v>1429.1800109999999</v>
      </c>
      <c r="X2950" s="256">
        <v>1405.7384340999999</v>
      </c>
      <c r="Y2950" s="256">
        <v>1290.0429094000001</v>
      </c>
      <c r="Z2950" s="256">
        <v>1018.5743253000001</v>
      </c>
      <c r="AA2950" s="256">
        <v>613.26189890000001</v>
      </c>
      <c r="AB2950" s="256">
        <v>318.35173789999999</v>
      </c>
      <c r="AC2950" s="256">
        <v>214.75509160000001</v>
      </c>
      <c r="AD2950" s="256">
        <v>170.89665740000001</v>
      </c>
      <c r="AE2950" s="256">
        <v>136.112382</v>
      </c>
      <c r="AF2950" s="256">
        <v>114.18316490000001</v>
      </c>
      <c r="AG2950" s="256">
        <v>99.059566900000007</v>
      </c>
      <c r="AH2950" s="256">
        <v>84.692148799999998</v>
      </c>
      <c r="AI2950" s="256">
        <v>68.812370900000005</v>
      </c>
      <c r="AJ2950" s="256">
        <v>52.932593000000004</v>
      </c>
      <c r="AK2950" s="256">
        <v>22.685397000000002</v>
      </c>
      <c r="AL2950" s="256">
        <v>0</v>
      </c>
      <c r="AM2950" s="256">
        <v>0</v>
      </c>
      <c r="AN2950" s="256">
        <v>0</v>
      </c>
      <c r="AO2950" s="256">
        <v>0</v>
      </c>
      <c r="AP2950" s="256">
        <v>0</v>
      </c>
      <c r="AQ2950" s="256">
        <v>0</v>
      </c>
      <c r="AR2950" s="256">
        <v>0</v>
      </c>
      <c r="AS2950" s="256">
        <v>0</v>
      </c>
      <c r="AT2950" s="256">
        <v>0</v>
      </c>
      <c r="AU2950" s="256">
        <v>0</v>
      </c>
      <c r="AV2950" s="256">
        <v>0</v>
      </c>
      <c r="AW2950" s="256">
        <v>0</v>
      </c>
      <c r="AX2950" s="256">
        <v>0</v>
      </c>
      <c r="AY2950" s="256">
        <v>0</v>
      </c>
      <c r="AZ2950" s="256">
        <v>0</v>
      </c>
      <c r="BA2950" s="256">
        <v>0</v>
      </c>
      <c r="BB2950" s="256">
        <v>0</v>
      </c>
      <c r="BC2950" s="256">
        <v>0</v>
      </c>
      <c r="BD2950" s="256">
        <v>0</v>
      </c>
      <c r="BE2950" s="256">
        <v>0</v>
      </c>
      <c r="BF2950" s="256">
        <v>0</v>
      </c>
      <c r="BG2950" s="256">
        <v>0</v>
      </c>
      <c r="BH2950" s="256">
        <v>0</v>
      </c>
      <c r="BI2950" s="256">
        <v>0</v>
      </c>
      <c r="BJ2950" s="256">
        <v>0</v>
      </c>
      <c r="BK2950" s="256">
        <v>0</v>
      </c>
      <c r="BL2950" s="256">
        <v>0</v>
      </c>
      <c r="BM2950" s="256">
        <v>0</v>
      </c>
      <c r="BN2950" s="256">
        <v>0</v>
      </c>
      <c r="BO2950" s="256">
        <v>0</v>
      </c>
      <c r="BP2950" s="256">
        <v>0</v>
      </c>
      <c r="BQ2950" s="256">
        <v>0</v>
      </c>
      <c r="BR2950" s="256">
        <v>0</v>
      </c>
      <c r="BS2950" s="256">
        <v>0</v>
      </c>
      <c r="BT2950" s="256">
        <v>0</v>
      </c>
      <c r="BU2950" s="256">
        <v>0</v>
      </c>
      <c r="BV2950" s="256">
        <v>0</v>
      </c>
    </row>
    <row r="2951" spans="1:74">
      <c r="A2951" s="256">
        <v>5</v>
      </c>
      <c r="B2951" s="256">
        <v>983.79004989999999</v>
      </c>
      <c r="C2951" s="256">
        <v>968.66645189999997</v>
      </c>
      <c r="D2951" s="256">
        <v>988.32712930000002</v>
      </c>
      <c r="E2951" s="256">
        <v>1015.5496057</v>
      </c>
      <c r="F2951" s="256">
        <v>1010.2563464</v>
      </c>
      <c r="G2951" s="256">
        <v>995.88892829999998</v>
      </c>
      <c r="H2951" s="256">
        <v>970.17881169999998</v>
      </c>
      <c r="I2951" s="256">
        <v>945.224875</v>
      </c>
      <c r="J2951" s="256">
        <v>960.34847300000001</v>
      </c>
      <c r="K2951" s="256">
        <v>1004.9630871000001</v>
      </c>
      <c r="L2951" s="256">
        <v>1060.1642198</v>
      </c>
      <c r="M2951" s="256">
        <v>1125.9518711000001</v>
      </c>
      <c r="N2951" s="256">
        <v>1206.1069405000001</v>
      </c>
      <c r="O2951" s="256">
        <v>1273.4069516</v>
      </c>
      <c r="P2951" s="256">
        <v>1306.6788672</v>
      </c>
      <c r="Q2951" s="256">
        <v>1340.7069627000001</v>
      </c>
      <c r="R2951" s="256">
        <v>1386.0777567</v>
      </c>
      <c r="S2951" s="256">
        <v>1418.5934924000001</v>
      </c>
      <c r="T2951" s="256">
        <v>1432.2047305999999</v>
      </c>
      <c r="U2951" s="256">
        <v>1427.6676512000001</v>
      </c>
      <c r="V2951" s="256">
        <v>1412.5440532</v>
      </c>
      <c r="W2951" s="256">
        <v>1410.2755135</v>
      </c>
      <c r="X2951" s="256">
        <v>1388.3462964</v>
      </c>
      <c r="Y2951" s="256">
        <v>1280.9687506</v>
      </c>
      <c r="Z2951" s="256">
        <v>1023.1114047</v>
      </c>
      <c r="AA2951" s="256">
        <v>630.65403660000004</v>
      </c>
      <c r="AB2951" s="256">
        <v>322.88881730000003</v>
      </c>
      <c r="AC2951" s="256">
        <v>212.48655189999999</v>
      </c>
      <c r="AD2951" s="256">
        <v>167.87193780000001</v>
      </c>
      <c r="AE2951" s="256">
        <v>137.62474180000001</v>
      </c>
      <c r="AF2951" s="256">
        <v>116.4517046</v>
      </c>
      <c r="AG2951" s="256">
        <v>102.8404664</v>
      </c>
      <c r="AH2951" s="256">
        <v>86.960688500000003</v>
      </c>
      <c r="AI2951" s="256">
        <v>71.837090500000002</v>
      </c>
      <c r="AJ2951" s="256">
        <v>56.713492500000001</v>
      </c>
      <c r="AK2951" s="256">
        <v>24.9539367</v>
      </c>
      <c r="AL2951" s="256">
        <v>0</v>
      </c>
      <c r="AM2951" s="256">
        <v>0</v>
      </c>
      <c r="AN2951" s="256">
        <v>0</v>
      </c>
      <c r="AO2951" s="256">
        <v>0</v>
      </c>
      <c r="AP2951" s="256">
        <v>0</v>
      </c>
      <c r="AQ2951" s="256">
        <v>0</v>
      </c>
      <c r="AR2951" s="256">
        <v>0</v>
      </c>
      <c r="AS2951" s="256">
        <v>0</v>
      </c>
      <c r="AT2951" s="256">
        <v>0</v>
      </c>
      <c r="AU2951" s="256">
        <v>0</v>
      </c>
      <c r="AV2951" s="256">
        <v>0</v>
      </c>
      <c r="AW2951" s="256">
        <v>0</v>
      </c>
      <c r="AX2951" s="256">
        <v>0</v>
      </c>
      <c r="AY2951" s="256">
        <v>0</v>
      </c>
      <c r="AZ2951" s="256">
        <v>0</v>
      </c>
      <c r="BA2951" s="256">
        <v>0</v>
      </c>
      <c r="BB2951" s="256">
        <v>0</v>
      </c>
      <c r="BC2951" s="256">
        <v>0</v>
      </c>
      <c r="BD2951" s="256">
        <v>0</v>
      </c>
      <c r="BE2951" s="256">
        <v>0</v>
      </c>
      <c r="BF2951" s="256">
        <v>0</v>
      </c>
      <c r="BG2951" s="256">
        <v>0</v>
      </c>
      <c r="BH2951" s="256">
        <v>0</v>
      </c>
      <c r="BI2951" s="256">
        <v>0</v>
      </c>
      <c r="BJ2951" s="256">
        <v>0</v>
      </c>
      <c r="BK2951" s="256">
        <v>0</v>
      </c>
      <c r="BL2951" s="256">
        <v>0</v>
      </c>
      <c r="BM2951" s="256">
        <v>0</v>
      </c>
      <c r="BN2951" s="256">
        <v>0</v>
      </c>
      <c r="BO2951" s="256">
        <v>0</v>
      </c>
      <c r="BP2951" s="256">
        <v>0</v>
      </c>
      <c r="BQ2951" s="256">
        <v>0</v>
      </c>
      <c r="BR2951" s="256">
        <v>0</v>
      </c>
      <c r="BS2951" s="256">
        <v>0</v>
      </c>
      <c r="BT2951" s="256">
        <v>0</v>
      </c>
      <c r="BU2951" s="256">
        <v>0</v>
      </c>
      <c r="BV2951" s="256">
        <v>0</v>
      </c>
    </row>
    <row r="2952" spans="1:74">
      <c r="A2952" s="256">
        <v>10</v>
      </c>
      <c r="B2952" s="256">
        <v>983.79004989999999</v>
      </c>
      <c r="C2952" s="256">
        <v>970.17881169999998</v>
      </c>
      <c r="D2952" s="256">
        <v>989.83948910000004</v>
      </c>
      <c r="E2952" s="256">
        <v>1017.0619655</v>
      </c>
      <c r="F2952" s="256">
        <v>1012.5248861</v>
      </c>
      <c r="G2952" s="256">
        <v>998.9136479</v>
      </c>
      <c r="H2952" s="256">
        <v>974.71589110000002</v>
      </c>
      <c r="I2952" s="256">
        <v>952.78667400000006</v>
      </c>
      <c r="J2952" s="256">
        <v>961.86083280000003</v>
      </c>
      <c r="K2952" s="256">
        <v>1001.9383675</v>
      </c>
      <c r="L2952" s="256">
        <v>1055.6271403999999</v>
      </c>
      <c r="M2952" s="256">
        <v>1118.3900721</v>
      </c>
      <c r="N2952" s="256">
        <v>1190.2271625999999</v>
      </c>
      <c r="O2952" s="256">
        <v>1259.0395335000001</v>
      </c>
      <c r="P2952" s="256">
        <v>1293.0676290000001</v>
      </c>
      <c r="Q2952" s="256">
        <v>1324.0710048999999</v>
      </c>
      <c r="R2952" s="256">
        <v>1367.1732592000001</v>
      </c>
      <c r="S2952" s="256">
        <v>1401.2013547000001</v>
      </c>
      <c r="T2952" s="256">
        <v>1414.056413</v>
      </c>
      <c r="U2952" s="256">
        <v>1408.0069738</v>
      </c>
      <c r="V2952" s="256">
        <v>1395.9080954000001</v>
      </c>
      <c r="W2952" s="256">
        <v>1381.5406773</v>
      </c>
      <c r="X2952" s="256">
        <v>1358.8552803</v>
      </c>
      <c r="Y2952" s="256">
        <v>1262.0642531000001</v>
      </c>
      <c r="Z2952" s="256">
        <v>1025.3799444000001</v>
      </c>
      <c r="AA2952" s="256">
        <v>646.53381450000006</v>
      </c>
      <c r="AB2952" s="256">
        <v>330.45061629999998</v>
      </c>
      <c r="AC2952" s="256">
        <v>213.2427318</v>
      </c>
      <c r="AD2952" s="256">
        <v>171.65283730000002</v>
      </c>
      <c r="AE2952" s="256">
        <v>144.43036090000001</v>
      </c>
      <c r="AF2952" s="256">
        <v>125.52586340000001</v>
      </c>
      <c r="AG2952" s="256">
        <v>111.1584453</v>
      </c>
      <c r="AH2952" s="256">
        <v>95.278667400000003</v>
      </c>
      <c r="AI2952" s="256">
        <v>80.155069400000002</v>
      </c>
      <c r="AJ2952" s="256">
        <v>62.762931700000003</v>
      </c>
      <c r="AK2952" s="256">
        <v>24.9539367</v>
      </c>
      <c r="AL2952" s="256">
        <v>0</v>
      </c>
      <c r="AM2952" s="256">
        <v>0</v>
      </c>
      <c r="AN2952" s="256">
        <v>0</v>
      </c>
      <c r="AO2952" s="256">
        <v>0</v>
      </c>
      <c r="AP2952" s="256">
        <v>0</v>
      </c>
      <c r="AQ2952" s="256">
        <v>0</v>
      </c>
      <c r="AR2952" s="256">
        <v>0</v>
      </c>
      <c r="AS2952" s="256">
        <v>0</v>
      </c>
      <c r="AT2952" s="256">
        <v>0</v>
      </c>
      <c r="AU2952" s="256">
        <v>0</v>
      </c>
      <c r="AV2952" s="256">
        <v>0</v>
      </c>
      <c r="AW2952" s="256">
        <v>0</v>
      </c>
      <c r="AX2952" s="256">
        <v>0</v>
      </c>
      <c r="AY2952" s="256">
        <v>0</v>
      </c>
      <c r="AZ2952" s="256">
        <v>0</v>
      </c>
      <c r="BA2952" s="256">
        <v>0</v>
      </c>
      <c r="BB2952" s="256">
        <v>0</v>
      </c>
      <c r="BC2952" s="256">
        <v>0</v>
      </c>
      <c r="BD2952" s="256">
        <v>0</v>
      </c>
      <c r="BE2952" s="256">
        <v>0</v>
      </c>
      <c r="BF2952" s="256">
        <v>0</v>
      </c>
      <c r="BG2952" s="256">
        <v>0</v>
      </c>
      <c r="BH2952" s="256">
        <v>0</v>
      </c>
      <c r="BI2952" s="256">
        <v>0</v>
      </c>
      <c r="BJ2952" s="256">
        <v>0</v>
      </c>
      <c r="BK2952" s="256">
        <v>0</v>
      </c>
      <c r="BL2952" s="256">
        <v>0</v>
      </c>
      <c r="BM2952" s="256">
        <v>0</v>
      </c>
      <c r="BN2952" s="256">
        <v>0</v>
      </c>
      <c r="BO2952" s="256">
        <v>0</v>
      </c>
      <c r="BP2952" s="256">
        <v>0</v>
      </c>
      <c r="BQ2952" s="256">
        <v>0</v>
      </c>
      <c r="BR2952" s="256">
        <v>0</v>
      </c>
      <c r="BS2952" s="256">
        <v>0</v>
      </c>
      <c r="BT2952" s="256">
        <v>0</v>
      </c>
      <c r="BU2952" s="256">
        <v>0</v>
      </c>
      <c r="BV2952" s="256">
        <v>0</v>
      </c>
    </row>
    <row r="2953" spans="1:74">
      <c r="A2953" s="256">
        <v>15</v>
      </c>
      <c r="B2953" s="256">
        <v>983.79004989999999</v>
      </c>
      <c r="C2953" s="256">
        <v>971.6911715</v>
      </c>
      <c r="D2953" s="256">
        <v>989.83948910000004</v>
      </c>
      <c r="E2953" s="256">
        <v>1018.5743253000001</v>
      </c>
      <c r="F2953" s="256">
        <v>1015.5496057</v>
      </c>
      <c r="G2953" s="256">
        <v>1004.9630871000001</v>
      </c>
      <c r="H2953" s="256">
        <v>984.54622979999999</v>
      </c>
      <c r="I2953" s="256">
        <v>961.10465290000002</v>
      </c>
      <c r="J2953" s="256">
        <v>962.61701270000003</v>
      </c>
      <c r="K2953" s="256">
        <v>996.64510819999998</v>
      </c>
      <c r="L2953" s="256">
        <v>1048.8215213000001</v>
      </c>
      <c r="M2953" s="256">
        <v>1107.8035535000001</v>
      </c>
      <c r="N2953" s="256">
        <v>1171.3226651</v>
      </c>
      <c r="O2953" s="256">
        <v>1238.6226762000001</v>
      </c>
      <c r="P2953" s="256">
        <v>1275.6754913</v>
      </c>
      <c r="Q2953" s="256">
        <v>1307.4350471</v>
      </c>
      <c r="R2953" s="256">
        <v>1346.0002220000001</v>
      </c>
      <c r="S2953" s="256">
        <v>1379.2721376</v>
      </c>
      <c r="T2953" s="256">
        <v>1395.9080954000001</v>
      </c>
      <c r="U2953" s="256">
        <v>1398.9328150000001</v>
      </c>
      <c r="V2953" s="256">
        <v>1387.5901165</v>
      </c>
      <c r="W2953" s="256">
        <v>1363.3923597</v>
      </c>
      <c r="X2953" s="256">
        <v>1339.1946029000001</v>
      </c>
      <c r="Y2953" s="256">
        <v>1252.2339144</v>
      </c>
      <c r="Z2953" s="256">
        <v>1038.2350027</v>
      </c>
      <c r="AA2953" s="256">
        <v>682.83044970000003</v>
      </c>
      <c r="AB2953" s="256">
        <v>353.89219320000001</v>
      </c>
      <c r="AC2953" s="256">
        <v>223.82925040000001</v>
      </c>
      <c r="AD2953" s="256">
        <v>180.72699610000001</v>
      </c>
      <c r="AE2953" s="256">
        <v>158.04159910000001</v>
      </c>
      <c r="AF2953" s="256">
        <v>142.16182119999999</v>
      </c>
      <c r="AG2953" s="256">
        <v>127.0382232</v>
      </c>
      <c r="AH2953" s="256">
        <v>110.4022654</v>
      </c>
      <c r="AI2953" s="256">
        <v>94.522487499999997</v>
      </c>
      <c r="AJ2953" s="256">
        <v>76.374169899999998</v>
      </c>
      <c r="AK2953" s="256">
        <v>44.614614100000004</v>
      </c>
      <c r="AL2953" s="256">
        <v>0</v>
      </c>
      <c r="AM2953" s="256">
        <v>0</v>
      </c>
      <c r="AN2953" s="256">
        <v>0</v>
      </c>
      <c r="AO2953" s="256">
        <v>0</v>
      </c>
      <c r="AP2953" s="256">
        <v>0</v>
      </c>
      <c r="AQ2953" s="256">
        <v>0</v>
      </c>
      <c r="AR2953" s="256">
        <v>0</v>
      </c>
      <c r="AS2953" s="256">
        <v>0</v>
      </c>
      <c r="AT2953" s="256">
        <v>0</v>
      </c>
      <c r="AU2953" s="256">
        <v>0</v>
      </c>
      <c r="AV2953" s="256">
        <v>0</v>
      </c>
      <c r="AW2953" s="256">
        <v>0</v>
      </c>
      <c r="AX2953" s="256">
        <v>0</v>
      </c>
      <c r="AY2953" s="256">
        <v>0</v>
      </c>
      <c r="AZ2953" s="256">
        <v>0</v>
      </c>
      <c r="BA2953" s="256">
        <v>0</v>
      </c>
      <c r="BB2953" s="256">
        <v>0</v>
      </c>
      <c r="BC2953" s="256">
        <v>0</v>
      </c>
      <c r="BD2953" s="256">
        <v>0</v>
      </c>
      <c r="BE2953" s="256">
        <v>0</v>
      </c>
      <c r="BF2953" s="256">
        <v>0</v>
      </c>
      <c r="BG2953" s="256">
        <v>0</v>
      </c>
      <c r="BH2953" s="256">
        <v>0</v>
      </c>
      <c r="BI2953" s="256">
        <v>0</v>
      </c>
      <c r="BJ2953" s="256">
        <v>0</v>
      </c>
      <c r="BK2953" s="256">
        <v>0</v>
      </c>
      <c r="BL2953" s="256">
        <v>0</v>
      </c>
      <c r="BM2953" s="256">
        <v>0</v>
      </c>
      <c r="BN2953" s="256">
        <v>0</v>
      </c>
      <c r="BO2953" s="256">
        <v>0</v>
      </c>
      <c r="BP2953" s="256">
        <v>0</v>
      </c>
      <c r="BQ2953" s="256">
        <v>0</v>
      </c>
      <c r="BR2953" s="256">
        <v>0</v>
      </c>
      <c r="BS2953" s="256">
        <v>0</v>
      </c>
      <c r="BT2953" s="256">
        <v>0</v>
      </c>
      <c r="BU2953" s="256">
        <v>0</v>
      </c>
      <c r="BV2953" s="256">
        <v>0</v>
      </c>
    </row>
    <row r="2954" spans="1:74">
      <c r="A2954" s="256">
        <v>20</v>
      </c>
      <c r="B2954" s="256">
        <v>983.79004989999999</v>
      </c>
      <c r="C2954" s="256">
        <v>970.17881169999998</v>
      </c>
      <c r="D2954" s="256">
        <v>987.57094940000002</v>
      </c>
      <c r="E2954" s="256">
        <v>1017.0619655</v>
      </c>
      <c r="F2954" s="256">
        <v>1017.0619655</v>
      </c>
      <c r="G2954" s="256">
        <v>1010.2563464</v>
      </c>
      <c r="H2954" s="256">
        <v>992.10802880000006</v>
      </c>
      <c r="I2954" s="256">
        <v>968.66645189999997</v>
      </c>
      <c r="J2954" s="256">
        <v>961.86083280000003</v>
      </c>
      <c r="K2954" s="256">
        <v>986.81476950000001</v>
      </c>
      <c r="L2954" s="256">
        <v>1035.2102831</v>
      </c>
      <c r="M2954" s="256">
        <v>1089.6552359</v>
      </c>
      <c r="N2954" s="256">
        <v>1149.393448</v>
      </c>
      <c r="O2954" s="256">
        <v>1213.6687395000001</v>
      </c>
      <c r="P2954" s="256">
        <v>1259.0395335000001</v>
      </c>
      <c r="Q2954" s="256">
        <v>1288.5305496000001</v>
      </c>
      <c r="R2954" s="256">
        <v>1321.8024651999999</v>
      </c>
      <c r="S2954" s="256">
        <v>1356.5867406</v>
      </c>
      <c r="T2954" s="256">
        <v>1379.2721376</v>
      </c>
      <c r="U2954" s="256">
        <v>1384.5653969</v>
      </c>
      <c r="V2954" s="256">
        <v>1376.2474179999999</v>
      </c>
      <c r="W2954" s="256">
        <v>1349.0249415999999</v>
      </c>
      <c r="X2954" s="256">
        <v>1314.2406662000001</v>
      </c>
      <c r="Y2954" s="256">
        <v>1237.8664963000001</v>
      </c>
      <c r="Z2954" s="256">
        <v>1058.6518599999999</v>
      </c>
      <c r="AA2954" s="256">
        <v>731.22596329999999</v>
      </c>
      <c r="AB2954" s="256">
        <v>396.23826760000003</v>
      </c>
      <c r="AC2954" s="256">
        <v>245.00228760000002</v>
      </c>
      <c r="AD2954" s="256">
        <v>198.87531369999999</v>
      </c>
      <c r="AE2954" s="256">
        <v>181.48317600000001</v>
      </c>
      <c r="AF2954" s="256">
        <v>169.3842976</v>
      </c>
      <c r="AG2954" s="256">
        <v>158.79777899999999</v>
      </c>
      <c r="AH2954" s="256">
        <v>141.40564130000001</v>
      </c>
      <c r="AI2954" s="256">
        <v>125.52586340000001</v>
      </c>
      <c r="AJ2954" s="256">
        <v>105.1090061</v>
      </c>
      <c r="AK2954" s="256">
        <v>50.664053299999999</v>
      </c>
      <c r="AL2954" s="256">
        <v>0</v>
      </c>
      <c r="AM2954" s="256">
        <v>0</v>
      </c>
      <c r="AN2954" s="256">
        <v>0</v>
      </c>
      <c r="AO2954" s="256">
        <v>0</v>
      </c>
      <c r="AP2954" s="256">
        <v>0</v>
      </c>
      <c r="AQ2954" s="256">
        <v>0</v>
      </c>
      <c r="AR2954" s="256">
        <v>0</v>
      </c>
      <c r="AS2954" s="256">
        <v>0</v>
      </c>
      <c r="AT2954" s="256">
        <v>0</v>
      </c>
      <c r="AU2954" s="256">
        <v>0</v>
      </c>
      <c r="AV2954" s="256">
        <v>0</v>
      </c>
      <c r="AW2954" s="256">
        <v>0</v>
      </c>
      <c r="AX2954" s="256">
        <v>0</v>
      </c>
      <c r="AY2954" s="256">
        <v>0</v>
      </c>
      <c r="AZ2954" s="256">
        <v>0</v>
      </c>
      <c r="BA2954" s="256">
        <v>0</v>
      </c>
      <c r="BB2954" s="256">
        <v>0</v>
      </c>
      <c r="BC2954" s="256">
        <v>0</v>
      </c>
      <c r="BD2954" s="256">
        <v>0</v>
      </c>
      <c r="BE2954" s="256">
        <v>0</v>
      </c>
      <c r="BF2954" s="256">
        <v>0</v>
      </c>
      <c r="BG2954" s="256">
        <v>0</v>
      </c>
      <c r="BH2954" s="256">
        <v>0</v>
      </c>
      <c r="BI2954" s="256">
        <v>0</v>
      </c>
      <c r="BJ2954" s="256">
        <v>0</v>
      </c>
      <c r="BK2954" s="256">
        <v>0</v>
      </c>
      <c r="BL2954" s="256">
        <v>0</v>
      </c>
      <c r="BM2954" s="256">
        <v>0</v>
      </c>
      <c r="BN2954" s="256">
        <v>0</v>
      </c>
      <c r="BO2954" s="256">
        <v>0</v>
      </c>
      <c r="BP2954" s="256">
        <v>0</v>
      </c>
      <c r="BQ2954" s="256">
        <v>0</v>
      </c>
      <c r="BR2954" s="256">
        <v>0</v>
      </c>
      <c r="BS2954" s="256">
        <v>0</v>
      </c>
      <c r="BT2954" s="256">
        <v>0</v>
      </c>
      <c r="BU2954" s="256">
        <v>0</v>
      </c>
      <c r="BV2954" s="256">
        <v>0</v>
      </c>
    </row>
    <row r="2955" spans="1:74">
      <c r="A2955" s="256">
        <v>25</v>
      </c>
      <c r="B2955" s="256">
        <v>983.79004989999999</v>
      </c>
      <c r="C2955" s="256">
        <v>972.4473514</v>
      </c>
      <c r="D2955" s="256">
        <v>986.81476950000001</v>
      </c>
      <c r="E2955" s="256">
        <v>1019.3305052000001</v>
      </c>
      <c r="F2955" s="256">
        <v>1022.3552248</v>
      </c>
      <c r="G2955" s="256">
        <v>1017.8181454</v>
      </c>
      <c r="H2955" s="256">
        <v>1004.2069072</v>
      </c>
      <c r="I2955" s="256">
        <v>980.00915040000007</v>
      </c>
      <c r="J2955" s="256">
        <v>966.39791220000006</v>
      </c>
      <c r="K2955" s="256">
        <v>979.25297050000006</v>
      </c>
      <c r="L2955" s="256">
        <v>1020.8428650000001</v>
      </c>
      <c r="M2955" s="256">
        <v>1069.9945585</v>
      </c>
      <c r="N2955" s="256">
        <v>1122.9271515</v>
      </c>
      <c r="O2955" s="256">
        <v>1181.9091837000001</v>
      </c>
      <c r="P2955" s="256">
        <v>1233.3294169000001</v>
      </c>
      <c r="Q2955" s="256">
        <v>1262.8204330000001</v>
      </c>
      <c r="R2955" s="256">
        <v>1293.0676290000001</v>
      </c>
      <c r="S2955" s="256">
        <v>1327.0957245</v>
      </c>
      <c r="T2955" s="256">
        <v>1354.3182009</v>
      </c>
      <c r="U2955" s="256">
        <v>1366.4170793000001</v>
      </c>
      <c r="V2955" s="256">
        <v>1367.1732592000001</v>
      </c>
      <c r="W2955" s="256">
        <v>1355.0743808</v>
      </c>
      <c r="X2955" s="256">
        <v>1323.3148249999999</v>
      </c>
      <c r="Y2955" s="256">
        <v>1262.0642531000001</v>
      </c>
      <c r="Z2955" s="256">
        <v>1114.6091726</v>
      </c>
      <c r="AA2955" s="256">
        <v>819.69901160000006</v>
      </c>
      <c r="AB2955" s="256">
        <v>468.07535810000002</v>
      </c>
      <c r="AC2955" s="256">
        <v>286.5921821</v>
      </c>
      <c r="AD2955" s="256">
        <v>233.65958910000001</v>
      </c>
      <c r="AE2955" s="256">
        <v>218.53599110000002</v>
      </c>
      <c r="AF2955" s="256">
        <v>215.51127149999999</v>
      </c>
      <c r="AG2955" s="256">
        <v>205.68093279999999</v>
      </c>
      <c r="AH2955" s="256">
        <v>186.7764353</v>
      </c>
      <c r="AI2955" s="256">
        <v>167.87193780000001</v>
      </c>
      <c r="AJ2955" s="256">
        <v>142.16182119999999</v>
      </c>
      <c r="AK2955" s="256">
        <v>58.982032199999999</v>
      </c>
      <c r="AL2955" s="256">
        <v>0</v>
      </c>
      <c r="AM2955" s="256">
        <v>0</v>
      </c>
      <c r="AN2955" s="256">
        <v>0</v>
      </c>
      <c r="AO2955" s="256">
        <v>0</v>
      </c>
      <c r="AP2955" s="256">
        <v>0</v>
      </c>
      <c r="AQ2955" s="256">
        <v>0</v>
      </c>
      <c r="AR2955" s="256">
        <v>0</v>
      </c>
      <c r="AS2955" s="256">
        <v>0</v>
      </c>
      <c r="AT2955" s="256">
        <v>0</v>
      </c>
      <c r="AU2955" s="256">
        <v>0</v>
      </c>
      <c r="AV2955" s="256">
        <v>0</v>
      </c>
      <c r="AW2955" s="256">
        <v>0</v>
      </c>
      <c r="AX2955" s="256">
        <v>0</v>
      </c>
      <c r="AY2955" s="256">
        <v>0</v>
      </c>
      <c r="AZ2955" s="256">
        <v>0</v>
      </c>
      <c r="BA2955" s="256">
        <v>0</v>
      </c>
      <c r="BB2955" s="256">
        <v>0</v>
      </c>
      <c r="BC2955" s="256">
        <v>0</v>
      </c>
      <c r="BD2955" s="256">
        <v>0</v>
      </c>
      <c r="BE2955" s="256">
        <v>0</v>
      </c>
      <c r="BF2955" s="256">
        <v>0</v>
      </c>
      <c r="BG2955" s="256">
        <v>0</v>
      </c>
      <c r="BH2955" s="256">
        <v>0</v>
      </c>
      <c r="BI2955" s="256">
        <v>0</v>
      </c>
      <c r="BJ2955" s="256">
        <v>0</v>
      </c>
      <c r="BK2955" s="256">
        <v>0</v>
      </c>
      <c r="BL2955" s="256">
        <v>0</v>
      </c>
      <c r="BM2955" s="256">
        <v>0</v>
      </c>
      <c r="BN2955" s="256">
        <v>0</v>
      </c>
      <c r="BO2955" s="256">
        <v>0</v>
      </c>
      <c r="BP2955" s="256">
        <v>0</v>
      </c>
      <c r="BQ2955" s="256">
        <v>0</v>
      </c>
      <c r="BR2955" s="256">
        <v>0</v>
      </c>
      <c r="BS2955" s="256">
        <v>0</v>
      </c>
      <c r="BT2955" s="256">
        <v>0</v>
      </c>
      <c r="BU2955" s="256">
        <v>0</v>
      </c>
      <c r="BV2955" s="256">
        <v>0</v>
      </c>
    </row>
    <row r="2956" spans="1:74">
      <c r="A2956" s="256">
        <v>30</v>
      </c>
      <c r="B2956" s="256">
        <v>983.79004989999999</v>
      </c>
      <c r="C2956" s="256">
        <v>972.4473514</v>
      </c>
      <c r="D2956" s="256">
        <v>986.0585896</v>
      </c>
      <c r="E2956" s="256">
        <v>1016.3057856</v>
      </c>
      <c r="F2956" s="256">
        <v>1026.8923042000001</v>
      </c>
      <c r="G2956" s="256">
        <v>1024.6237645000001</v>
      </c>
      <c r="H2956" s="256">
        <v>1017.8181454</v>
      </c>
      <c r="I2956" s="256">
        <v>996.64510819999998</v>
      </c>
      <c r="J2956" s="256">
        <v>975.47207100000003</v>
      </c>
      <c r="K2956" s="256">
        <v>978.49679060000005</v>
      </c>
      <c r="L2956" s="256">
        <v>1010.2563464</v>
      </c>
      <c r="M2956" s="256">
        <v>1051.8462409000001</v>
      </c>
      <c r="N2956" s="256">
        <v>1099.4855746000001</v>
      </c>
      <c r="O2956" s="256">
        <v>1147.8810882</v>
      </c>
      <c r="P2956" s="256">
        <v>1202.326041</v>
      </c>
      <c r="Q2956" s="256">
        <v>1240.8912159000001</v>
      </c>
      <c r="R2956" s="256">
        <v>1268.1136923000001</v>
      </c>
      <c r="S2956" s="256">
        <v>1296.8485284999999</v>
      </c>
      <c r="T2956" s="256">
        <v>1327.8519044</v>
      </c>
      <c r="U2956" s="256">
        <v>1352.8058411</v>
      </c>
      <c r="V2956" s="256">
        <v>1371.7103386000001</v>
      </c>
      <c r="W2956" s="256">
        <v>1376.2474179999999</v>
      </c>
      <c r="X2956" s="256">
        <v>1355.0743808</v>
      </c>
      <c r="Y2956" s="256">
        <v>1290.7990893000001</v>
      </c>
      <c r="Z2956" s="256">
        <v>1156.1990671000001</v>
      </c>
      <c r="AA2956" s="256">
        <v>909.68441970000003</v>
      </c>
      <c r="AB2956" s="256">
        <v>552.01132700000005</v>
      </c>
      <c r="AC2956" s="256">
        <v>323.64499720000003</v>
      </c>
      <c r="AD2956" s="256">
        <v>263.15060520000003</v>
      </c>
      <c r="AE2956" s="256">
        <v>256.34498610000003</v>
      </c>
      <c r="AF2956" s="256">
        <v>269.20004440000002</v>
      </c>
      <c r="AG2956" s="256">
        <v>279.786563</v>
      </c>
      <c r="AH2956" s="256">
        <v>266.9315047</v>
      </c>
      <c r="AI2956" s="256">
        <v>241.22138810000001</v>
      </c>
      <c r="AJ2956" s="256">
        <v>195.8505941</v>
      </c>
      <c r="AK2956" s="256">
        <v>80.155069400000002</v>
      </c>
      <c r="AL2956" s="256">
        <v>0</v>
      </c>
      <c r="AM2956" s="256">
        <v>0</v>
      </c>
      <c r="AN2956" s="256">
        <v>0</v>
      </c>
      <c r="AO2956" s="256">
        <v>0</v>
      </c>
      <c r="AP2956" s="256">
        <v>0</v>
      </c>
      <c r="AQ2956" s="256">
        <v>0</v>
      </c>
      <c r="AR2956" s="256">
        <v>0</v>
      </c>
      <c r="AS2956" s="256">
        <v>0</v>
      </c>
      <c r="AT2956" s="256">
        <v>0</v>
      </c>
      <c r="AU2956" s="256">
        <v>0</v>
      </c>
      <c r="AV2956" s="256">
        <v>0</v>
      </c>
      <c r="AW2956" s="256">
        <v>0</v>
      </c>
      <c r="AX2956" s="256">
        <v>0</v>
      </c>
      <c r="AY2956" s="256">
        <v>0</v>
      </c>
      <c r="AZ2956" s="256">
        <v>0</v>
      </c>
      <c r="BA2956" s="256">
        <v>0</v>
      </c>
      <c r="BB2956" s="256">
        <v>0</v>
      </c>
      <c r="BC2956" s="256">
        <v>0</v>
      </c>
      <c r="BD2956" s="256">
        <v>0</v>
      </c>
      <c r="BE2956" s="256">
        <v>0</v>
      </c>
      <c r="BF2956" s="256">
        <v>0</v>
      </c>
      <c r="BG2956" s="256">
        <v>0</v>
      </c>
      <c r="BH2956" s="256">
        <v>0</v>
      </c>
      <c r="BI2956" s="256">
        <v>0</v>
      </c>
      <c r="BJ2956" s="256">
        <v>0</v>
      </c>
      <c r="BK2956" s="256">
        <v>0</v>
      </c>
      <c r="BL2956" s="256">
        <v>0</v>
      </c>
      <c r="BM2956" s="256">
        <v>0</v>
      </c>
      <c r="BN2956" s="256">
        <v>0</v>
      </c>
      <c r="BO2956" s="256">
        <v>0</v>
      </c>
      <c r="BP2956" s="256">
        <v>0</v>
      </c>
      <c r="BQ2956" s="256">
        <v>0</v>
      </c>
      <c r="BR2956" s="256">
        <v>0</v>
      </c>
      <c r="BS2956" s="256">
        <v>0</v>
      </c>
      <c r="BT2956" s="256">
        <v>0</v>
      </c>
      <c r="BU2956" s="256">
        <v>0</v>
      </c>
      <c r="BV2956" s="256">
        <v>0</v>
      </c>
    </row>
    <row r="2957" spans="1:74">
      <c r="A2957" s="256">
        <v>35</v>
      </c>
      <c r="B2957" s="256">
        <v>983.79004989999999</v>
      </c>
      <c r="C2957" s="256">
        <v>972.4473514</v>
      </c>
      <c r="D2957" s="256">
        <v>980.00915040000007</v>
      </c>
      <c r="E2957" s="256">
        <v>1007.9878067</v>
      </c>
      <c r="F2957" s="256">
        <v>1025.3799444000001</v>
      </c>
      <c r="G2957" s="256">
        <v>1029.9170237999999</v>
      </c>
      <c r="H2957" s="256">
        <v>1030.6732036999999</v>
      </c>
      <c r="I2957" s="256">
        <v>1016.3057856</v>
      </c>
      <c r="J2957" s="256">
        <v>993.62038860000007</v>
      </c>
      <c r="K2957" s="256">
        <v>984.54622979999999</v>
      </c>
      <c r="L2957" s="256">
        <v>998.15746799999999</v>
      </c>
      <c r="M2957" s="256">
        <v>1033.6979233</v>
      </c>
      <c r="N2957" s="256">
        <v>1073.0192781000001</v>
      </c>
      <c r="O2957" s="256">
        <v>1116.8777123</v>
      </c>
      <c r="P2957" s="256">
        <v>1166.0294057999999</v>
      </c>
      <c r="Q2957" s="256">
        <v>1212.1563797000001</v>
      </c>
      <c r="R2957" s="256">
        <v>1245.4282952999999</v>
      </c>
      <c r="S2957" s="256">
        <v>1270.3822319999999</v>
      </c>
      <c r="T2957" s="256">
        <v>1299.8732481</v>
      </c>
      <c r="U2957" s="256">
        <v>1331.6328039</v>
      </c>
      <c r="V2957" s="256">
        <v>1364.9047195000001</v>
      </c>
      <c r="W2957" s="256">
        <v>1380.7844974</v>
      </c>
      <c r="X2957" s="256">
        <v>1368.6856190000001</v>
      </c>
      <c r="Y2957" s="256">
        <v>1308.9474069</v>
      </c>
      <c r="Z2957" s="256">
        <v>1189.4709826999999</v>
      </c>
      <c r="AA2957" s="256">
        <v>976.22825090000003</v>
      </c>
      <c r="AB2957" s="256">
        <v>648.80235419999997</v>
      </c>
      <c r="AC2957" s="256">
        <v>359.9416324</v>
      </c>
      <c r="AD2957" s="256">
        <v>272.9809439</v>
      </c>
      <c r="AE2957" s="256">
        <v>270.71240419999998</v>
      </c>
      <c r="AF2957" s="256">
        <v>300.2034203</v>
      </c>
      <c r="AG2957" s="256">
        <v>342.54949470000003</v>
      </c>
      <c r="AH2957" s="256">
        <v>360.69781230000001</v>
      </c>
      <c r="AI2957" s="256">
        <v>339.5247751</v>
      </c>
      <c r="AJ2957" s="256">
        <v>290.37308159999998</v>
      </c>
      <c r="AK2957" s="256">
        <v>116.4517046</v>
      </c>
      <c r="AL2957" s="256">
        <v>0</v>
      </c>
      <c r="AM2957" s="256">
        <v>0</v>
      </c>
      <c r="AN2957" s="256">
        <v>0</v>
      </c>
      <c r="AO2957" s="256">
        <v>0</v>
      </c>
      <c r="AP2957" s="256">
        <v>0</v>
      </c>
      <c r="AQ2957" s="256">
        <v>0</v>
      </c>
      <c r="AR2957" s="256">
        <v>0</v>
      </c>
      <c r="AS2957" s="256">
        <v>0</v>
      </c>
      <c r="AT2957" s="256">
        <v>0</v>
      </c>
      <c r="AU2957" s="256">
        <v>0</v>
      </c>
      <c r="AV2957" s="256">
        <v>0</v>
      </c>
      <c r="AW2957" s="256">
        <v>0</v>
      </c>
      <c r="AX2957" s="256">
        <v>0</v>
      </c>
      <c r="AY2957" s="256">
        <v>0</v>
      </c>
      <c r="AZ2957" s="256">
        <v>0</v>
      </c>
      <c r="BA2957" s="256">
        <v>0</v>
      </c>
      <c r="BB2957" s="256">
        <v>0</v>
      </c>
      <c r="BC2957" s="256">
        <v>0</v>
      </c>
      <c r="BD2957" s="256">
        <v>0</v>
      </c>
      <c r="BE2957" s="256">
        <v>0</v>
      </c>
      <c r="BF2957" s="256">
        <v>0</v>
      </c>
      <c r="BG2957" s="256">
        <v>0</v>
      </c>
      <c r="BH2957" s="256">
        <v>0</v>
      </c>
      <c r="BI2957" s="256">
        <v>0</v>
      </c>
      <c r="BJ2957" s="256">
        <v>0</v>
      </c>
      <c r="BK2957" s="256">
        <v>0</v>
      </c>
      <c r="BL2957" s="256">
        <v>0</v>
      </c>
      <c r="BM2957" s="256">
        <v>0</v>
      </c>
      <c r="BN2957" s="256">
        <v>0</v>
      </c>
      <c r="BO2957" s="256">
        <v>0</v>
      </c>
      <c r="BP2957" s="256">
        <v>0</v>
      </c>
      <c r="BQ2957" s="256">
        <v>0</v>
      </c>
      <c r="BR2957" s="256">
        <v>0</v>
      </c>
      <c r="BS2957" s="256">
        <v>0</v>
      </c>
      <c r="BT2957" s="256">
        <v>0</v>
      </c>
      <c r="BU2957" s="256">
        <v>0</v>
      </c>
      <c r="BV2957" s="256">
        <v>0</v>
      </c>
    </row>
    <row r="2958" spans="1:74">
      <c r="A2958" s="256">
        <v>40</v>
      </c>
      <c r="B2958" s="256">
        <v>983.79004989999999</v>
      </c>
      <c r="C2958" s="256">
        <v>970.17881169999998</v>
      </c>
      <c r="D2958" s="256">
        <v>977.74061070000005</v>
      </c>
      <c r="E2958" s="256">
        <v>1005.7192670000001</v>
      </c>
      <c r="F2958" s="256">
        <v>1027.6484841000001</v>
      </c>
      <c r="G2958" s="256">
        <v>1036.7226429</v>
      </c>
      <c r="H2958" s="256">
        <v>1043.528262</v>
      </c>
      <c r="I2958" s="256">
        <v>1038.9911826</v>
      </c>
      <c r="J2958" s="256">
        <v>1020.8428650000001</v>
      </c>
      <c r="K2958" s="256">
        <v>1000.4260077</v>
      </c>
      <c r="L2958" s="256">
        <v>1000.4260077</v>
      </c>
      <c r="M2958" s="256">
        <v>1023.1114047</v>
      </c>
      <c r="N2958" s="256">
        <v>1057.1395001999999</v>
      </c>
      <c r="O2958" s="256">
        <v>1094.1923153</v>
      </c>
      <c r="P2958" s="256">
        <v>1135.0260298999999</v>
      </c>
      <c r="Q2958" s="256">
        <v>1178.8844641000001</v>
      </c>
      <c r="R2958" s="256">
        <v>1218.9619987999999</v>
      </c>
      <c r="S2958" s="256">
        <v>1250.7215546</v>
      </c>
      <c r="T2958" s="256">
        <v>1277.944031</v>
      </c>
      <c r="U2958" s="256">
        <v>1308.191227</v>
      </c>
      <c r="V2958" s="256">
        <v>1341.4631426000001</v>
      </c>
      <c r="W2958" s="256">
        <v>1367.9294391000001</v>
      </c>
      <c r="X2958" s="256">
        <v>1379.2721376</v>
      </c>
      <c r="Y2958" s="256">
        <v>1352.8058411</v>
      </c>
      <c r="Z2958" s="256">
        <v>1261.3080732000001</v>
      </c>
      <c r="AA2958" s="256">
        <v>1076.0439977000001</v>
      </c>
      <c r="AB2958" s="256">
        <v>781.13383669999996</v>
      </c>
      <c r="AC2958" s="256">
        <v>442.36524150000002</v>
      </c>
      <c r="AD2958" s="256">
        <v>301.71578010000002</v>
      </c>
      <c r="AE2958" s="256">
        <v>293.3978012</v>
      </c>
      <c r="AF2958" s="256">
        <v>331.20679619999999</v>
      </c>
      <c r="AG2958" s="256">
        <v>388.67646860000002</v>
      </c>
      <c r="AH2958" s="256">
        <v>426.4854636</v>
      </c>
      <c r="AI2958" s="256">
        <v>430.26636310000004</v>
      </c>
      <c r="AJ2958" s="256">
        <v>367.50343140000001</v>
      </c>
      <c r="AK2958" s="256">
        <v>133.0876624</v>
      </c>
      <c r="AL2958" s="256">
        <v>0</v>
      </c>
      <c r="AM2958" s="256">
        <v>0</v>
      </c>
      <c r="AN2958" s="256">
        <v>0</v>
      </c>
      <c r="AO2958" s="256">
        <v>0</v>
      </c>
      <c r="AP2958" s="256">
        <v>0</v>
      </c>
      <c r="AQ2958" s="256">
        <v>0</v>
      </c>
      <c r="AR2958" s="256">
        <v>0</v>
      </c>
      <c r="AS2958" s="256">
        <v>0</v>
      </c>
      <c r="AT2958" s="256">
        <v>0</v>
      </c>
      <c r="AU2958" s="256">
        <v>0</v>
      </c>
      <c r="AV2958" s="256">
        <v>0</v>
      </c>
      <c r="AW2958" s="256">
        <v>0</v>
      </c>
      <c r="AX2958" s="256">
        <v>0</v>
      </c>
      <c r="AY2958" s="256">
        <v>0</v>
      </c>
      <c r="AZ2958" s="256">
        <v>0</v>
      </c>
      <c r="BA2958" s="256">
        <v>0</v>
      </c>
      <c r="BB2958" s="256">
        <v>0</v>
      </c>
      <c r="BC2958" s="256">
        <v>0</v>
      </c>
      <c r="BD2958" s="256">
        <v>0</v>
      </c>
      <c r="BE2958" s="256">
        <v>0</v>
      </c>
      <c r="BF2958" s="256">
        <v>0</v>
      </c>
      <c r="BG2958" s="256">
        <v>0</v>
      </c>
      <c r="BH2958" s="256">
        <v>0</v>
      </c>
      <c r="BI2958" s="256">
        <v>0</v>
      </c>
      <c r="BJ2958" s="256">
        <v>0</v>
      </c>
      <c r="BK2958" s="256">
        <v>0</v>
      </c>
      <c r="BL2958" s="256">
        <v>0</v>
      </c>
      <c r="BM2958" s="256">
        <v>0</v>
      </c>
      <c r="BN2958" s="256">
        <v>0</v>
      </c>
      <c r="BO2958" s="256">
        <v>0</v>
      </c>
      <c r="BP2958" s="256">
        <v>0</v>
      </c>
      <c r="BQ2958" s="256">
        <v>0</v>
      </c>
      <c r="BR2958" s="256">
        <v>0</v>
      </c>
      <c r="BS2958" s="256">
        <v>0</v>
      </c>
      <c r="BT2958" s="256">
        <v>0</v>
      </c>
      <c r="BU2958" s="256">
        <v>0</v>
      </c>
      <c r="BV2958" s="256">
        <v>0</v>
      </c>
    </row>
    <row r="2959" spans="1:74">
      <c r="A2959" s="256">
        <v>45</v>
      </c>
      <c r="B2959" s="256">
        <v>983.79004989999999</v>
      </c>
      <c r="C2959" s="256">
        <v>970.17881169999998</v>
      </c>
      <c r="D2959" s="256">
        <v>973.20353130000001</v>
      </c>
      <c r="E2959" s="256">
        <v>996.64510819999998</v>
      </c>
      <c r="F2959" s="256">
        <v>1026.1361243000001</v>
      </c>
      <c r="G2959" s="256">
        <v>1042.7720821</v>
      </c>
      <c r="H2959" s="256">
        <v>1056.3833202999999</v>
      </c>
      <c r="I2959" s="256">
        <v>1061.6765796</v>
      </c>
      <c r="J2959" s="256">
        <v>1050.3338811000001</v>
      </c>
      <c r="K2959" s="256">
        <v>1025.3799444000001</v>
      </c>
      <c r="L2959" s="256">
        <v>1013.281066</v>
      </c>
      <c r="M2959" s="256">
        <v>1021.5990449</v>
      </c>
      <c r="N2959" s="256">
        <v>1048.0653414000001</v>
      </c>
      <c r="O2959" s="256">
        <v>1077.5563575000001</v>
      </c>
      <c r="P2959" s="256">
        <v>1111.5844529999999</v>
      </c>
      <c r="Q2959" s="256">
        <v>1150.1496279</v>
      </c>
      <c r="R2959" s="256">
        <v>1192.4957022999999</v>
      </c>
      <c r="S2959" s="256">
        <v>1234.8417767000001</v>
      </c>
      <c r="T2959" s="256">
        <v>1268.1136923000001</v>
      </c>
      <c r="U2959" s="256">
        <v>1297.6047083999999</v>
      </c>
      <c r="V2959" s="256">
        <v>1328.6080843</v>
      </c>
      <c r="W2959" s="256">
        <v>1369.4417989000001</v>
      </c>
      <c r="X2959" s="256">
        <v>1400.4451748000001</v>
      </c>
      <c r="Y2959" s="256">
        <v>1414.8125929</v>
      </c>
      <c r="Z2959" s="256">
        <v>1375.4912380999999</v>
      </c>
      <c r="AA2959" s="256">
        <v>1237.8664963000001</v>
      </c>
      <c r="AB2959" s="256">
        <v>970.93499159999999</v>
      </c>
      <c r="AC2959" s="256">
        <v>609.48099939999997</v>
      </c>
      <c r="AD2959" s="256">
        <v>384.13938919999998</v>
      </c>
      <c r="AE2959" s="256">
        <v>344.06185449999998</v>
      </c>
      <c r="AF2959" s="256">
        <v>373.55287060000001</v>
      </c>
      <c r="AG2959" s="256">
        <v>430.26636310000004</v>
      </c>
      <c r="AH2959" s="256">
        <v>467.31917820000001</v>
      </c>
      <c r="AI2959" s="256">
        <v>475.63715710000002</v>
      </c>
      <c r="AJ2959" s="256">
        <v>456.73265960000003</v>
      </c>
      <c r="AK2959" s="256">
        <v>187.53261520000001</v>
      </c>
      <c r="AL2959" s="256">
        <v>0</v>
      </c>
      <c r="AM2959" s="256">
        <v>0</v>
      </c>
      <c r="AN2959" s="256">
        <v>0</v>
      </c>
      <c r="AO2959" s="256">
        <v>0</v>
      </c>
      <c r="AP2959" s="256">
        <v>0</v>
      </c>
      <c r="AQ2959" s="256">
        <v>0</v>
      </c>
      <c r="AR2959" s="256">
        <v>0</v>
      </c>
      <c r="AS2959" s="256">
        <v>0</v>
      </c>
      <c r="AT2959" s="256">
        <v>0</v>
      </c>
      <c r="AU2959" s="256">
        <v>0</v>
      </c>
      <c r="AV2959" s="256">
        <v>0</v>
      </c>
      <c r="AW2959" s="256">
        <v>0</v>
      </c>
      <c r="AX2959" s="256">
        <v>0</v>
      </c>
      <c r="AY2959" s="256">
        <v>0</v>
      </c>
      <c r="AZ2959" s="256">
        <v>0</v>
      </c>
      <c r="BA2959" s="256">
        <v>0</v>
      </c>
      <c r="BB2959" s="256">
        <v>0</v>
      </c>
      <c r="BC2959" s="256">
        <v>0</v>
      </c>
      <c r="BD2959" s="256">
        <v>0</v>
      </c>
      <c r="BE2959" s="256">
        <v>0</v>
      </c>
      <c r="BF2959" s="256">
        <v>0</v>
      </c>
      <c r="BG2959" s="256">
        <v>0</v>
      </c>
      <c r="BH2959" s="256">
        <v>0</v>
      </c>
      <c r="BI2959" s="256">
        <v>0</v>
      </c>
      <c r="BJ2959" s="256">
        <v>0</v>
      </c>
      <c r="BK2959" s="256">
        <v>0</v>
      </c>
      <c r="BL2959" s="256">
        <v>0</v>
      </c>
      <c r="BM2959" s="256">
        <v>0</v>
      </c>
      <c r="BN2959" s="256">
        <v>0</v>
      </c>
      <c r="BO2959" s="256">
        <v>0</v>
      </c>
      <c r="BP2959" s="256">
        <v>0</v>
      </c>
      <c r="BQ2959" s="256">
        <v>0</v>
      </c>
      <c r="BR2959" s="256">
        <v>0</v>
      </c>
      <c r="BS2959" s="256">
        <v>0</v>
      </c>
      <c r="BT2959" s="256">
        <v>0</v>
      </c>
      <c r="BU2959" s="256">
        <v>0</v>
      </c>
      <c r="BV2959" s="256">
        <v>0</v>
      </c>
    </row>
    <row r="2960" spans="1:74">
      <c r="A2960" s="256">
        <v>50</v>
      </c>
      <c r="B2960" s="256">
        <v>983.79004989999999</v>
      </c>
      <c r="C2960" s="256">
        <v>970.17881169999998</v>
      </c>
      <c r="D2960" s="256">
        <v>970.17881169999998</v>
      </c>
      <c r="E2960" s="256">
        <v>990.59566900000004</v>
      </c>
      <c r="F2960" s="256">
        <v>1023.1114047</v>
      </c>
      <c r="G2960" s="256">
        <v>1051.0900610000001</v>
      </c>
      <c r="H2960" s="256">
        <v>1069.2383786</v>
      </c>
      <c r="I2960" s="256">
        <v>1085.1181564999999</v>
      </c>
      <c r="J2960" s="256">
        <v>1083.6057966999999</v>
      </c>
      <c r="K2960" s="256">
        <v>1063.9451193</v>
      </c>
      <c r="L2960" s="256">
        <v>1042.0159022</v>
      </c>
      <c r="M2960" s="256">
        <v>1040.5035424</v>
      </c>
      <c r="N2960" s="256">
        <v>1055.6271403999999</v>
      </c>
      <c r="O2960" s="256">
        <v>1082.0934368999999</v>
      </c>
      <c r="P2960" s="256">
        <v>1110.0720931999999</v>
      </c>
      <c r="Q2960" s="256">
        <v>1143.3440088</v>
      </c>
      <c r="R2960" s="256">
        <v>1184.9339033000001</v>
      </c>
      <c r="S2960" s="256">
        <v>1229.5485174</v>
      </c>
      <c r="T2960" s="256">
        <v>1270.3822319999999</v>
      </c>
      <c r="U2960" s="256">
        <v>1311.9721265000001</v>
      </c>
      <c r="V2960" s="256">
        <v>1352.8058411</v>
      </c>
      <c r="W2960" s="256">
        <v>1398.9328150000001</v>
      </c>
      <c r="X2960" s="256">
        <v>1448.0845085000001</v>
      </c>
      <c r="Y2960" s="256">
        <v>1494.9676623</v>
      </c>
      <c r="Z2960" s="256">
        <v>1507.8227206000001</v>
      </c>
      <c r="AA2960" s="256">
        <v>1435.9856301</v>
      </c>
      <c r="AB2960" s="256">
        <v>1234.8417767000001</v>
      </c>
      <c r="AC2960" s="256">
        <v>880.19340360000001</v>
      </c>
      <c r="AD2960" s="256">
        <v>537.64390890000004</v>
      </c>
      <c r="AE2960" s="256">
        <v>431.77872289999999</v>
      </c>
      <c r="AF2960" s="256">
        <v>435.55962240000002</v>
      </c>
      <c r="AG2960" s="256">
        <v>470.34389780000004</v>
      </c>
      <c r="AH2960" s="256">
        <v>494.54165460000002</v>
      </c>
      <c r="AI2960" s="256">
        <v>500.59109380000001</v>
      </c>
      <c r="AJ2960" s="256">
        <v>494.54165460000002</v>
      </c>
      <c r="AK2960" s="256">
        <v>230.63486950000001</v>
      </c>
      <c r="AL2960" s="256">
        <v>0</v>
      </c>
      <c r="AM2960" s="256">
        <v>0</v>
      </c>
      <c r="AN2960" s="256">
        <v>0</v>
      </c>
      <c r="AO2960" s="256">
        <v>0</v>
      </c>
      <c r="AP2960" s="256">
        <v>0</v>
      </c>
      <c r="AQ2960" s="256">
        <v>0</v>
      </c>
      <c r="AR2960" s="256">
        <v>0</v>
      </c>
      <c r="AS2960" s="256">
        <v>0</v>
      </c>
      <c r="AT2960" s="256">
        <v>0</v>
      </c>
      <c r="AU2960" s="256">
        <v>0</v>
      </c>
      <c r="AV2960" s="256">
        <v>0</v>
      </c>
      <c r="AW2960" s="256">
        <v>0</v>
      </c>
      <c r="AX2960" s="256">
        <v>0</v>
      </c>
      <c r="AY2960" s="256">
        <v>0</v>
      </c>
      <c r="AZ2960" s="256">
        <v>0</v>
      </c>
      <c r="BA2960" s="256">
        <v>0</v>
      </c>
      <c r="BB2960" s="256">
        <v>0</v>
      </c>
      <c r="BC2960" s="256">
        <v>0</v>
      </c>
      <c r="BD2960" s="256">
        <v>0</v>
      </c>
      <c r="BE2960" s="256">
        <v>0</v>
      </c>
      <c r="BF2960" s="256">
        <v>0</v>
      </c>
      <c r="BG2960" s="256">
        <v>0</v>
      </c>
      <c r="BH2960" s="256">
        <v>0</v>
      </c>
      <c r="BI2960" s="256">
        <v>0</v>
      </c>
      <c r="BJ2960" s="256">
        <v>0</v>
      </c>
      <c r="BK2960" s="256">
        <v>0</v>
      </c>
      <c r="BL2960" s="256">
        <v>0</v>
      </c>
      <c r="BM2960" s="256">
        <v>0</v>
      </c>
      <c r="BN2960" s="256">
        <v>0</v>
      </c>
      <c r="BO2960" s="256">
        <v>0</v>
      </c>
      <c r="BP2960" s="256">
        <v>0</v>
      </c>
      <c r="BQ2960" s="256">
        <v>0</v>
      </c>
      <c r="BR2960" s="256">
        <v>0</v>
      </c>
      <c r="BS2960" s="256">
        <v>0</v>
      </c>
      <c r="BT2960" s="256">
        <v>0</v>
      </c>
      <c r="BU2960" s="256">
        <v>0</v>
      </c>
      <c r="BV2960" s="256">
        <v>0</v>
      </c>
    </row>
    <row r="2961" spans="1:74">
      <c r="A2961" s="256">
        <v>55</v>
      </c>
      <c r="B2961" s="256">
        <v>983.79004989999999</v>
      </c>
      <c r="C2961" s="256">
        <v>972.4473514</v>
      </c>
      <c r="D2961" s="256">
        <v>970.93499159999999</v>
      </c>
      <c r="E2961" s="256">
        <v>983.79004989999999</v>
      </c>
      <c r="F2961" s="256">
        <v>1014.7934258</v>
      </c>
      <c r="G2961" s="256">
        <v>1048.8215213000001</v>
      </c>
      <c r="H2961" s="256">
        <v>1076.0439977000001</v>
      </c>
      <c r="I2961" s="256">
        <v>1100.9979344000001</v>
      </c>
      <c r="J2961" s="256">
        <v>1115.3653525</v>
      </c>
      <c r="K2961" s="256">
        <v>1107.8035535000001</v>
      </c>
      <c r="L2961" s="256">
        <v>1085.1181564999999</v>
      </c>
      <c r="M2961" s="256">
        <v>1070.7507384</v>
      </c>
      <c r="N2961" s="256">
        <v>1078.3125374000001</v>
      </c>
      <c r="O2961" s="256">
        <v>1098.7293947000001</v>
      </c>
      <c r="P2961" s="256">
        <v>1126.7080510000001</v>
      </c>
      <c r="Q2961" s="256">
        <v>1163.0046861999999</v>
      </c>
      <c r="R2961" s="256">
        <v>1204.5945807000001</v>
      </c>
      <c r="S2961" s="256">
        <v>1245.4282952999999</v>
      </c>
      <c r="T2961" s="256">
        <v>1286.2620099000001</v>
      </c>
      <c r="U2961" s="256">
        <v>1341.4631426000001</v>
      </c>
      <c r="V2961" s="256">
        <v>1409.5193336</v>
      </c>
      <c r="W2961" s="256">
        <v>1484.3811436999999</v>
      </c>
      <c r="X2961" s="256">
        <v>1563.0238532999999</v>
      </c>
      <c r="Y2961" s="256">
        <v>1646.9598222</v>
      </c>
      <c r="Z2961" s="256">
        <v>1714.2598333000001</v>
      </c>
      <c r="AA2961" s="256">
        <v>1716.5283730000001</v>
      </c>
      <c r="AB2961" s="256">
        <v>1587.9777900000001</v>
      </c>
      <c r="AC2961" s="256">
        <v>1285.5058300000001</v>
      </c>
      <c r="AD2961" s="256">
        <v>831.04171010000005</v>
      </c>
      <c r="AE2961" s="256">
        <v>574.69672400000002</v>
      </c>
      <c r="AF2961" s="256">
        <v>522.52031090000003</v>
      </c>
      <c r="AG2961" s="256">
        <v>521.00795110000001</v>
      </c>
      <c r="AH2961" s="256">
        <v>522.52031090000003</v>
      </c>
      <c r="AI2961" s="256">
        <v>512.68997220000006</v>
      </c>
      <c r="AJ2961" s="256">
        <v>486.97985560000001</v>
      </c>
      <c r="AK2961" s="256">
        <v>249.539367</v>
      </c>
      <c r="AL2961" s="256">
        <v>0</v>
      </c>
      <c r="AM2961" s="256">
        <v>0</v>
      </c>
      <c r="AN2961" s="256">
        <v>0</v>
      </c>
      <c r="AO2961" s="256">
        <v>0</v>
      </c>
      <c r="AP2961" s="256">
        <v>0</v>
      </c>
      <c r="AQ2961" s="256">
        <v>0</v>
      </c>
      <c r="AR2961" s="256">
        <v>0</v>
      </c>
      <c r="AS2961" s="256">
        <v>0</v>
      </c>
      <c r="AT2961" s="256">
        <v>0</v>
      </c>
      <c r="AU2961" s="256">
        <v>0</v>
      </c>
      <c r="AV2961" s="256">
        <v>0</v>
      </c>
      <c r="AW2961" s="256">
        <v>0</v>
      </c>
      <c r="AX2961" s="256">
        <v>0</v>
      </c>
      <c r="AY2961" s="256">
        <v>0</v>
      </c>
      <c r="AZ2961" s="256">
        <v>0</v>
      </c>
      <c r="BA2961" s="256">
        <v>0</v>
      </c>
      <c r="BB2961" s="256">
        <v>0</v>
      </c>
      <c r="BC2961" s="256">
        <v>0</v>
      </c>
      <c r="BD2961" s="256">
        <v>0</v>
      </c>
      <c r="BE2961" s="256">
        <v>0</v>
      </c>
      <c r="BF2961" s="256">
        <v>0</v>
      </c>
      <c r="BG2961" s="256">
        <v>0</v>
      </c>
      <c r="BH2961" s="256">
        <v>0</v>
      </c>
      <c r="BI2961" s="256">
        <v>0</v>
      </c>
      <c r="BJ2961" s="256">
        <v>0</v>
      </c>
      <c r="BK2961" s="256">
        <v>0</v>
      </c>
      <c r="BL2961" s="256">
        <v>0</v>
      </c>
      <c r="BM2961" s="256">
        <v>0</v>
      </c>
      <c r="BN2961" s="256">
        <v>0</v>
      </c>
      <c r="BO2961" s="256">
        <v>0</v>
      </c>
      <c r="BP2961" s="256">
        <v>0</v>
      </c>
      <c r="BQ2961" s="256">
        <v>0</v>
      </c>
      <c r="BR2961" s="256">
        <v>0</v>
      </c>
      <c r="BS2961" s="256">
        <v>0</v>
      </c>
      <c r="BT2961" s="256">
        <v>0</v>
      </c>
      <c r="BU2961" s="256">
        <v>0</v>
      </c>
      <c r="BV2961" s="256">
        <v>0</v>
      </c>
    </row>
    <row r="2962" spans="1:74">
      <c r="A2962" s="256">
        <v>60</v>
      </c>
      <c r="B2962" s="256">
        <v>983.79004989999999</v>
      </c>
      <c r="C2962" s="256">
        <v>972.4473514</v>
      </c>
      <c r="D2962" s="256">
        <v>969.42263179999998</v>
      </c>
      <c r="E2962" s="256">
        <v>977.74061070000005</v>
      </c>
      <c r="F2962" s="256">
        <v>1006.4754469000001</v>
      </c>
      <c r="G2962" s="256">
        <v>1046.5529816000001</v>
      </c>
      <c r="H2962" s="256">
        <v>1082.8496167999999</v>
      </c>
      <c r="I2962" s="256">
        <v>1110.0720931999999</v>
      </c>
      <c r="J2962" s="256">
        <v>1134.2698500000001</v>
      </c>
      <c r="K2962" s="256">
        <v>1147.1249083</v>
      </c>
      <c r="L2962" s="256">
        <v>1141.0754691</v>
      </c>
      <c r="M2962" s="256">
        <v>1126.7080510000001</v>
      </c>
      <c r="N2962" s="256">
        <v>1118.3900721</v>
      </c>
      <c r="O2962" s="256">
        <v>1131.2451304000001</v>
      </c>
      <c r="P2962" s="256">
        <v>1158.4676068000001</v>
      </c>
      <c r="Q2962" s="256">
        <v>1195.5204219</v>
      </c>
      <c r="R2962" s="256">
        <v>1238.6226762000001</v>
      </c>
      <c r="S2962" s="256">
        <v>1285.5058300000001</v>
      </c>
      <c r="T2962" s="256">
        <v>1333.9013436</v>
      </c>
      <c r="U2962" s="256">
        <v>1401.2013547000001</v>
      </c>
      <c r="V2962" s="256">
        <v>1494.2114824</v>
      </c>
      <c r="W2962" s="256">
        <v>1619.7373458</v>
      </c>
      <c r="X2962" s="256">
        <v>1777.0227649999999</v>
      </c>
      <c r="Y2962" s="256">
        <v>1957.7497611000001</v>
      </c>
      <c r="Z2962" s="256">
        <v>2144.5261964000001</v>
      </c>
      <c r="AA2962" s="256">
        <v>2298.7868960000001</v>
      </c>
      <c r="AB2962" s="256">
        <v>2329.0340919999999</v>
      </c>
      <c r="AC2962" s="256">
        <v>2114.2790003999999</v>
      </c>
      <c r="AD2962" s="256">
        <v>1613.6879066000001</v>
      </c>
      <c r="AE2962" s="256">
        <v>1006.4754469000001</v>
      </c>
      <c r="AF2962" s="256">
        <v>709.29674620000003</v>
      </c>
      <c r="AG2962" s="256">
        <v>603.43156020000004</v>
      </c>
      <c r="AH2962" s="256">
        <v>553.52368680000006</v>
      </c>
      <c r="AI2962" s="256">
        <v>522.52031090000003</v>
      </c>
      <c r="AJ2962" s="256">
        <v>465.05063849999999</v>
      </c>
      <c r="AK2962" s="256">
        <v>262.39442530000002</v>
      </c>
      <c r="AL2962" s="256">
        <v>0</v>
      </c>
      <c r="AM2962" s="256">
        <v>0</v>
      </c>
      <c r="AN2962" s="256">
        <v>0</v>
      </c>
      <c r="AO2962" s="256">
        <v>0</v>
      </c>
      <c r="AP2962" s="256">
        <v>0</v>
      </c>
      <c r="AQ2962" s="256">
        <v>0</v>
      </c>
      <c r="AR2962" s="256">
        <v>0</v>
      </c>
      <c r="AS2962" s="256">
        <v>0</v>
      </c>
      <c r="AT2962" s="256">
        <v>0</v>
      </c>
      <c r="AU2962" s="256">
        <v>0</v>
      </c>
      <c r="AV2962" s="256">
        <v>0</v>
      </c>
      <c r="AW2962" s="256">
        <v>0</v>
      </c>
      <c r="AX2962" s="256">
        <v>0</v>
      </c>
      <c r="AY2962" s="256">
        <v>0</v>
      </c>
      <c r="AZ2962" s="256">
        <v>0</v>
      </c>
      <c r="BA2962" s="256">
        <v>0</v>
      </c>
      <c r="BB2962" s="256">
        <v>0</v>
      </c>
      <c r="BC2962" s="256">
        <v>0</v>
      </c>
      <c r="BD2962" s="256">
        <v>0</v>
      </c>
      <c r="BE2962" s="256">
        <v>0</v>
      </c>
      <c r="BF2962" s="256">
        <v>0</v>
      </c>
      <c r="BG2962" s="256">
        <v>0</v>
      </c>
      <c r="BH2962" s="256">
        <v>0</v>
      </c>
      <c r="BI2962" s="256">
        <v>0</v>
      </c>
      <c r="BJ2962" s="256">
        <v>0</v>
      </c>
      <c r="BK2962" s="256">
        <v>0</v>
      </c>
      <c r="BL2962" s="256">
        <v>0</v>
      </c>
      <c r="BM2962" s="256">
        <v>0</v>
      </c>
      <c r="BN2962" s="256">
        <v>0</v>
      </c>
      <c r="BO2962" s="256">
        <v>0</v>
      </c>
      <c r="BP2962" s="256">
        <v>0</v>
      </c>
      <c r="BQ2962" s="256">
        <v>0</v>
      </c>
      <c r="BR2962" s="256">
        <v>0</v>
      </c>
      <c r="BS2962" s="256">
        <v>0</v>
      </c>
      <c r="BT2962" s="256">
        <v>0</v>
      </c>
      <c r="BU2962" s="256">
        <v>0</v>
      </c>
      <c r="BV2962" s="256">
        <v>0</v>
      </c>
    </row>
    <row r="2963" spans="1:74">
      <c r="A2963" s="256">
        <v>65</v>
      </c>
      <c r="B2963" s="256">
        <v>983.79004989999999</v>
      </c>
      <c r="C2963" s="256">
        <v>970.17881169999998</v>
      </c>
      <c r="D2963" s="256">
        <v>967.15409210000007</v>
      </c>
      <c r="E2963" s="256">
        <v>972.4473514</v>
      </c>
      <c r="F2963" s="256">
        <v>997.40128809999999</v>
      </c>
      <c r="G2963" s="256">
        <v>1036.7226429</v>
      </c>
      <c r="H2963" s="256">
        <v>1077.5563575000001</v>
      </c>
      <c r="I2963" s="256">
        <v>1113.8529927</v>
      </c>
      <c r="J2963" s="256">
        <v>1149.393448</v>
      </c>
      <c r="K2963" s="256">
        <v>1178.1282842000001</v>
      </c>
      <c r="L2963" s="256">
        <v>1192.4957022999999</v>
      </c>
      <c r="M2963" s="256">
        <v>1189.4709826999999</v>
      </c>
      <c r="N2963" s="256">
        <v>1176.6159244</v>
      </c>
      <c r="O2963" s="256">
        <v>1179.6406440000001</v>
      </c>
      <c r="P2963" s="256">
        <v>1203.0822209</v>
      </c>
      <c r="Q2963" s="256">
        <v>1240.8912159000001</v>
      </c>
      <c r="R2963" s="256">
        <v>1289.2867295000001</v>
      </c>
      <c r="S2963" s="256">
        <v>1342.2193225000001</v>
      </c>
      <c r="T2963" s="256">
        <v>1403.4698943999999</v>
      </c>
      <c r="U2963" s="256">
        <v>1496.4800221</v>
      </c>
      <c r="V2963" s="256">
        <v>1620.4935257</v>
      </c>
      <c r="W2963" s="256">
        <v>1789.1216434</v>
      </c>
      <c r="X2963" s="256">
        <v>2006.9014546000001</v>
      </c>
      <c r="Y2963" s="256">
        <v>2277.6138587999999</v>
      </c>
      <c r="Z2963" s="256">
        <v>2590.6723373999998</v>
      </c>
      <c r="AA2963" s="256">
        <v>2909.0240753000003</v>
      </c>
      <c r="AB2963" s="256">
        <v>3158.5634423000001</v>
      </c>
      <c r="AC2963" s="256">
        <v>3166.1252413000002</v>
      </c>
      <c r="AD2963" s="256">
        <v>2843.9926039000002</v>
      </c>
      <c r="AE2963" s="256">
        <v>2195.9464296000001</v>
      </c>
      <c r="AF2963" s="256">
        <v>1438.2541698</v>
      </c>
      <c r="AG2963" s="256">
        <v>866.58216540000001</v>
      </c>
      <c r="AH2963" s="256">
        <v>614.01807880000001</v>
      </c>
      <c r="AI2963" s="256">
        <v>533.86300940000001</v>
      </c>
      <c r="AJ2963" s="256">
        <v>437.07198220000004</v>
      </c>
      <c r="AK2963" s="256">
        <v>248.02700720000001</v>
      </c>
      <c r="AL2963" s="256">
        <v>0</v>
      </c>
      <c r="AM2963" s="256">
        <v>0</v>
      </c>
      <c r="AN2963" s="256">
        <v>0</v>
      </c>
      <c r="AO2963" s="256">
        <v>0</v>
      </c>
      <c r="AP2963" s="256">
        <v>0</v>
      </c>
      <c r="AQ2963" s="256">
        <v>0</v>
      </c>
      <c r="AR2963" s="256">
        <v>0</v>
      </c>
      <c r="AS2963" s="256">
        <v>0</v>
      </c>
      <c r="AT2963" s="256">
        <v>0</v>
      </c>
      <c r="AU2963" s="256">
        <v>0</v>
      </c>
      <c r="AV2963" s="256">
        <v>0</v>
      </c>
      <c r="AW2963" s="256">
        <v>0</v>
      </c>
      <c r="AX2963" s="256">
        <v>0</v>
      </c>
      <c r="AY2963" s="256">
        <v>0</v>
      </c>
      <c r="AZ2963" s="256">
        <v>0</v>
      </c>
      <c r="BA2963" s="256">
        <v>0</v>
      </c>
      <c r="BB2963" s="256">
        <v>0</v>
      </c>
      <c r="BC2963" s="256">
        <v>0</v>
      </c>
      <c r="BD2963" s="256">
        <v>0</v>
      </c>
      <c r="BE2963" s="256">
        <v>0</v>
      </c>
      <c r="BF2963" s="256">
        <v>0</v>
      </c>
      <c r="BG2963" s="256">
        <v>0</v>
      </c>
      <c r="BH2963" s="256">
        <v>0</v>
      </c>
      <c r="BI2963" s="256">
        <v>0</v>
      </c>
      <c r="BJ2963" s="256">
        <v>0</v>
      </c>
      <c r="BK2963" s="256">
        <v>0</v>
      </c>
      <c r="BL2963" s="256">
        <v>0</v>
      </c>
      <c r="BM2963" s="256">
        <v>0</v>
      </c>
      <c r="BN2963" s="256">
        <v>0</v>
      </c>
      <c r="BO2963" s="256">
        <v>0</v>
      </c>
      <c r="BP2963" s="256">
        <v>0</v>
      </c>
      <c r="BQ2963" s="256">
        <v>0</v>
      </c>
      <c r="BR2963" s="256">
        <v>0</v>
      </c>
      <c r="BS2963" s="256">
        <v>0</v>
      </c>
      <c r="BT2963" s="256">
        <v>0</v>
      </c>
      <c r="BU2963" s="256">
        <v>0</v>
      </c>
      <c r="BV2963" s="256">
        <v>0</v>
      </c>
    </row>
    <row r="2964" spans="1:74">
      <c r="A2964" s="256">
        <v>70</v>
      </c>
      <c r="B2964" s="256">
        <v>983.79004989999999</v>
      </c>
      <c r="C2964" s="256">
        <v>975.47207100000003</v>
      </c>
      <c r="D2964" s="256">
        <v>967.91027200000008</v>
      </c>
      <c r="E2964" s="256">
        <v>969.42263179999998</v>
      </c>
      <c r="F2964" s="256">
        <v>987.57094940000002</v>
      </c>
      <c r="G2964" s="256">
        <v>1019.3305052000001</v>
      </c>
      <c r="H2964" s="256">
        <v>1063.1889394</v>
      </c>
      <c r="I2964" s="256">
        <v>1107.0473736000001</v>
      </c>
      <c r="J2964" s="256">
        <v>1149.393448</v>
      </c>
      <c r="K2964" s="256">
        <v>1187.9586229000001</v>
      </c>
      <c r="L2964" s="256">
        <v>1220.4743586</v>
      </c>
      <c r="M2964" s="256">
        <v>1237.8664963000001</v>
      </c>
      <c r="N2964" s="256">
        <v>1244.6721153999999</v>
      </c>
      <c r="O2964" s="256">
        <v>1252.9900943</v>
      </c>
      <c r="P2964" s="256">
        <v>1269.6260520999999</v>
      </c>
      <c r="Q2964" s="256">
        <v>1299.8732481</v>
      </c>
      <c r="R2964" s="256">
        <v>1352.8058411</v>
      </c>
      <c r="S2964" s="256">
        <v>1409.5193336</v>
      </c>
      <c r="T2964" s="256">
        <v>1478.3317045000001</v>
      </c>
      <c r="U2964" s="256">
        <v>1584.9530704000001</v>
      </c>
      <c r="V2964" s="256">
        <v>1741.4823097000001</v>
      </c>
      <c r="W2964" s="256">
        <v>1946.4070626</v>
      </c>
      <c r="X2964" s="256">
        <v>2214.0947472000003</v>
      </c>
      <c r="Y2964" s="256">
        <v>2529.4217655000002</v>
      </c>
      <c r="Z2964" s="256">
        <v>2885.5824984000001</v>
      </c>
      <c r="AA2964" s="256">
        <v>3312.0679620000001</v>
      </c>
      <c r="AB2964" s="256">
        <v>3702.2567904000002</v>
      </c>
      <c r="AC2964" s="256">
        <v>3873.9096276999999</v>
      </c>
      <c r="AD2964" s="256">
        <v>3722.6736476999999</v>
      </c>
      <c r="AE2964" s="256">
        <v>3288.6263850999999</v>
      </c>
      <c r="AF2964" s="256">
        <v>2484.8071513999998</v>
      </c>
      <c r="AG2964" s="256">
        <v>1348.2687617000001</v>
      </c>
      <c r="AH2964" s="256">
        <v>692.6607884</v>
      </c>
      <c r="AI2964" s="256">
        <v>540.66862850000007</v>
      </c>
      <c r="AJ2964" s="256">
        <v>414.38658520000001</v>
      </c>
      <c r="AK2964" s="256">
        <v>213.2427318</v>
      </c>
      <c r="AL2964" s="256">
        <v>0</v>
      </c>
      <c r="AM2964" s="256">
        <v>0</v>
      </c>
      <c r="AN2964" s="256">
        <v>0</v>
      </c>
      <c r="AO2964" s="256">
        <v>0</v>
      </c>
      <c r="AP2964" s="256">
        <v>0</v>
      </c>
      <c r="AQ2964" s="256">
        <v>0</v>
      </c>
      <c r="AR2964" s="256">
        <v>0</v>
      </c>
      <c r="AS2964" s="256">
        <v>0</v>
      </c>
      <c r="AT2964" s="256">
        <v>0</v>
      </c>
      <c r="AU2964" s="256">
        <v>0</v>
      </c>
      <c r="AV2964" s="256">
        <v>0</v>
      </c>
      <c r="AW2964" s="256">
        <v>0</v>
      </c>
      <c r="AX2964" s="256">
        <v>0</v>
      </c>
      <c r="AY2964" s="256">
        <v>0</v>
      </c>
      <c r="AZ2964" s="256">
        <v>0</v>
      </c>
      <c r="BA2964" s="256">
        <v>0</v>
      </c>
      <c r="BB2964" s="256">
        <v>0</v>
      </c>
      <c r="BC2964" s="256">
        <v>0</v>
      </c>
      <c r="BD2964" s="256">
        <v>0</v>
      </c>
      <c r="BE2964" s="256">
        <v>0</v>
      </c>
      <c r="BF2964" s="256">
        <v>0</v>
      </c>
      <c r="BG2964" s="256">
        <v>0</v>
      </c>
      <c r="BH2964" s="256">
        <v>0</v>
      </c>
      <c r="BI2964" s="256">
        <v>0</v>
      </c>
      <c r="BJ2964" s="256">
        <v>0</v>
      </c>
      <c r="BK2964" s="256">
        <v>0</v>
      </c>
      <c r="BL2964" s="256">
        <v>0</v>
      </c>
      <c r="BM2964" s="256">
        <v>0</v>
      </c>
      <c r="BN2964" s="256">
        <v>0</v>
      </c>
      <c r="BO2964" s="256">
        <v>0</v>
      </c>
      <c r="BP2964" s="256">
        <v>0</v>
      </c>
      <c r="BQ2964" s="256">
        <v>0</v>
      </c>
      <c r="BR2964" s="256">
        <v>0</v>
      </c>
      <c r="BS2964" s="256">
        <v>0</v>
      </c>
      <c r="BT2964" s="256">
        <v>0</v>
      </c>
      <c r="BU2964" s="256">
        <v>0</v>
      </c>
      <c r="BV2964" s="256">
        <v>0</v>
      </c>
    </row>
    <row r="2965" spans="1:74">
      <c r="A2965" s="256">
        <v>75</v>
      </c>
      <c r="B2965" s="256">
        <v>983.79004989999999</v>
      </c>
      <c r="C2965" s="256">
        <v>976.22825090000003</v>
      </c>
      <c r="D2965" s="256">
        <v>969.42263179999998</v>
      </c>
      <c r="E2965" s="256">
        <v>967.15409210000007</v>
      </c>
      <c r="F2965" s="256">
        <v>982.27769009999997</v>
      </c>
      <c r="G2965" s="256">
        <v>1007.9878067</v>
      </c>
      <c r="H2965" s="256">
        <v>1042.0159022</v>
      </c>
      <c r="I2965" s="256">
        <v>1084.3619765999999</v>
      </c>
      <c r="J2965" s="256">
        <v>1131.2451304000001</v>
      </c>
      <c r="K2965" s="256">
        <v>1179.6406440000001</v>
      </c>
      <c r="L2965" s="256">
        <v>1221.2305385</v>
      </c>
      <c r="M2965" s="256">
        <v>1258.2833536000001</v>
      </c>
      <c r="N2965" s="256">
        <v>1285.5058300000001</v>
      </c>
      <c r="O2965" s="256">
        <v>1310.4597667</v>
      </c>
      <c r="P2965" s="256">
        <v>1334.6575235</v>
      </c>
      <c r="Q2965" s="256">
        <v>1368.6856190000001</v>
      </c>
      <c r="R2965" s="256">
        <v>1418.5934924000001</v>
      </c>
      <c r="S2965" s="256">
        <v>1464.7204663</v>
      </c>
      <c r="T2965" s="256">
        <v>1531.2642975000001</v>
      </c>
      <c r="U2965" s="256">
        <v>1642.4227427999999</v>
      </c>
      <c r="V2965" s="256">
        <v>1802.7328815999999</v>
      </c>
      <c r="W2965" s="256">
        <v>2022.0250526</v>
      </c>
      <c r="X2965" s="256">
        <v>2288.9565573</v>
      </c>
      <c r="Y2965" s="256">
        <v>2594.4532368999999</v>
      </c>
      <c r="Z2965" s="256">
        <v>2965.7375677999999</v>
      </c>
      <c r="AA2965" s="256">
        <v>3419.4455078000001</v>
      </c>
      <c r="AB2965" s="256">
        <v>3896.5950247000001</v>
      </c>
      <c r="AC2965" s="256">
        <v>4214.1905827</v>
      </c>
      <c r="AD2965" s="256">
        <v>4159.7456299000005</v>
      </c>
      <c r="AE2965" s="256">
        <v>3737.0410658000001</v>
      </c>
      <c r="AF2965" s="256">
        <v>2853.8229426000003</v>
      </c>
      <c r="AG2965" s="256">
        <v>1451.8654080000001</v>
      </c>
      <c r="AH2965" s="256">
        <v>660.90123259999996</v>
      </c>
      <c r="AI2965" s="256">
        <v>492.2731149</v>
      </c>
      <c r="AJ2965" s="256">
        <v>363.72253190000004</v>
      </c>
      <c r="AK2965" s="256">
        <v>172.40901719999999</v>
      </c>
      <c r="AL2965" s="256">
        <v>0</v>
      </c>
      <c r="AM2965" s="256">
        <v>0</v>
      </c>
      <c r="AN2965" s="256">
        <v>0</v>
      </c>
      <c r="AO2965" s="256">
        <v>0</v>
      </c>
      <c r="AP2965" s="256">
        <v>0</v>
      </c>
      <c r="AQ2965" s="256">
        <v>0</v>
      </c>
      <c r="AR2965" s="256">
        <v>0</v>
      </c>
      <c r="AS2965" s="256">
        <v>0</v>
      </c>
      <c r="AT2965" s="256">
        <v>0</v>
      </c>
      <c r="AU2965" s="256">
        <v>0</v>
      </c>
      <c r="AV2965" s="256">
        <v>0</v>
      </c>
      <c r="AW2965" s="256">
        <v>0</v>
      </c>
      <c r="AX2965" s="256">
        <v>0</v>
      </c>
      <c r="AY2965" s="256">
        <v>0</v>
      </c>
      <c r="AZ2965" s="256">
        <v>0</v>
      </c>
      <c r="BA2965" s="256">
        <v>0</v>
      </c>
      <c r="BB2965" s="256">
        <v>0</v>
      </c>
      <c r="BC2965" s="256">
        <v>0</v>
      </c>
      <c r="BD2965" s="256">
        <v>0</v>
      </c>
      <c r="BE2965" s="256">
        <v>0</v>
      </c>
      <c r="BF2965" s="256">
        <v>0</v>
      </c>
      <c r="BG2965" s="256">
        <v>0</v>
      </c>
      <c r="BH2965" s="256">
        <v>0</v>
      </c>
      <c r="BI2965" s="256">
        <v>0</v>
      </c>
      <c r="BJ2965" s="256">
        <v>0</v>
      </c>
      <c r="BK2965" s="256">
        <v>0</v>
      </c>
      <c r="BL2965" s="256">
        <v>0</v>
      </c>
      <c r="BM2965" s="256">
        <v>0</v>
      </c>
      <c r="BN2965" s="256">
        <v>0</v>
      </c>
      <c r="BO2965" s="256">
        <v>0</v>
      </c>
      <c r="BP2965" s="256">
        <v>0</v>
      </c>
      <c r="BQ2965" s="256">
        <v>0</v>
      </c>
      <c r="BR2965" s="256">
        <v>0</v>
      </c>
      <c r="BS2965" s="256">
        <v>0</v>
      </c>
      <c r="BT2965" s="256">
        <v>0</v>
      </c>
      <c r="BU2965" s="256">
        <v>0</v>
      </c>
      <c r="BV2965" s="256">
        <v>0</v>
      </c>
    </row>
    <row r="2966" spans="1:74">
      <c r="A2966" s="256">
        <v>80</v>
      </c>
      <c r="B2966" s="256">
        <v>983.79004989999999</v>
      </c>
      <c r="C2966" s="256">
        <v>977.74061070000005</v>
      </c>
      <c r="D2966" s="256">
        <v>970.93499159999999</v>
      </c>
      <c r="E2966" s="256">
        <v>968.66645189999997</v>
      </c>
      <c r="F2966" s="256">
        <v>979.25297050000006</v>
      </c>
      <c r="G2966" s="256">
        <v>999.66982780000001</v>
      </c>
      <c r="H2966" s="256">
        <v>1024.6237645000001</v>
      </c>
      <c r="I2966" s="256">
        <v>1058.6518599999999</v>
      </c>
      <c r="J2966" s="256">
        <v>1101.7541143000001</v>
      </c>
      <c r="K2966" s="256">
        <v>1148.6372681</v>
      </c>
      <c r="L2966" s="256">
        <v>1197.0327817</v>
      </c>
      <c r="M2966" s="256">
        <v>1241.6473957999999</v>
      </c>
      <c r="N2966" s="256">
        <v>1282.4811104</v>
      </c>
      <c r="O2966" s="256">
        <v>1319.5339255000001</v>
      </c>
      <c r="P2966" s="256">
        <v>1355.8305607</v>
      </c>
      <c r="Q2966" s="256">
        <v>1396.6642753000001</v>
      </c>
      <c r="R2966" s="256">
        <v>1444.3036090000001</v>
      </c>
      <c r="S2966" s="256">
        <v>1484.3811436999999</v>
      </c>
      <c r="T2966" s="256">
        <v>1537.3137366999999</v>
      </c>
      <c r="U2966" s="256">
        <v>1631.0800443000001</v>
      </c>
      <c r="V2966" s="256">
        <v>1764.9238866000001</v>
      </c>
      <c r="W2966" s="256">
        <v>1948.6756023</v>
      </c>
      <c r="X2966" s="256">
        <v>2172.5048526999999</v>
      </c>
      <c r="Y2966" s="256">
        <v>2432.6307382999998</v>
      </c>
      <c r="Z2966" s="256">
        <v>2749.4701164000003</v>
      </c>
      <c r="AA2966" s="256">
        <v>3150.2454634000001</v>
      </c>
      <c r="AB2966" s="256">
        <v>3613.7837420999999</v>
      </c>
      <c r="AC2966" s="256">
        <v>4035.7321262999999</v>
      </c>
      <c r="AD2966" s="256">
        <v>4179.4063072999998</v>
      </c>
      <c r="AE2966" s="256">
        <v>3828.5388336999999</v>
      </c>
      <c r="AF2966" s="256">
        <v>2800.8903496000003</v>
      </c>
      <c r="AG2966" s="256">
        <v>1179.6406440000001</v>
      </c>
      <c r="AH2966" s="256">
        <v>517.98323149999999</v>
      </c>
      <c r="AI2966" s="256">
        <v>375.06523040000002</v>
      </c>
      <c r="AJ2966" s="256">
        <v>282.05510270000002</v>
      </c>
      <c r="AK2966" s="256">
        <v>130.0629428</v>
      </c>
      <c r="AL2966" s="256">
        <v>0</v>
      </c>
      <c r="AM2966" s="256">
        <v>0</v>
      </c>
      <c r="AN2966" s="256">
        <v>0</v>
      </c>
      <c r="AO2966" s="256">
        <v>0</v>
      </c>
      <c r="AP2966" s="256">
        <v>0</v>
      </c>
      <c r="AQ2966" s="256">
        <v>0</v>
      </c>
      <c r="AR2966" s="256">
        <v>0</v>
      </c>
      <c r="AS2966" s="256">
        <v>0</v>
      </c>
      <c r="AT2966" s="256">
        <v>0</v>
      </c>
      <c r="AU2966" s="256">
        <v>0</v>
      </c>
      <c r="AV2966" s="256">
        <v>0</v>
      </c>
      <c r="AW2966" s="256">
        <v>0</v>
      </c>
      <c r="AX2966" s="256">
        <v>0</v>
      </c>
      <c r="AY2966" s="256">
        <v>0</v>
      </c>
      <c r="AZ2966" s="256">
        <v>0</v>
      </c>
      <c r="BA2966" s="256">
        <v>0</v>
      </c>
      <c r="BB2966" s="256">
        <v>0</v>
      </c>
      <c r="BC2966" s="256">
        <v>0</v>
      </c>
      <c r="BD2966" s="256">
        <v>0</v>
      </c>
      <c r="BE2966" s="256">
        <v>0</v>
      </c>
      <c r="BF2966" s="256">
        <v>0</v>
      </c>
      <c r="BG2966" s="256">
        <v>0</v>
      </c>
      <c r="BH2966" s="256">
        <v>0</v>
      </c>
      <c r="BI2966" s="256">
        <v>0</v>
      </c>
      <c r="BJ2966" s="256">
        <v>0</v>
      </c>
      <c r="BK2966" s="256">
        <v>0</v>
      </c>
      <c r="BL2966" s="256">
        <v>0</v>
      </c>
      <c r="BM2966" s="256">
        <v>0</v>
      </c>
      <c r="BN2966" s="256">
        <v>0</v>
      </c>
      <c r="BO2966" s="256">
        <v>0</v>
      </c>
      <c r="BP2966" s="256">
        <v>0</v>
      </c>
      <c r="BQ2966" s="256">
        <v>0</v>
      </c>
      <c r="BR2966" s="256">
        <v>0</v>
      </c>
      <c r="BS2966" s="256">
        <v>0</v>
      </c>
      <c r="BT2966" s="256">
        <v>0</v>
      </c>
      <c r="BU2966" s="256">
        <v>0</v>
      </c>
      <c r="BV2966" s="256">
        <v>0</v>
      </c>
    </row>
    <row r="2967" spans="1:74">
      <c r="A2967" s="256">
        <v>85</v>
      </c>
      <c r="B2967" s="256">
        <v>983.79004989999999</v>
      </c>
      <c r="C2967" s="256">
        <v>981.52151019999997</v>
      </c>
      <c r="D2967" s="256">
        <v>974.71589110000002</v>
      </c>
      <c r="E2967" s="256">
        <v>972.4473514</v>
      </c>
      <c r="F2967" s="256">
        <v>976.98443080000004</v>
      </c>
      <c r="G2967" s="256">
        <v>995.88892829999998</v>
      </c>
      <c r="H2967" s="256">
        <v>1018.5743253000001</v>
      </c>
      <c r="I2967" s="256">
        <v>1042.7720821</v>
      </c>
      <c r="J2967" s="256">
        <v>1074.5316379000001</v>
      </c>
      <c r="K2967" s="256">
        <v>1111.5844529999999</v>
      </c>
      <c r="L2967" s="256">
        <v>1148.6372681</v>
      </c>
      <c r="M2967" s="256">
        <v>1187.9586229000001</v>
      </c>
      <c r="N2967" s="256">
        <v>1232.5732370000001</v>
      </c>
      <c r="O2967" s="256">
        <v>1277.1878511</v>
      </c>
      <c r="P2967" s="256">
        <v>1316.5092059000001</v>
      </c>
      <c r="Q2967" s="256">
        <v>1357.3429205</v>
      </c>
      <c r="R2967" s="256">
        <v>1403.4698943999999</v>
      </c>
      <c r="S2967" s="256">
        <v>1442.7912492</v>
      </c>
      <c r="T2967" s="256">
        <v>1488.9182231</v>
      </c>
      <c r="U2967" s="256">
        <v>1569.8294724</v>
      </c>
      <c r="V2967" s="256">
        <v>1687.0373569000001</v>
      </c>
      <c r="W2967" s="256">
        <v>1845.8351359000001</v>
      </c>
      <c r="X2967" s="256">
        <v>2031.0992114000001</v>
      </c>
      <c r="Y2967" s="256">
        <v>2240.5610437</v>
      </c>
      <c r="Z2967" s="256">
        <v>2495.3936699999999</v>
      </c>
      <c r="AA2967" s="256">
        <v>2791.8161908000002</v>
      </c>
      <c r="AB2967" s="256">
        <v>3117.7297277000002</v>
      </c>
      <c r="AC2967" s="256">
        <v>3392.2230313999999</v>
      </c>
      <c r="AD2967" s="256">
        <v>3555.5578897999999</v>
      </c>
      <c r="AE2967" s="256">
        <v>3384.6612324000002</v>
      </c>
      <c r="AF2967" s="256">
        <v>2451.5352358</v>
      </c>
      <c r="AG2967" s="256">
        <v>847.67766790000007</v>
      </c>
      <c r="AH2967" s="256">
        <v>364.47871179999999</v>
      </c>
      <c r="AI2967" s="256">
        <v>254.07644640000001</v>
      </c>
      <c r="AJ2967" s="256">
        <v>186.7764353</v>
      </c>
      <c r="AK2967" s="256">
        <v>76.374169899999998</v>
      </c>
      <c r="AL2967" s="256">
        <v>0</v>
      </c>
      <c r="AM2967" s="256">
        <v>0</v>
      </c>
      <c r="AN2967" s="256">
        <v>0</v>
      </c>
      <c r="AO2967" s="256">
        <v>0</v>
      </c>
      <c r="AP2967" s="256">
        <v>0</v>
      </c>
      <c r="AQ2967" s="256">
        <v>0</v>
      </c>
      <c r="AR2967" s="256">
        <v>0</v>
      </c>
      <c r="AS2967" s="256">
        <v>0</v>
      </c>
      <c r="AT2967" s="256">
        <v>0</v>
      </c>
      <c r="AU2967" s="256">
        <v>0</v>
      </c>
      <c r="AV2967" s="256">
        <v>0</v>
      </c>
      <c r="AW2967" s="256">
        <v>0</v>
      </c>
      <c r="AX2967" s="256">
        <v>0</v>
      </c>
      <c r="AY2967" s="256">
        <v>0</v>
      </c>
      <c r="AZ2967" s="256">
        <v>0</v>
      </c>
      <c r="BA2967" s="256">
        <v>0</v>
      </c>
      <c r="BB2967" s="256">
        <v>0</v>
      </c>
      <c r="BC2967" s="256">
        <v>0</v>
      </c>
      <c r="BD2967" s="256">
        <v>0</v>
      </c>
      <c r="BE2967" s="256">
        <v>0</v>
      </c>
      <c r="BF2967" s="256">
        <v>0</v>
      </c>
      <c r="BG2967" s="256">
        <v>0</v>
      </c>
      <c r="BH2967" s="256">
        <v>0</v>
      </c>
      <c r="BI2967" s="256">
        <v>0</v>
      </c>
      <c r="BJ2967" s="256">
        <v>0</v>
      </c>
      <c r="BK2967" s="256">
        <v>0</v>
      </c>
      <c r="BL2967" s="256">
        <v>0</v>
      </c>
      <c r="BM2967" s="256">
        <v>0</v>
      </c>
      <c r="BN2967" s="256">
        <v>0</v>
      </c>
      <c r="BO2967" s="256">
        <v>0</v>
      </c>
      <c r="BP2967" s="256">
        <v>0</v>
      </c>
      <c r="BQ2967" s="256">
        <v>0</v>
      </c>
      <c r="BR2967" s="256">
        <v>0</v>
      </c>
      <c r="BS2967" s="256">
        <v>0</v>
      </c>
      <c r="BT2967" s="256">
        <v>0</v>
      </c>
      <c r="BU2967" s="256">
        <v>0</v>
      </c>
      <c r="BV2967" s="256">
        <v>0</v>
      </c>
    </row>
    <row r="2968" spans="1:74">
      <c r="A2968" s="256">
        <v>90</v>
      </c>
      <c r="B2968" s="256">
        <v>983.79004989999999</v>
      </c>
      <c r="C2968" s="256">
        <v>982.27769009999997</v>
      </c>
      <c r="D2968" s="256">
        <v>977.74061070000005</v>
      </c>
      <c r="E2968" s="256">
        <v>976.22825090000003</v>
      </c>
      <c r="F2968" s="256">
        <v>984.54622979999999</v>
      </c>
      <c r="G2968" s="256">
        <v>1000.4260077</v>
      </c>
      <c r="H2968" s="256">
        <v>1019.3305052000001</v>
      </c>
      <c r="I2968" s="256">
        <v>1038.9911826</v>
      </c>
      <c r="J2968" s="256">
        <v>1064.7012992</v>
      </c>
      <c r="K2968" s="256">
        <v>1090.4114158</v>
      </c>
      <c r="L2968" s="256">
        <v>1115.3653525</v>
      </c>
      <c r="M2968" s="256">
        <v>1140.3192892</v>
      </c>
      <c r="N2968" s="256">
        <v>1166.7855857</v>
      </c>
      <c r="O2968" s="256">
        <v>1196.2766018</v>
      </c>
      <c r="P2968" s="256">
        <v>1228.7923375</v>
      </c>
      <c r="Q2968" s="256">
        <v>1265.0889727000001</v>
      </c>
      <c r="R2968" s="256">
        <v>1305.1665074</v>
      </c>
      <c r="S2968" s="256">
        <v>1344.4878622000001</v>
      </c>
      <c r="T2968" s="256">
        <v>1387.5901165</v>
      </c>
      <c r="U2968" s="256">
        <v>1464.7204663</v>
      </c>
      <c r="V2968" s="256">
        <v>1572.854192</v>
      </c>
      <c r="W2968" s="256">
        <v>1718.7969127000001</v>
      </c>
      <c r="X2968" s="256">
        <v>1873.8137922000001</v>
      </c>
      <c r="Y2968" s="256">
        <v>2026.562132</v>
      </c>
      <c r="Z2968" s="256">
        <v>2218.6318265999998</v>
      </c>
      <c r="AA2968" s="256">
        <v>2450.022876</v>
      </c>
      <c r="AB2968" s="256">
        <v>2682.9262852000002</v>
      </c>
      <c r="AC2968" s="256">
        <v>2828.112826</v>
      </c>
      <c r="AD2968" s="256">
        <v>2837.1869848000001</v>
      </c>
      <c r="AE2968" s="256">
        <v>2618.6509937000001</v>
      </c>
      <c r="AF2968" s="256">
        <v>1860.9587339</v>
      </c>
      <c r="AG2968" s="256">
        <v>566.37874510000006</v>
      </c>
      <c r="AH2968" s="256">
        <v>238.19666850000002</v>
      </c>
      <c r="AI2968" s="256">
        <v>151.23598000000001</v>
      </c>
      <c r="AJ2968" s="256">
        <v>98.303387000000001</v>
      </c>
      <c r="AK2968" s="256">
        <v>30.247196000000002</v>
      </c>
      <c r="AL2968" s="256">
        <v>0</v>
      </c>
      <c r="AM2968" s="256">
        <v>0</v>
      </c>
      <c r="AN2968" s="256">
        <v>0</v>
      </c>
      <c r="AO2968" s="256">
        <v>0</v>
      </c>
      <c r="AP2968" s="256">
        <v>0</v>
      </c>
      <c r="AQ2968" s="256">
        <v>0</v>
      </c>
      <c r="AR2968" s="256">
        <v>0</v>
      </c>
      <c r="AS2968" s="256">
        <v>0</v>
      </c>
      <c r="AT2968" s="256">
        <v>0</v>
      </c>
      <c r="AU2968" s="256">
        <v>0</v>
      </c>
      <c r="AV2968" s="256">
        <v>0</v>
      </c>
      <c r="AW2968" s="256">
        <v>0</v>
      </c>
      <c r="AX2968" s="256">
        <v>0</v>
      </c>
      <c r="AY2968" s="256">
        <v>0</v>
      </c>
      <c r="AZ2968" s="256">
        <v>0</v>
      </c>
      <c r="BA2968" s="256">
        <v>0</v>
      </c>
      <c r="BB2968" s="256">
        <v>0</v>
      </c>
      <c r="BC2968" s="256">
        <v>0</v>
      </c>
      <c r="BD2968" s="256">
        <v>0</v>
      </c>
      <c r="BE2968" s="256">
        <v>0</v>
      </c>
      <c r="BF2968" s="256">
        <v>0</v>
      </c>
      <c r="BG2968" s="256">
        <v>0</v>
      </c>
      <c r="BH2968" s="256">
        <v>0</v>
      </c>
      <c r="BI2968" s="256">
        <v>0</v>
      </c>
      <c r="BJ2968" s="256">
        <v>0</v>
      </c>
      <c r="BK2968" s="256">
        <v>0</v>
      </c>
      <c r="BL2968" s="256">
        <v>0</v>
      </c>
      <c r="BM2968" s="256">
        <v>0</v>
      </c>
      <c r="BN2968" s="256">
        <v>0</v>
      </c>
      <c r="BO2968" s="256">
        <v>0</v>
      </c>
      <c r="BP2968" s="256">
        <v>0</v>
      </c>
      <c r="BQ2968" s="256">
        <v>0</v>
      </c>
      <c r="BR2968" s="256">
        <v>0</v>
      </c>
      <c r="BS2968" s="256">
        <v>0</v>
      </c>
      <c r="BT2968" s="256">
        <v>0</v>
      </c>
      <c r="BU2968" s="256">
        <v>0</v>
      </c>
      <c r="BV2968" s="256">
        <v>0</v>
      </c>
    </row>
    <row r="2969" spans="1:74">
      <c r="A2969" s="256">
        <v>95</v>
      </c>
      <c r="B2969" s="256">
        <v>983.79004989999999</v>
      </c>
      <c r="C2969" s="256">
        <v>985.3024097</v>
      </c>
      <c r="D2969" s="256">
        <v>983.03386999999998</v>
      </c>
      <c r="E2969" s="256">
        <v>981.52151019999997</v>
      </c>
      <c r="F2969" s="256">
        <v>993.62038860000007</v>
      </c>
      <c r="G2969" s="256">
        <v>1010.2563464</v>
      </c>
      <c r="H2969" s="256">
        <v>1024.6237645000001</v>
      </c>
      <c r="I2969" s="256">
        <v>1042.0159022</v>
      </c>
      <c r="J2969" s="256">
        <v>1063.9451193</v>
      </c>
      <c r="K2969" s="256">
        <v>1085.1181564999999</v>
      </c>
      <c r="L2969" s="256">
        <v>1102.5102942000001</v>
      </c>
      <c r="M2969" s="256">
        <v>1119.9024319</v>
      </c>
      <c r="N2969" s="256">
        <v>1133.5136701000001</v>
      </c>
      <c r="O2969" s="256">
        <v>1147.8810882</v>
      </c>
      <c r="P2969" s="256">
        <v>1167.5417656</v>
      </c>
      <c r="Q2969" s="256">
        <v>1193.2518822</v>
      </c>
      <c r="R2969" s="256">
        <v>1225.011438</v>
      </c>
      <c r="S2969" s="256">
        <v>1253.7462742</v>
      </c>
      <c r="T2969" s="256">
        <v>1289.2867295000001</v>
      </c>
      <c r="U2969" s="256">
        <v>1352.0496611999999</v>
      </c>
      <c r="V2969" s="256">
        <v>1435.2294502</v>
      </c>
      <c r="W2969" s="256">
        <v>1543.3631759</v>
      </c>
      <c r="X2969" s="256">
        <v>1646.2036423</v>
      </c>
      <c r="Y2969" s="256">
        <v>1738.4575901000001</v>
      </c>
      <c r="Z2969" s="256">
        <v>1843.5665962</v>
      </c>
      <c r="AA2969" s="256">
        <v>1960.7744807000001</v>
      </c>
      <c r="AB2969" s="256">
        <v>2051.5160687000002</v>
      </c>
      <c r="AC2969" s="256">
        <v>2037.9048305000001</v>
      </c>
      <c r="AD2969" s="256">
        <v>1891.2059299</v>
      </c>
      <c r="AE2969" s="256">
        <v>1596.2957689</v>
      </c>
      <c r="AF2969" s="256">
        <v>1070.7507384</v>
      </c>
      <c r="AG2969" s="256">
        <v>371.28433089999999</v>
      </c>
      <c r="AH2969" s="256">
        <v>148.96744029999999</v>
      </c>
      <c r="AI2969" s="256">
        <v>92.253947800000006</v>
      </c>
      <c r="AJ2969" s="256">
        <v>49.9078734</v>
      </c>
      <c r="AK2969" s="256">
        <v>13.611238200000001</v>
      </c>
      <c r="AL2969" s="256">
        <v>0</v>
      </c>
      <c r="AM2969" s="256">
        <v>0</v>
      </c>
      <c r="AN2969" s="256">
        <v>0</v>
      </c>
      <c r="AO2969" s="256">
        <v>0</v>
      </c>
      <c r="AP2969" s="256">
        <v>0</v>
      </c>
      <c r="AQ2969" s="256">
        <v>0</v>
      </c>
      <c r="AR2969" s="256">
        <v>0</v>
      </c>
      <c r="AS2969" s="256">
        <v>0</v>
      </c>
      <c r="AT2969" s="256">
        <v>0</v>
      </c>
      <c r="AU2969" s="256">
        <v>0</v>
      </c>
      <c r="AV2969" s="256">
        <v>0</v>
      </c>
      <c r="AW2969" s="256">
        <v>0</v>
      </c>
      <c r="AX2969" s="256">
        <v>0</v>
      </c>
      <c r="AY2969" s="256">
        <v>0</v>
      </c>
      <c r="AZ2969" s="256">
        <v>0</v>
      </c>
      <c r="BA2969" s="256">
        <v>0</v>
      </c>
      <c r="BB2969" s="256">
        <v>0</v>
      </c>
      <c r="BC2969" s="256">
        <v>0</v>
      </c>
      <c r="BD2969" s="256">
        <v>0</v>
      </c>
      <c r="BE2969" s="256">
        <v>0</v>
      </c>
      <c r="BF2969" s="256">
        <v>0</v>
      </c>
      <c r="BG2969" s="256">
        <v>0</v>
      </c>
      <c r="BH2969" s="256">
        <v>0</v>
      </c>
      <c r="BI2969" s="256">
        <v>0</v>
      </c>
      <c r="BJ2969" s="256">
        <v>0</v>
      </c>
      <c r="BK2969" s="256">
        <v>0</v>
      </c>
      <c r="BL2969" s="256">
        <v>0</v>
      </c>
      <c r="BM2969" s="256">
        <v>0</v>
      </c>
      <c r="BN2969" s="256">
        <v>0</v>
      </c>
      <c r="BO2969" s="256">
        <v>0</v>
      </c>
      <c r="BP2969" s="256">
        <v>0</v>
      </c>
      <c r="BQ2969" s="256">
        <v>0</v>
      </c>
      <c r="BR2969" s="256">
        <v>0</v>
      </c>
      <c r="BS2969" s="256">
        <v>0</v>
      </c>
      <c r="BT2969" s="256">
        <v>0</v>
      </c>
      <c r="BU2969" s="256">
        <v>0</v>
      </c>
      <c r="BV2969" s="256">
        <v>0</v>
      </c>
    </row>
    <row r="2970" spans="1:74">
      <c r="A2970" s="256">
        <v>100</v>
      </c>
      <c r="B2970" s="256">
        <v>983.79004989999999</v>
      </c>
      <c r="C2970" s="256">
        <v>989.08330920000003</v>
      </c>
      <c r="D2970" s="256">
        <v>989.08330920000003</v>
      </c>
      <c r="E2970" s="256">
        <v>989.08330920000003</v>
      </c>
      <c r="F2970" s="256">
        <v>1001.1821876</v>
      </c>
      <c r="G2970" s="256">
        <v>1016.3057856</v>
      </c>
      <c r="H2970" s="256">
        <v>1031.4293835999999</v>
      </c>
      <c r="I2970" s="256">
        <v>1047.3091615000001</v>
      </c>
      <c r="J2970" s="256">
        <v>1063.1889394</v>
      </c>
      <c r="K2970" s="256">
        <v>1079.8248972000001</v>
      </c>
      <c r="L2970" s="256">
        <v>1090.4114158</v>
      </c>
      <c r="M2970" s="256">
        <v>1098.7293947000001</v>
      </c>
      <c r="N2970" s="256">
        <v>1102.5102942000001</v>
      </c>
      <c r="O2970" s="256">
        <v>1104.7788339000001</v>
      </c>
      <c r="P2970" s="256">
        <v>1110.0720931999999</v>
      </c>
      <c r="Q2970" s="256">
        <v>1115.3653525</v>
      </c>
      <c r="R2970" s="256">
        <v>1130.4889505000001</v>
      </c>
      <c r="S2970" s="256">
        <v>1149.393448</v>
      </c>
      <c r="T2970" s="256">
        <v>1166.0294057999999</v>
      </c>
      <c r="U2970" s="256">
        <v>1190.2271625999999</v>
      </c>
      <c r="V2970" s="256">
        <v>1224.2552581</v>
      </c>
      <c r="W2970" s="256">
        <v>1267.3575124000001</v>
      </c>
      <c r="X2970" s="256">
        <v>1299.1170681999999</v>
      </c>
      <c r="Y2970" s="256">
        <v>1294.5799888000001</v>
      </c>
      <c r="Z2970" s="256">
        <v>1275.6754913</v>
      </c>
      <c r="AA2970" s="256">
        <v>1261.3080732000001</v>
      </c>
      <c r="AB2970" s="256">
        <v>1210.6440199000001</v>
      </c>
      <c r="AC2970" s="256">
        <v>1072.2630982000001</v>
      </c>
      <c r="AD2970" s="256">
        <v>883.97430310000004</v>
      </c>
      <c r="AE2970" s="256">
        <v>650.31471399999998</v>
      </c>
      <c r="AF2970" s="256">
        <v>400.0191671</v>
      </c>
      <c r="AG2970" s="256">
        <v>214.75509160000001</v>
      </c>
      <c r="AH2970" s="256">
        <v>111.1584453</v>
      </c>
      <c r="AI2970" s="256">
        <v>76.374169899999998</v>
      </c>
      <c r="AJ2970" s="256">
        <v>42.346074399999999</v>
      </c>
      <c r="AK2970" s="256">
        <v>16.6359578</v>
      </c>
      <c r="AL2970" s="256">
        <v>0</v>
      </c>
      <c r="AM2970" s="256">
        <v>0</v>
      </c>
      <c r="AN2970" s="256">
        <v>0</v>
      </c>
      <c r="AO2970" s="256">
        <v>0</v>
      </c>
      <c r="AP2970" s="256">
        <v>0</v>
      </c>
      <c r="AQ2970" s="256">
        <v>0</v>
      </c>
      <c r="AR2970" s="256">
        <v>0</v>
      </c>
      <c r="AS2970" s="256">
        <v>0</v>
      </c>
      <c r="AT2970" s="256">
        <v>0</v>
      </c>
      <c r="AU2970" s="256">
        <v>0</v>
      </c>
      <c r="AV2970" s="256">
        <v>0</v>
      </c>
      <c r="AW2970" s="256">
        <v>0</v>
      </c>
      <c r="AX2970" s="256">
        <v>0</v>
      </c>
      <c r="AY2970" s="256">
        <v>0</v>
      </c>
      <c r="AZ2970" s="256">
        <v>0</v>
      </c>
      <c r="BA2970" s="256">
        <v>0</v>
      </c>
      <c r="BB2970" s="256">
        <v>0</v>
      </c>
      <c r="BC2970" s="256">
        <v>0</v>
      </c>
      <c r="BD2970" s="256">
        <v>0</v>
      </c>
      <c r="BE2970" s="256">
        <v>0</v>
      </c>
      <c r="BF2970" s="256">
        <v>0</v>
      </c>
      <c r="BG2970" s="256">
        <v>0</v>
      </c>
      <c r="BH2970" s="256">
        <v>0</v>
      </c>
      <c r="BI2970" s="256">
        <v>0</v>
      </c>
      <c r="BJ2970" s="256">
        <v>0</v>
      </c>
      <c r="BK2970" s="256">
        <v>0</v>
      </c>
      <c r="BL2970" s="256">
        <v>0</v>
      </c>
      <c r="BM2970" s="256">
        <v>0</v>
      </c>
      <c r="BN2970" s="256">
        <v>0</v>
      </c>
      <c r="BO2970" s="256">
        <v>0</v>
      </c>
      <c r="BP2970" s="256">
        <v>0</v>
      </c>
      <c r="BQ2970" s="256">
        <v>0</v>
      </c>
      <c r="BR2970" s="256">
        <v>0</v>
      </c>
      <c r="BS2970" s="256">
        <v>0</v>
      </c>
      <c r="BT2970" s="256">
        <v>0</v>
      </c>
      <c r="BU2970" s="256">
        <v>0</v>
      </c>
      <c r="BV2970" s="256">
        <v>0</v>
      </c>
    </row>
    <row r="2971" spans="1:74">
      <c r="A2971" s="256">
        <v>105</v>
      </c>
      <c r="B2971" s="256">
        <v>983.79004989999999</v>
      </c>
      <c r="C2971" s="256">
        <v>990.59566900000004</v>
      </c>
      <c r="D2971" s="256">
        <v>992.86420870000006</v>
      </c>
      <c r="E2971" s="256">
        <v>996.64510819999998</v>
      </c>
      <c r="F2971" s="256">
        <v>1007.9878067</v>
      </c>
      <c r="G2971" s="256">
        <v>1022.3552248</v>
      </c>
      <c r="H2971" s="256">
        <v>1032.9417434</v>
      </c>
      <c r="I2971" s="256">
        <v>1045.0406218000001</v>
      </c>
      <c r="J2971" s="256">
        <v>1057.1395001999999</v>
      </c>
      <c r="K2971" s="256">
        <v>1062.4327595</v>
      </c>
      <c r="L2971" s="256">
        <v>1066.213659</v>
      </c>
      <c r="M2971" s="256">
        <v>1062.4327595</v>
      </c>
      <c r="N2971" s="256">
        <v>1051.8462409000001</v>
      </c>
      <c r="O2971" s="256">
        <v>1036.7226429</v>
      </c>
      <c r="P2971" s="256">
        <v>1017.0619655</v>
      </c>
      <c r="Q2971" s="256">
        <v>993.62038860000007</v>
      </c>
      <c r="R2971" s="256">
        <v>971.6911715</v>
      </c>
      <c r="S2971" s="256">
        <v>945.224875</v>
      </c>
      <c r="T2971" s="256">
        <v>928.58891719999997</v>
      </c>
      <c r="U2971" s="256">
        <v>933.88217650000001</v>
      </c>
      <c r="V2971" s="256">
        <v>961.10465290000002</v>
      </c>
      <c r="W2971" s="256">
        <v>981.52151019999997</v>
      </c>
      <c r="X2971" s="256">
        <v>952.78667400000006</v>
      </c>
      <c r="Y2971" s="256">
        <v>847.67766790000007</v>
      </c>
      <c r="Z2971" s="256">
        <v>699.46640750000006</v>
      </c>
      <c r="AA2971" s="256">
        <v>563.35402550000003</v>
      </c>
      <c r="AB2971" s="256">
        <v>470.34389780000004</v>
      </c>
      <c r="AC2971" s="256">
        <v>393.213548</v>
      </c>
      <c r="AD2971" s="256">
        <v>314.57083840000001</v>
      </c>
      <c r="AE2971" s="256">
        <v>235.17194890000002</v>
      </c>
      <c r="AF2971" s="256">
        <v>182.23935589999999</v>
      </c>
      <c r="AG2971" s="256">
        <v>140.64946140000001</v>
      </c>
      <c r="AH2971" s="256">
        <v>99.059566900000007</v>
      </c>
      <c r="AI2971" s="256">
        <v>76.374169899999998</v>
      </c>
      <c r="AJ2971" s="256">
        <v>51.420233199999998</v>
      </c>
      <c r="AK2971" s="256">
        <v>21.929217099999999</v>
      </c>
      <c r="AL2971" s="256">
        <v>0</v>
      </c>
      <c r="AM2971" s="256">
        <v>0</v>
      </c>
      <c r="AN2971" s="256">
        <v>0</v>
      </c>
      <c r="AO2971" s="256">
        <v>0</v>
      </c>
      <c r="AP2971" s="256">
        <v>0</v>
      </c>
      <c r="AQ2971" s="256">
        <v>0</v>
      </c>
      <c r="AR2971" s="256">
        <v>0</v>
      </c>
      <c r="AS2971" s="256">
        <v>0</v>
      </c>
      <c r="AT2971" s="256">
        <v>0</v>
      </c>
      <c r="AU2971" s="256">
        <v>0</v>
      </c>
      <c r="AV2971" s="256">
        <v>0</v>
      </c>
      <c r="AW2971" s="256">
        <v>0</v>
      </c>
      <c r="AX2971" s="256">
        <v>0</v>
      </c>
      <c r="AY2971" s="256">
        <v>0</v>
      </c>
      <c r="AZ2971" s="256">
        <v>0</v>
      </c>
      <c r="BA2971" s="256">
        <v>0</v>
      </c>
      <c r="BB2971" s="256">
        <v>0</v>
      </c>
      <c r="BC2971" s="256">
        <v>0</v>
      </c>
      <c r="BD2971" s="256">
        <v>0</v>
      </c>
      <c r="BE2971" s="256">
        <v>0</v>
      </c>
      <c r="BF2971" s="256">
        <v>0</v>
      </c>
      <c r="BG2971" s="256">
        <v>0</v>
      </c>
      <c r="BH2971" s="256">
        <v>0</v>
      </c>
      <c r="BI2971" s="256">
        <v>0</v>
      </c>
      <c r="BJ2971" s="256">
        <v>0</v>
      </c>
      <c r="BK2971" s="256">
        <v>0</v>
      </c>
      <c r="BL2971" s="256">
        <v>0</v>
      </c>
      <c r="BM2971" s="256">
        <v>0</v>
      </c>
      <c r="BN2971" s="256">
        <v>0</v>
      </c>
      <c r="BO2971" s="256">
        <v>0</v>
      </c>
      <c r="BP2971" s="256">
        <v>0</v>
      </c>
      <c r="BQ2971" s="256">
        <v>0</v>
      </c>
      <c r="BR2971" s="256">
        <v>0</v>
      </c>
      <c r="BS2971" s="256">
        <v>0</v>
      </c>
      <c r="BT2971" s="256">
        <v>0</v>
      </c>
      <c r="BU2971" s="256">
        <v>0</v>
      </c>
      <c r="BV2971" s="256">
        <v>0</v>
      </c>
    </row>
    <row r="2972" spans="1:74">
      <c r="A2972" s="256">
        <v>110</v>
      </c>
      <c r="B2972" s="256">
        <v>983.79004989999999</v>
      </c>
      <c r="C2972" s="256">
        <v>992.86420870000006</v>
      </c>
      <c r="D2972" s="256">
        <v>995.88892829999998</v>
      </c>
      <c r="E2972" s="256">
        <v>1000.4260077</v>
      </c>
      <c r="F2972" s="256">
        <v>1011.0125263</v>
      </c>
      <c r="G2972" s="256">
        <v>1025.3799444000001</v>
      </c>
      <c r="H2972" s="256">
        <v>1030.6732036999999</v>
      </c>
      <c r="I2972" s="256">
        <v>1036.7226429</v>
      </c>
      <c r="J2972" s="256">
        <v>1035.966463</v>
      </c>
      <c r="K2972" s="256">
        <v>1032.1855634999999</v>
      </c>
      <c r="L2972" s="256">
        <v>1023.8675846</v>
      </c>
      <c r="M2972" s="256">
        <v>1007.2316268000001</v>
      </c>
      <c r="N2972" s="256">
        <v>975.47207100000003</v>
      </c>
      <c r="O2972" s="256">
        <v>923.29565790000004</v>
      </c>
      <c r="P2972" s="256">
        <v>855.99564680000003</v>
      </c>
      <c r="Q2972" s="256">
        <v>783.40237639999998</v>
      </c>
      <c r="R2972" s="256">
        <v>723.66416430000004</v>
      </c>
      <c r="S2972" s="256">
        <v>682.83044970000003</v>
      </c>
      <c r="T2972" s="256">
        <v>667.70685170000002</v>
      </c>
      <c r="U2972" s="256">
        <v>676.02483059999997</v>
      </c>
      <c r="V2972" s="256">
        <v>692.6607884</v>
      </c>
      <c r="W2972" s="256">
        <v>664.68213209999999</v>
      </c>
      <c r="X2972" s="256">
        <v>560.32930590000001</v>
      </c>
      <c r="Y2972" s="256">
        <v>431.02254299999998</v>
      </c>
      <c r="Z2972" s="256">
        <v>341.03713490000001</v>
      </c>
      <c r="AA2972" s="256">
        <v>298.69106049999999</v>
      </c>
      <c r="AB2972" s="256">
        <v>278.27420319999999</v>
      </c>
      <c r="AC2972" s="256">
        <v>245.75846749999999</v>
      </c>
      <c r="AD2972" s="256">
        <v>210.2180122</v>
      </c>
      <c r="AE2972" s="256">
        <v>167.11575790000001</v>
      </c>
      <c r="AF2972" s="256">
        <v>137.62474180000001</v>
      </c>
      <c r="AG2972" s="256">
        <v>116.4517046</v>
      </c>
      <c r="AH2972" s="256">
        <v>97.547207100000008</v>
      </c>
      <c r="AI2972" s="256">
        <v>86.960688500000003</v>
      </c>
      <c r="AJ2972" s="256">
        <v>60.494392000000005</v>
      </c>
      <c r="AK2972" s="256">
        <v>28.7348362</v>
      </c>
      <c r="AL2972" s="256">
        <v>0</v>
      </c>
      <c r="AM2972" s="256">
        <v>0</v>
      </c>
      <c r="AN2972" s="256">
        <v>0</v>
      </c>
      <c r="AO2972" s="256">
        <v>0</v>
      </c>
      <c r="AP2972" s="256">
        <v>0</v>
      </c>
      <c r="AQ2972" s="256">
        <v>0</v>
      </c>
      <c r="AR2972" s="256">
        <v>0</v>
      </c>
      <c r="AS2972" s="256">
        <v>0</v>
      </c>
      <c r="AT2972" s="256">
        <v>0</v>
      </c>
      <c r="AU2972" s="256">
        <v>0</v>
      </c>
      <c r="AV2972" s="256">
        <v>0</v>
      </c>
      <c r="AW2972" s="256">
        <v>0</v>
      </c>
      <c r="AX2972" s="256">
        <v>0</v>
      </c>
      <c r="AY2972" s="256">
        <v>0</v>
      </c>
      <c r="AZ2972" s="256">
        <v>0</v>
      </c>
      <c r="BA2972" s="256">
        <v>0</v>
      </c>
      <c r="BB2972" s="256">
        <v>0</v>
      </c>
      <c r="BC2972" s="256">
        <v>0</v>
      </c>
      <c r="BD2972" s="256">
        <v>0</v>
      </c>
      <c r="BE2972" s="256">
        <v>0</v>
      </c>
      <c r="BF2972" s="256">
        <v>0</v>
      </c>
      <c r="BG2972" s="256">
        <v>0</v>
      </c>
      <c r="BH2972" s="256">
        <v>0</v>
      </c>
      <c r="BI2972" s="256">
        <v>0</v>
      </c>
      <c r="BJ2972" s="256">
        <v>0</v>
      </c>
      <c r="BK2972" s="256">
        <v>0</v>
      </c>
      <c r="BL2972" s="256">
        <v>0</v>
      </c>
      <c r="BM2972" s="256">
        <v>0</v>
      </c>
      <c r="BN2972" s="256">
        <v>0</v>
      </c>
      <c r="BO2972" s="256">
        <v>0</v>
      </c>
      <c r="BP2972" s="256">
        <v>0</v>
      </c>
      <c r="BQ2972" s="256">
        <v>0</v>
      </c>
      <c r="BR2972" s="256">
        <v>0</v>
      </c>
      <c r="BS2972" s="256">
        <v>0</v>
      </c>
      <c r="BT2972" s="256">
        <v>0</v>
      </c>
      <c r="BU2972" s="256">
        <v>0</v>
      </c>
      <c r="BV2972" s="256">
        <v>0</v>
      </c>
    </row>
    <row r="2973" spans="1:74">
      <c r="A2973" s="256">
        <v>115</v>
      </c>
      <c r="B2973" s="256">
        <v>983.79004989999999</v>
      </c>
      <c r="C2973" s="256">
        <v>994.37656850000008</v>
      </c>
      <c r="D2973" s="256">
        <v>1002.6945474</v>
      </c>
      <c r="E2973" s="256">
        <v>1007.9878067</v>
      </c>
      <c r="F2973" s="256">
        <v>1017.8181454</v>
      </c>
      <c r="G2973" s="256">
        <v>1023.1114047</v>
      </c>
      <c r="H2973" s="256">
        <v>1020.0866851000001</v>
      </c>
      <c r="I2973" s="256">
        <v>1017.0619655</v>
      </c>
      <c r="J2973" s="256">
        <v>1013.281066</v>
      </c>
      <c r="K2973" s="256">
        <v>1001.1821876</v>
      </c>
      <c r="L2973" s="256">
        <v>976.98443080000004</v>
      </c>
      <c r="M2973" s="256">
        <v>924.05183780000004</v>
      </c>
      <c r="N2973" s="256">
        <v>846.16530810000006</v>
      </c>
      <c r="O2973" s="256">
        <v>752.39900050000006</v>
      </c>
      <c r="P2973" s="256">
        <v>657.87651300000005</v>
      </c>
      <c r="Q2973" s="256">
        <v>572.4281843</v>
      </c>
      <c r="R2973" s="256">
        <v>510.42143250000004</v>
      </c>
      <c r="S2973" s="256">
        <v>472.6124375</v>
      </c>
      <c r="T2973" s="256">
        <v>454.46411990000001</v>
      </c>
      <c r="U2973" s="256">
        <v>450.68322039999998</v>
      </c>
      <c r="V2973" s="256">
        <v>455.97647970000003</v>
      </c>
      <c r="W2973" s="256">
        <v>418.16748469999999</v>
      </c>
      <c r="X2973" s="256">
        <v>334.23151580000001</v>
      </c>
      <c r="Y2973" s="256">
        <v>279.786563</v>
      </c>
      <c r="Z2973" s="256">
        <v>266.1753248</v>
      </c>
      <c r="AA2973" s="256">
        <v>260.1258856</v>
      </c>
      <c r="AB2973" s="256">
        <v>255.58880619999999</v>
      </c>
      <c r="AC2973" s="256">
        <v>241.22138810000001</v>
      </c>
      <c r="AD2973" s="256">
        <v>207.94947250000001</v>
      </c>
      <c r="AE2973" s="256">
        <v>172.40901719999999</v>
      </c>
      <c r="AF2973" s="256">
        <v>142.16182119999999</v>
      </c>
      <c r="AG2973" s="256">
        <v>130.0629428</v>
      </c>
      <c r="AH2973" s="256">
        <v>124.7696835</v>
      </c>
      <c r="AI2973" s="256">
        <v>113.426985</v>
      </c>
      <c r="AJ2973" s="256">
        <v>83.935968900000006</v>
      </c>
      <c r="AK2973" s="256">
        <v>39.321354800000002</v>
      </c>
      <c r="AL2973" s="256">
        <v>0</v>
      </c>
      <c r="AM2973" s="256">
        <v>0</v>
      </c>
      <c r="AN2973" s="256">
        <v>0</v>
      </c>
      <c r="AO2973" s="256">
        <v>0</v>
      </c>
      <c r="AP2973" s="256">
        <v>0</v>
      </c>
      <c r="AQ2973" s="256">
        <v>0</v>
      </c>
      <c r="AR2973" s="256">
        <v>0</v>
      </c>
      <c r="AS2973" s="256">
        <v>0</v>
      </c>
      <c r="AT2973" s="256">
        <v>0</v>
      </c>
      <c r="AU2973" s="256">
        <v>0</v>
      </c>
      <c r="AV2973" s="256">
        <v>0</v>
      </c>
      <c r="AW2973" s="256">
        <v>0</v>
      </c>
      <c r="AX2973" s="256">
        <v>0</v>
      </c>
      <c r="AY2973" s="256">
        <v>0</v>
      </c>
      <c r="AZ2973" s="256">
        <v>0</v>
      </c>
      <c r="BA2973" s="256">
        <v>0</v>
      </c>
      <c r="BB2973" s="256">
        <v>0</v>
      </c>
      <c r="BC2973" s="256">
        <v>0</v>
      </c>
      <c r="BD2973" s="256">
        <v>0</v>
      </c>
      <c r="BE2973" s="256">
        <v>0</v>
      </c>
      <c r="BF2973" s="256">
        <v>0</v>
      </c>
      <c r="BG2973" s="256">
        <v>0</v>
      </c>
      <c r="BH2973" s="256">
        <v>0</v>
      </c>
      <c r="BI2973" s="256">
        <v>0</v>
      </c>
      <c r="BJ2973" s="256">
        <v>0</v>
      </c>
      <c r="BK2973" s="256">
        <v>0</v>
      </c>
      <c r="BL2973" s="256">
        <v>0</v>
      </c>
      <c r="BM2973" s="256">
        <v>0</v>
      </c>
      <c r="BN2973" s="256">
        <v>0</v>
      </c>
      <c r="BO2973" s="256">
        <v>0</v>
      </c>
      <c r="BP2973" s="256">
        <v>0</v>
      </c>
      <c r="BQ2973" s="256">
        <v>0</v>
      </c>
      <c r="BR2973" s="256">
        <v>0</v>
      </c>
      <c r="BS2973" s="256">
        <v>0</v>
      </c>
      <c r="BT2973" s="256">
        <v>0</v>
      </c>
      <c r="BU2973" s="256">
        <v>0</v>
      </c>
      <c r="BV2973" s="256">
        <v>0</v>
      </c>
    </row>
    <row r="2974" spans="1:74">
      <c r="A2974" s="256">
        <v>120</v>
      </c>
      <c r="B2974" s="256">
        <v>983.79004989999999</v>
      </c>
      <c r="C2974" s="256">
        <v>995.88892829999998</v>
      </c>
      <c r="D2974" s="256">
        <v>1004.9630871000001</v>
      </c>
      <c r="E2974" s="256">
        <v>1011.7687062</v>
      </c>
      <c r="F2974" s="256">
        <v>1020.0866851000001</v>
      </c>
      <c r="G2974" s="256">
        <v>1020.0866851000001</v>
      </c>
      <c r="H2974" s="256">
        <v>1011.7687062</v>
      </c>
      <c r="I2974" s="256">
        <v>1000.4260077</v>
      </c>
      <c r="J2974" s="256">
        <v>986.0585896</v>
      </c>
      <c r="K2974" s="256">
        <v>955.05521369999997</v>
      </c>
      <c r="L2974" s="256">
        <v>893.04846190000001</v>
      </c>
      <c r="M2974" s="256">
        <v>799.2821543</v>
      </c>
      <c r="N2974" s="256">
        <v>691.14842859999999</v>
      </c>
      <c r="O2974" s="256">
        <v>580.74616319999996</v>
      </c>
      <c r="P2974" s="256">
        <v>485.46749579999999</v>
      </c>
      <c r="Q2974" s="256">
        <v>412.11804549999999</v>
      </c>
      <c r="R2974" s="256">
        <v>362.96635200000003</v>
      </c>
      <c r="S2974" s="256">
        <v>328.18207660000002</v>
      </c>
      <c r="T2974" s="256">
        <v>313.81465850000001</v>
      </c>
      <c r="U2974" s="256">
        <v>317.59555799999998</v>
      </c>
      <c r="V2974" s="256">
        <v>331.96297609999999</v>
      </c>
      <c r="W2974" s="256">
        <v>319.8640977</v>
      </c>
      <c r="X2974" s="256">
        <v>266.9315047</v>
      </c>
      <c r="Y2974" s="256">
        <v>241.22138810000001</v>
      </c>
      <c r="Z2974" s="256">
        <v>240.46520820000001</v>
      </c>
      <c r="AA2974" s="256">
        <v>243.4899278</v>
      </c>
      <c r="AB2974" s="256">
        <v>244.24610770000001</v>
      </c>
      <c r="AC2974" s="256">
        <v>233.65958910000001</v>
      </c>
      <c r="AD2974" s="256">
        <v>204.92475290000002</v>
      </c>
      <c r="AE2974" s="256">
        <v>180.72699610000001</v>
      </c>
      <c r="AF2974" s="256">
        <v>155.77305939999999</v>
      </c>
      <c r="AG2974" s="256">
        <v>145.9427207</v>
      </c>
      <c r="AH2974" s="256">
        <v>142.16182119999999</v>
      </c>
      <c r="AI2974" s="256">
        <v>140.64946140000001</v>
      </c>
      <c r="AJ2974" s="256">
        <v>128.55058299999999</v>
      </c>
      <c r="AK2974" s="256">
        <v>56.713492500000001</v>
      </c>
      <c r="AL2974" s="256">
        <v>0</v>
      </c>
      <c r="AM2974" s="256">
        <v>0</v>
      </c>
      <c r="AN2974" s="256">
        <v>0</v>
      </c>
      <c r="AO2974" s="256">
        <v>0</v>
      </c>
      <c r="AP2974" s="256">
        <v>0</v>
      </c>
      <c r="AQ2974" s="256">
        <v>0</v>
      </c>
      <c r="AR2974" s="256">
        <v>0</v>
      </c>
      <c r="AS2974" s="256">
        <v>0</v>
      </c>
      <c r="AT2974" s="256">
        <v>0</v>
      </c>
      <c r="AU2974" s="256">
        <v>0</v>
      </c>
      <c r="AV2974" s="256">
        <v>0</v>
      </c>
      <c r="AW2974" s="256">
        <v>0</v>
      </c>
      <c r="AX2974" s="256">
        <v>0</v>
      </c>
      <c r="AY2974" s="256">
        <v>0</v>
      </c>
      <c r="AZ2974" s="256">
        <v>0</v>
      </c>
      <c r="BA2974" s="256">
        <v>0</v>
      </c>
      <c r="BB2974" s="256">
        <v>0</v>
      </c>
      <c r="BC2974" s="256">
        <v>0</v>
      </c>
      <c r="BD2974" s="256">
        <v>0</v>
      </c>
      <c r="BE2974" s="256">
        <v>0</v>
      </c>
      <c r="BF2974" s="256">
        <v>0</v>
      </c>
      <c r="BG2974" s="256">
        <v>0</v>
      </c>
      <c r="BH2974" s="256">
        <v>0</v>
      </c>
      <c r="BI2974" s="256">
        <v>0</v>
      </c>
      <c r="BJ2974" s="256">
        <v>0</v>
      </c>
      <c r="BK2974" s="256">
        <v>0</v>
      </c>
      <c r="BL2974" s="256">
        <v>0</v>
      </c>
      <c r="BM2974" s="256">
        <v>0</v>
      </c>
      <c r="BN2974" s="256">
        <v>0</v>
      </c>
      <c r="BO2974" s="256">
        <v>0</v>
      </c>
      <c r="BP2974" s="256">
        <v>0</v>
      </c>
      <c r="BQ2974" s="256">
        <v>0</v>
      </c>
      <c r="BR2974" s="256">
        <v>0</v>
      </c>
      <c r="BS2974" s="256">
        <v>0</v>
      </c>
      <c r="BT2974" s="256">
        <v>0</v>
      </c>
      <c r="BU2974" s="256">
        <v>0</v>
      </c>
      <c r="BV2974" s="256">
        <v>0</v>
      </c>
    </row>
    <row r="2975" spans="1:74">
      <c r="A2975" s="256">
        <v>125</v>
      </c>
      <c r="B2975" s="256">
        <v>983.79004989999999</v>
      </c>
      <c r="C2975" s="256">
        <v>998.15746799999999</v>
      </c>
      <c r="D2975" s="256">
        <v>1006.4754469000001</v>
      </c>
      <c r="E2975" s="256">
        <v>1011.7687062</v>
      </c>
      <c r="F2975" s="256">
        <v>1017.0619655</v>
      </c>
      <c r="G2975" s="256">
        <v>1013.281066</v>
      </c>
      <c r="H2975" s="256">
        <v>1000.4260077</v>
      </c>
      <c r="I2975" s="256">
        <v>982.27769009999997</v>
      </c>
      <c r="J2975" s="256">
        <v>949.76195440000004</v>
      </c>
      <c r="K2975" s="256">
        <v>878.6810438</v>
      </c>
      <c r="L2975" s="256">
        <v>780.37765680000007</v>
      </c>
      <c r="M2975" s="256">
        <v>662.41359239999997</v>
      </c>
      <c r="N2975" s="256">
        <v>542.93716819999997</v>
      </c>
      <c r="O2975" s="256">
        <v>437.07198220000004</v>
      </c>
      <c r="P2975" s="256">
        <v>358.42927259999999</v>
      </c>
      <c r="Q2975" s="256">
        <v>306.2528595</v>
      </c>
      <c r="R2975" s="256">
        <v>272.22476399999999</v>
      </c>
      <c r="S2975" s="256">
        <v>256.34498610000003</v>
      </c>
      <c r="T2975" s="256">
        <v>261.63824540000002</v>
      </c>
      <c r="U2975" s="256">
        <v>279.03038309999999</v>
      </c>
      <c r="V2975" s="256">
        <v>298.69106049999999</v>
      </c>
      <c r="W2975" s="256">
        <v>313.0584786</v>
      </c>
      <c r="X2975" s="256">
        <v>288.86072180000002</v>
      </c>
      <c r="Y2975" s="256">
        <v>244.24610770000001</v>
      </c>
      <c r="Z2975" s="256">
        <v>241.97756800000002</v>
      </c>
      <c r="AA2975" s="256">
        <v>240.46520820000001</v>
      </c>
      <c r="AB2975" s="256">
        <v>235.17194890000002</v>
      </c>
      <c r="AC2975" s="256">
        <v>222.31689059999999</v>
      </c>
      <c r="AD2975" s="256">
        <v>207.19329260000001</v>
      </c>
      <c r="AE2975" s="256">
        <v>188.28879510000002</v>
      </c>
      <c r="AF2975" s="256">
        <v>164.09103830000001</v>
      </c>
      <c r="AG2975" s="256">
        <v>149.7236202</v>
      </c>
      <c r="AH2975" s="256">
        <v>136.8685619</v>
      </c>
      <c r="AI2975" s="256">
        <v>125.52586340000001</v>
      </c>
      <c r="AJ2975" s="256">
        <v>111.9146252</v>
      </c>
      <c r="AK2975" s="256">
        <v>62.006751800000004</v>
      </c>
      <c r="AL2975" s="256">
        <v>0</v>
      </c>
      <c r="AM2975" s="256">
        <v>0</v>
      </c>
      <c r="AN2975" s="256">
        <v>0</v>
      </c>
      <c r="AO2975" s="256">
        <v>0</v>
      </c>
      <c r="AP2975" s="256">
        <v>0</v>
      </c>
      <c r="AQ2975" s="256">
        <v>0</v>
      </c>
      <c r="AR2975" s="256">
        <v>0</v>
      </c>
      <c r="AS2975" s="256">
        <v>0</v>
      </c>
      <c r="AT2975" s="256">
        <v>0</v>
      </c>
      <c r="AU2975" s="256">
        <v>0</v>
      </c>
      <c r="AV2975" s="256">
        <v>0</v>
      </c>
      <c r="AW2975" s="256">
        <v>0</v>
      </c>
      <c r="AX2975" s="256">
        <v>0</v>
      </c>
      <c r="AY2975" s="256">
        <v>0</v>
      </c>
      <c r="AZ2975" s="256">
        <v>0</v>
      </c>
      <c r="BA2975" s="256">
        <v>0</v>
      </c>
      <c r="BB2975" s="256">
        <v>0</v>
      </c>
      <c r="BC2975" s="256">
        <v>0</v>
      </c>
      <c r="BD2975" s="256">
        <v>0</v>
      </c>
      <c r="BE2975" s="256">
        <v>0</v>
      </c>
      <c r="BF2975" s="256">
        <v>0</v>
      </c>
      <c r="BG2975" s="256">
        <v>0</v>
      </c>
      <c r="BH2975" s="256">
        <v>0</v>
      </c>
      <c r="BI2975" s="256">
        <v>0</v>
      </c>
      <c r="BJ2975" s="256">
        <v>0</v>
      </c>
      <c r="BK2975" s="256">
        <v>0</v>
      </c>
      <c r="BL2975" s="256">
        <v>0</v>
      </c>
      <c r="BM2975" s="256">
        <v>0</v>
      </c>
      <c r="BN2975" s="256">
        <v>0</v>
      </c>
      <c r="BO2975" s="256">
        <v>0</v>
      </c>
      <c r="BP2975" s="256">
        <v>0</v>
      </c>
      <c r="BQ2975" s="256">
        <v>0</v>
      </c>
      <c r="BR2975" s="256">
        <v>0</v>
      </c>
      <c r="BS2975" s="256">
        <v>0</v>
      </c>
      <c r="BT2975" s="256">
        <v>0</v>
      </c>
      <c r="BU2975" s="256">
        <v>0</v>
      </c>
      <c r="BV2975" s="256">
        <v>0</v>
      </c>
    </row>
    <row r="2976" spans="1:74">
      <c r="A2976" s="256">
        <v>130</v>
      </c>
      <c r="B2976" s="256">
        <v>983.79004989999999</v>
      </c>
      <c r="C2976" s="256">
        <v>1000.4260077</v>
      </c>
      <c r="D2976" s="256">
        <v>1011.7687062</v>
      </c>
      <c r="E2976" s="256">
        <v>1017.8181454</v>
      </c>
      <c r="F2976" s="256">
        <v>1014.7934258</v>
      </c>
      <c r="G2976" s="256">
        <v>1004.2069072</v>
      </c>
      <c r="H2976" s="256">
        <v>986.81476950000001</v>
      </c>
      <c r="I2976" s="256">
        <v>958.8361132</v>
      </c>
      <c r="J2976" s="256">
        <v>897.58554130000005</v>
      </c>
      <c r="K2976" s="256">
        <v>794.74507489999996</v>
      </c>
      <c r="L2976" s="256">
        <v>670.73157130000004</v>
      </c>
      <c r="M2976" s="256">
        <v>538.40008880000005</v>
      </c>
      <c r="N2976" s="256">
        <v>421.19220430000001</v>
      </c>
      <c r="O2976" s="256">
        <v>334.98769570000002</v>
      </c>
      <c r="P2976" s="256">
        <v>282.05510270000002</v>
      </c>
      <c r="Q2976" s="256">
        <v>251.05172680000001</v>
      </c>
      <c r="R2976" s="256">
        <v>238.19666850000002</v>
      </c>
      <c r="S2976" s="256">
        <v>241.97756800000002</v>
      </c>
      <c r="T2976" s="256">
        <v>263.90678509999998</v>
      </c>
      <c r="U2976" s="256">
        <v>295.66634090000002</v>
      </c>
      <c r="V2976" s="256">
        <v>333.4753359</v>
      </c>
      <c r="W2976" s="256">
        <v>379.6023098</v>
      </c>
      <c r="X2976" s="256">
        <v>415.14276510000002</v>
      </c>
      <c r="Y2976" s="256">
        <v>400.77534700000001</v>
      </c>
      <c r="Z2976" s="256">
        <v>367.50343140000001</v>
      </c>
      <c r="AA2976" s="256">
        <v>331.96297609999999</v>
      </c>
      <c r="AB2976" s="256">
        <v>294.15398110000001</v>
      </c>
      <c r="AC2976" s="256">
        <v>261.63824540000002</v>
      </c>
      <c r="AD2976" s="256">
        <v>221.56071070000002</v>
      </c>
      <c r="AE2976" s="256">
        <v>189.8011549</v>
      </c>
      <c r="AF2976" s="256">
        <v>159.5539589</v>
      </c>
      <c r="AG2976" s="256">
        <v>136.8685619</v>
      </c>
      <c r="AH2976" s="256">
        <v>117.20788450000001</v>
      </c>
      <c r="AI2976" s="256">
        <v>102.8404664</v>
      </c>
      <c r="AJ2976" s="256">
        <v>88.473048300000002</v>
      </c>
      <c r="AK2976" s="256">
        <v>54.444952800000003</v>
      </c>
      <c r="AL2976" s="256">
        <v>0</v>
      </c>
      <c r="AM2976" s="256">
        <v>0</v>
      </c>
      <c r="AN2976" s="256">
        <v>0</v>
      </c>
      <c r="AO2976" s="256">
        <v>0</v>
      </c>
      <c r="AP2976" s="256">
        <v>0</v>
      </c>
      <c r="AQ2976" s="256">
        <v>0</v>
      </c>
      <c r="AR2976" s="256">
        <v>0</v>
      </c>
      <c r="AS2976" s="256">
        <v>0</v>
      </c>
      <c r="AT2976" s="256">
        <v>0</v>
      </c>
      <c r="AU2976" s="256">
        <v>0</v>
      </c>
      <c r="AV2976" s="256">
        <v>0</v>
      </c>
      <c r="AW2976" s="256">
        <v>0</v>
      </c>
      <c r="AX2976" s="256">
        <v>0</v>
      </c>
      <c r="AY2976" s="256">
        <v>0</v>
      </c>
      <c r="AZ2976" s="256">
        <v>0</v>
      </c>
      <c r="BA2976" s="256">
        <v>0</v>
      </c>
      <c r="BB2976" s="256">
        <v>0</v>
      </c>
      <c r="BC2976" s="256">
        <v>0</v>
      </c>
      <c r="BD2976" s="256">
        <v>0</v>
      </c>
      <c r="BE2976" s="256">
        <v>0</v>
      </c>
      <c r="BF2976" s="256">
        <v>0</v>
      </c>
      <c r="BG2976" s="256">
        <v>0</v>
      </c>
      <c r="BH2976" s="256">
        <v>0</v>
      </c>
      <c r="BI2976" s="256">
        <v>0</v>
      </c>
      <c r="BJ2976" s="256">
        <v>0</v>
      </c>
      <c r="BK2976" s="256">
        <v>0</v>
      </c>
      <c r="BL2976" s="256">
        <v>0</v>
      </c>
      <c r="BM2976" s="256">
        <v>0</v>
      </c>
      <c r="BN2976" s="256">
        <v>0</v>
      </c>
      <c r="BO2976" s="256">
        <v>0</v>
      </c>
      <c r="BP2976" s="256">
        <v>0</v>
      </c>
      <c r="BQ2976" s="256">
        <v>0</v>
      </c>
      <c r="BR2976" s="256">
        <v>0</v>
      </c>
      <c r="BS2976" s="256">
        <v>0</v>
      </c>
      <c r="BT2976" s="256">
        <v>0</v>
      </c>
      <c r="BU2976" s="256">
        <v>0</v>
      </c>
      <c r="BV2976" s="256">
        <v>0</v>
      </c>
    </row>
    <row r="2977" spans="1:74">
      <c r="A2977" s="256">
        <v>135</v>
      </c>
      <c r="B2977" s="256">
        <v>983.79004989999999</v>
      </c>
      <c r="C2977" s="256">
        <v>1001.9383675</v>
      </c>
      <c r="D2977" s="256">
        <v>1014.0372459</v>
      </c>
      <c r="E2977" s="256">
        <v>1019.3305052000001</v>
      </c>
      <c r="F2977" s="256">
        <v>1011.0125263</v>
      </c>
      <c r="G2977" s="256">
        <v>998.9136479</v>
      </c>
      <c r="H2977" s="256">
        <v>977.74061070000005</v>
      </c>
      <c r="I2977" s="256">
        <v>929.34509709999998</v>
      </c>
      <c r="J2977" s="256">
        <v>833.31024980000007</v>
      </c>
      <c r="K2977" s="256">
        <v>703.24730699999998</v>
      </c>
      <c r="L2977" s="256">
        <v>566.37874510000006</v>
      </c>
      <c r="M2977" s="256">
        <v>434.80344250000002</v>
      </c>
      <c r="N2977" s="256">
        <v>336.50005550000003</v>
      </c>
      <c r="O2977" s="256">
        <v>277.51802329999998</v>
      </c>
      <c r="P2977" s="256">
        <v>246.5146474</v>
      </c>
      <c r="Q2977" s="256">
        <v>232.9034092</v>
      </c>
      <c r="R2977" s="256">
        <v>232.9034092</v>
      </c>
      <c r="S2977" s="256">
        <v>253.3202665</v>
      </c>
      <c r="T2977" s="256">
        <v>291.88544139999999</v>
      </c>
      <c r="U2977" s="256">
        <v>339.5247751</v>
      </c>
      <c r="V2977" s="256">
        <v>390.18882840000003</v>
      </c>
      <c r="W2977" s="256">
        <v>448.41468070000002</v>
      </c>
      <c r="X2977" s="256">
        <v>499.8349139</v>
      </c>
      <c r="Y2977" s="256">
        <v>531.59446969999999</v>
      </c>
      <c r="Z2977" s="256">
        <v>528.56975009999996</v>
      </c>
      <c r="AA2977" s="256">
        <v>484.71131589999999</v>
      </c>
      <c r="AB2977" s="256">
        <v>415.89894500000003</v>
      </c>
      <c r="AC2977" s="256">
        <v>347.84275400000001</v>
      </c>
      <c r="AD2977" s="256">
        <v>284.32364239999998</v>
      </c>
      <c r="AE2977" s="256">
        <v>226.85397</v>
      </c>
      <c r="AF2977" s="256">
        <v>179.2146363</v>
      </c>
      <c r="AG2977" s="256">
        <v>142.16182119999999</v>
      </c>
      <c r="AH2977" s="256">
        <v>122.50114380000001</v>
      </c>
      <c r="AI2977" s="256">
        <v>121.7449639</v>
      </c>
      <c r="AJ2977" s="256">
        <v>114.18316490000001</v>
      </c>
      <c r="AK2977" s="256">
        <v>68.056190999999998</v>
      </c>
      <c r="AL2977" s="256">
        <v>0</v>
      </c>
      <c r="AM2977" s="256">
        <v>0</v>
      </c>
      <c r="AN2977" s="256">
        <v>0</v>
      </c>
      <c r="AO2977" s="256">
        <v>0</v>
      </c>
      <c r="AP2977" s="256">
        <v>0</v>
      </c>
      <c r="AQ2977" s="256">
        <v>0</v>
      </c>
      <c r="AR2977" s="256">
        <v>0</v>
      </c>
      <c r="AS2977" s="256">
        <v>0</v>
      </c>
      <c r="AT2977" s="256">
        <v>0</v>
      </c>
      <c r="AU2977" s="256">
        <v>0</v>
      </c>
      <c r="AV2977" s="256">
        <v>0</v>
      </c>
      <c r="AW2977" s="256">
        <v>0</v>
      </c>
      <c r="AX2977" s="256">
        <v>0</v>
      </c>
      <c r="AY2977" s="256">
        <v>0</v>
      </c>
      <c r="AZ2977" s="256">
        <v>0</v>
      </c>
      <c r="BA2977" s="256">
        <v>0</v>
      </c>
      <c r="BB2977" s="256">
        <v>0</v>
      </c>
      <c r="BC2977" s="256">
        <v>0</v>
      </c>
      <c r="BD2977" s="256">
        <v>0</v>
      </c>
      <c r="BE2977" s="256">
        <v>0</v>
      </c>
      <c r="BF2977" s="256">
        <v>0</v>
      </c>
      <c r="BG2977" s="256">
        <v>0</v>
      </c>
      <c r="BH2977" s="256">
        <v>0</v>
      </c>
      <c r="BI2977" s="256">
        <v>0</v>
      </c>
      <c r="BJ2977" s="256">
        <v>0</v>
      </c>
      <c r="BK2977" s="256">
        <v>0</v>
      </c>
      <c r="BL2977" s="256">
        <v>0</v>
      </c>
      <c r="BM2977" s="256">
        <v>0</v>
      </c>
      <c r="BN2977" s="256">
        <v>0</v>
      </c>
      <c r="BO2977" s="256">
        <v>0</v>
      </c>
      <c r="BP2977" s="256">
        <v>0</v>
      </c>
      <c r="BQ2977" s="256">
        <v>0</v>
      </c>
      <c r="BR2977" s="256">
        <v>0</v>
      </c>
      <c r="BS2977" s="256">
        <v>0</v>
      </c>
      <c r="BT2977" s="256">
        <v>0</v>
      </c>
      <c r="BU2977" s="256">
        <v>0</v>
      </c>
      <c r="BV2977" s="256">
        <v>0</v>
      </c>
    </row>
    <row r="2978" spans="1:74">
      <c r="A2978" s="256">
        <v>140</v>
      </c>
      <c r="B2978" s="256">
        <v>983.79004989999999</v>
      </c>
      <c r="C2978" s="256">
        <v>1001.1821876</v>
      </c>
      <c r="D2978" s="256">
        <v>1015.5496057</v>
      </c>
      <c r="E2978" s="256">
        <v>1019.3305052000001</v>
      </c>
      <c r="F2978" s="256">
        <v>1007.2316268000001</v>
      </c>
      <c r="G2978" s="256">
        <v>989.83948910000004</v>
      </c>
      <c r="H2978" s="256">
        <v>960.34847300000001</v>
      </c>
      <c r="I2978" s="256">
        <v>886.99902270000007</v>
      </c>
      <c r="J2978" s="256">
        <v>762.98551910000003</v>
      </c>
      <c r="K2978" s="256">
        <v>618.55515820000005</v>
      </c>
      <c r="L2978" s="256">
        <v>477.14951690000004</v>
      </c>
      <c r="M2978" s="256">
        <v>358.42927259999999</v>
      </c>
      <c r="N2978" s="256">
        <v>286.5921821</v>
      </c>
      <c r="O2978" s="256">
        <v>249.539367</v>
      </c>
      <c r="P2978" s="256">
        <v>233.65958910000001</v>
      </c>
      <c r="Q2978" s="256">
        <v>229.8786896</v>
      </c>
      <c r="R2978" s="256">
        <v>243.4899278</v>
      </c>
      <c r="S2978" s="256">
        <v>280.54274290000001</v>
      </c>
      <c r="T2978" s="256">
        <v>327.42589670000001</v>
      </c>
      <c r="U2978" s="256">
        <v>375.06523040000002</v>
      </c>
      <c r="V2978" s="256">
        <v>428.75400330000002</v>
      </c>
      <c r="W2978" s="256">
        <v>483.19895610000003</v>
      </c>
      <c r="X2978" s="256">
        <v>524.78885060000005</v>
      </c>
      <c r="Y2978" s="256">
        <v>533.1068295</v>
      </c>
      <c r="Z2978" s="256">
        <v>505.12817319999999</v>
      </c>
      <c r="AA2978" s="256">
        <v>455.22029980000002</v>
      </c>
      <c r="AB2978" s="256">
        <v>394.72590780000002</v>
      </c>
      <c r="AC2978" s="256">
        <v>338.01241529999999</v>
      </c>
      <c r="AD2978" s="256">
        <v>281.29892280000001</v>
      </c>
      <c r="AE2978" s="256">
        <v>230.63486950000001</v>
      </c>
      <c r="AF2978" s="256">
        <v>184.50789560000001</v>
      </c>
      <c r="AG2978" s="256">
        <v>148.96744029999999</v>
      </c>
      <c r="AH2978" s="256">
        <v>142.16182119999999</v>
      </c>
      <c r="AI2978" s="256">
        <v>139.8932815</v>
      </c>
      <c r="AJ2978" s="256">
        <v>108.88990560000001</v>
      </c>
      <c r="AK2978" s="256">
        <v>52.932593000000004</v>
      </c>
      <c r="AL2978" s="256">
        <v>0</v>
      </c>
      <c r="AM2978" s="256">
        <v>0</v>
      </c>
      <c r="AN2978" s="256">
        <v>0</v>
      </c>
      <c r="AO2978" s="256">
        <v>0</v>
      </c>
      <c r="AP2978" s="256">
        <v>0</v>
      </c>
      <c r="AQ2978" s="256">
        <v>0</v>
      </c>
      <c r="AR2978" s="256">
        <v>0</v>
      </c>
      <c r="AS2978" s="256">
        <v>0</v>
      </c>
      <c r="AT2978" s="256">
        <v>0</v>
      </c>
      <c r="AU2978" s="256">
        <v>0</v>
      </c>
      <c r="AV2978" s="256">
        <v>0</v>
      </c>
      <c r="AW2978" s="256">
        <v>0</v>
      </c>
      <c r="AX2978" s="256">
        <v>0</v>
      </c>
      <c r="AY2978" s="256">
        <v>0</v>
      </c>
      <c r="AZ2978" s="256">
        <v>0</v>
      </c>
      <c r="BA2978" s="256">
        <v>0</v>
      </c>
      <c r="BB2978" s="256">
        <v>0</v>
      </c>
      <c r="BC2978" s="256">
        <v>0</v>
      </c>
      <c r="BD2978" s="256">
        <v>0</v>
      </c>
      <c r="BE2978" s="256">
        <v>0</v>
      </c>
      <c r="BF2978" s="256">
        <v>0</v>
      </c>
      <c r="BG2978" s="256">
        <v>0</v>
      </c>
      <c r="BH2978" s="256">
        <v>0</v>
      </c>
      <c r="BI2978" s="256">
        <v>0</v>
      </c>
      <c r="BJ2978" s="256">
        <v>0</v>
      </c>
      <c r="BK2978" s="256">
        <v>0</v>
      </c>
      <c r="BL2978" s="256">
        <v>0</v>
      </c>
      <c r="BM2978" s="256">
        <v>0</v>
      </c>
      <c r="BN2978" s="256">
        <v>0</v>
      </c>
      <c r="BO2978" s="256">
        <v>0</v>
      </c>
      <c r="BP2978" s="256">
        <v>0</v>
      </c>
      <c r="BQ2978" s="256">
        <v>0</v>
      </c>
      <c r="BR2978" s="256">
        <v>0</v>
      </c>
      <c r="BS2978" s="256">
        <v>0</v>
      </c>
      <c r="BT2978" s="256">
        <v>0</v>
      </c>
      <c r="BU2978" s="256">
        <v>0</v>
      </c>
      <c r="BV2978" s="256">
        <v>0</v>
      </c>
    </row>
    <row r="2979" spans="1:74">
      <c r="A2979" s="256">
        <v>145</v>
      </c>
      <c r="B2979" s="256">
        <v>983.79004989999999</v>
      </c>
      <c r="C2979" s="256">
        <v>1001.1821876</v>
      </c>
      <c r="D2979" s="256">
        <v>1015.5496057</v>
      </c>
      <c r="E2979" s="256">
        <v>1015.5496057</v>
      </c>
      <c r="F2979" s="256">
        <v>1000.4260077</v>
      </c>
      <c r="G2979" s="256">
        <v>982.27769009999997</v>
      </c>
      <c r="H2979" s="256">
        <v>940.68779560000007</v>
      </c>
      <c r="I2979" s="256">
        <v>838.6035091</v>
      </c>
      <c r="J2979" s="256">
        <v>697.19786780000004</v>
      </c>
      <c r="K2979" s="256">
        <v>545.9618878</v>
      </c>
      <c r="L2979" s="256">
        <v>407.58096610000001</v>
      </c>
      <c r="M2979" s="256">
        <v>309.27757910000003</v>
      </c>
      <c r="N2979" s="256">
        <v>260.88206550000001</v>
      </c>
      <c r="O2979" s="256">
        <v>238.19666850000002</v>
      </c>
      <c r="P2979" s="256">
        <v>229.12250969999999</v>
      </c>
      <c r="Q2979" s="256">
        <v>234.41576900000001</v>
      </c>
      <c r="R2979" s="256">
        <v>265.41914489999999</v>
      </c>
      <c r="S2979" s="256">
        <v>307.76521930000001</v>
      </c>
      <c r="T2979" s="256">
        <v>349.35511380000003</v>
      </c>
      <c r="U2979" s="256">
        <v>392.4573681</v>
      </c>
      <c r="V2979" s="256">
        <v>441.60906160000002</v>
      </c>
      <c r="W2979" s="256">
        <v>481.68659630000002</v>
      </c>
      <c r="X2979" s="256">
        <v>493.0292948</v>
      </c>
      <c r="Y2979" s="256">
        <v>474.12479730000001</v>
      </c>
      <c r="Z2979" s="256">
        <v>437.07198220000004</v>
      </c>
      <c r="AA2979" s="256">
        <v>386.4079289</v>
      </c>
      <c r="AB2979" s="256">
        <v>338.76859519999999</v>
      </c>
      <c r="AC2979" s="256">
        <v>294.15398110000001</v>
      </c>
      <c r="AD2979" s="256">
        <v>253.3202665</v>
      </c>
      <c r="AE2979" s="256">
        <v>210.97419210000001</v>
      </c>
      <c r="AF2979" s="256">
        <v>172.40901719999999</v>
      </c>
      <c r="AG2979" s="256">
        <v>150.47980010000001</v>
      </c>
      <c r="AH2979" s="256">
        <v>147.45508050000001</v>
      </c>
      <c r="AI2979" s="256">
        <v>135.35620209999999</v>
      </c>
      <c r="AJ2979" s="256">
        <v>108.88990560000001</v>
      </c>
      <c r="AK2979" s="256">
        <v>45.370794000000004</v>
      </c>
      <c r="AL2979" s="256">
        <v>0</v>
      </c>
      <c r="AM2979" s="256">
        <v>0</v>
      </c>
      <c r="AN2979" s="256">
        <v>0</v>
      </c>
      <c r="AO2979" s="256">
        <v>0</v>
      </c>
      <c r="AP2979" s="256">
        <v>0</v>
      </c>
      <c r="AQ2979" s="256">
        <v>0</v>
      </c>
      <c r="AR2979" s="256">
        <v>0</v>
      </c>
      <c r="AS2979" s="256">
        <v>0</v>
      </c>
      <c r="AT2979" s="256">
        <v>0</v>
      </c>
      <c r="AU2979" s="256">
        <v>0</v>
      </c>
      <c r="AV2979" s="256">
        <v>0</v>
      </c>
      <c r="AW2979" s="256">
        <v>0</v>
      </c>
      <c r="AX2979" s="256">
        <v>0</v>
      </c>
      <c r="AY2979" s="256">
        <v>0</v>
      </c>
      <c r="AZ2979" s="256">
        <v>0</v>
      </c>
      <c r="BA2979" s="256">
        <v>0</v>
      </c>
      <c r="BB2979" s="256">
        <v>0</v>
      </c>
      <c r="BC2979" s="256">
        <v>0</v>
      </c>
      <c r="BD2979" s="256">
        <v>0</v>
      </c>
      <c r="BE2979" s="256">
        <v>0</v>
      </c>
      <c r="BF2979" s="256">
        <v>0</v>
      </c>
      <c r="BG2979" s="256">
        <v>0</v>
      </c>
      <c r="BH2979" s="256">
        <v>0</v>
      </c>
      <c r="BI2979" s="256">
        <v>0</v>
      </c>
      <c r="BJ2979" s="256">
        <v>0</v>
      </c>
      <c r="BK2979" s="256">
        <v>0</v>
      </c>
      <c r="BL2979" s="256">
        <v>0</v>
      </c>
      <c r="BM2979" s="256">
        <v>0</v>
      </c>
      <c r="BN2979" s="256">
        <v>0</v>
      </c>
      <c r="BO2979" s="256">
        <v>0</v>
      </c>
      <c r="BP2979" s="256">
        <v>0</v>
      </c>
      <c r="BQ2979" s="256">
        <v>0</v>
      </c>
      <c r="BR2979" s="256">
        <v>0</v>
      </c>
      <c r="BS2979" s="256">
        <v>0</v>
      </c>
      <c r="BT2979" s="256">
        <v>0</v>
      </c>
      <c r="BU2979" s="256">
        <v>0</v>
      </c>
      <c r="BV2979" s="256">
        <v>0</v>
      </c>
    </row>
    <row r="2980" spans="1:74">
      <c r="A2980" s="256">
        <v>150</v>
      </c>
      <c r="B2980" s="256">
        <v>983.79004989999999</v>
      </c>
      <c r="C2980" s="256">
        <v>1002.6945474</v>
      </c>
      <c r="D2980" s="256">
        <v>1018.5743253000001</v>
      </c>
      <c r="E2980" s="256">
        <v>1017.8181454</v>
      </c>
      <c r="F2980" s="256">
        <v>1001.9383675</v>
      </c>
      <c r="G2980" s="256">
        <v>978.49679060000005</v>
      </c>
      <c r="H2980" s="256">
        <v>918.00239859999999</v>
      </c>
      <c r="I2980" s="256">
        <v>794.74507489999996</v>
      </c>
      <c r="J2980" s="256">
        <v>642.75291500000003</v>
      </c>
      <c r="K2980" s="256">
        <v>485.46749579999999</v>
      </c>
      <c r="L2980" s="256">
        <v>356.16073290000003</v>
      </c>
      <c r="M2980" s="256">
        <v>280.54274290000001</v>
      </c>
      <c r="N2980" s="256">
        <v>248.78318709999999</v>
      </c>
      <c r="O2980" s="256">
        <v>234.41576900000001</v>
      </c>
      <c r="P2980" s="256">
        <v>229.12250969999999</v>
      </c>
      <c r="Q2980" s="256">
        <v>247.27082730000001</v>
      </c>
      <c r="R2980" s="256">
        <v>287.34836200000001</v>
      </c>
      <c r="S2980" s="256">
        <v>324.40117709999998</v>
      </c>
      <c r="T2980" s="256">
        <v>353.89219320000001</v>
      </c>
      <c r="U2980" s="256">
        <v>391.70118819999999</v>
      </c>
      <c r="V2980" s="256">
        <v>427.99782340000002</v>
      </c>
      <c r="W2980" s="256">
        <v>443.87760130000004</v>
      </c>
      <c r="X2980" s="256">
        <v>437.07198220000004</v>
      </c>
      <c r="Y2980" s="256">
        <v>417.41130479999998</v>
      </c>
      <c r="Z2980" s="256">
        <v>378.08994999999999</v>
      </c>
      <c r="AA2980" s="256">
        <v>337.25623539999998</v>
      </c>
      <c r="AB2980" s="256">
        <v>298.69106049999999</v>
      </c>
      <c r="AC2980" s="256">
        <v>266.1753248</v>
      </c>
      <c r="AD2980" s="256">
        <v>226.85397</v>
      </c>
      <c r="AE2980" s="256">
        <v>184.50789560000001</v>
      </c>
      <c r="AF2980" s="256">
        <v>154.26069960000001</v>
      </c>
      <c r="AG2980" s="256">
        <v>145.18654079999999</v>
      </c>
      <c r="AH2980" s="256">
        <v>135.35620209999999</v>
      </c>
      <c r="AI2980" s="256">
        <v>129.3067629</v>
      </c>
      <c r="AJ2980" s="256">
        <v>106.6213659</v>
      </c>
      <c r="AK2980" s="256">
        <v>59.738212099999998</v>
      </c>
      <c r="AL2980" s="256">
        <v>0</v>
      </c>
      <c r="AM2980" s="256">
        <v>0</v>
      </c>
      <c r="AN2980" s="256">
        <v>0</v>
      </c>
      <c r="AO2980" s="256">
        <v>0</v>
      </c>
      <c r="AP2980" s="256">
        <v>0</v>
      </c>
      <c r="AQ2980" s="256">
        <v>0</v>
      </c>
      <c r="AR2980" s="256">
        <v>0</v>
      </c>
      <c r="AS2980" s="256">
        <v>0</v>
      </c>
      <c r="AT2980" s="256">
        <v>0</v>
      </c>
      <c r="AU2980" s="256">
        <v>0</v>
      </c>
      <c r="AV2980" s="256">
        <v>0</v>
      </c>
      <c r="AW2980" s="256">
        <v>0</v>
      </c>
      <c r="AX2980" s="256">
        <v>0</v>
      </c>
      <c r="AY2980" s="256">
        <v>0</v>
      </c>
      <c r="AZ2980" s="256">
        <v>0</v>
      </c>
      <c r="BA2980" s="256">
        <v>0</v>
      </c>
      <c r="BB2980" s="256">
        <v>0</v>
      </c>
      <c r="BC2980" s="256">
        <v>0</v>
      </c>
      <c r="BD2980" s="256">
        <v>0</v>
      </c>
      <c r="BE2980" s="256">
        <v>0</v>
      </c>
      <c r="BF2980" s="256">
        <v>0</v>
      </c>
      <c r="BG2980" s="256">
        <v>0</v>
      </c>
      <c r="BH2980" s="256">
        <v>0</v>
      </c>
      <c r="BI2980" s="256">
        <v>0</v>
      </c>
      <c r="BJ2980" s="256">
        <v>0</v>
      </c>
      <c r="BK2980" s="256">
        <v>0</v>
      </c>
      <c r="BL2980" s="256">
        <v>0</v>
      </c>
      <c r="BM2980" s="256">
        <v>0</v>
      </c>
      <c r="BN2980" s="256">
        <v>0</v>
      </c>
      <c r="BO2980" s="256">
        <v>0</v>
      </c>
      <c r="BP2980" s="256">
        <v>0</v>
      </c>
      <c r="BQ2980" s="256">
        <v>0</v>
      </c>
      <c r="BR2980" s="256">
        <v>0</v>
      </c>
      <c r="BS2980" s="256">
        <v>0</v>
      </c>
      <c r="BT2980" s="256">
        <v>0</v>
      </c>
      <c r="BU2980" s="256">
        <v>0</v>
      </c>
      <c r="BV2980" s="256">
        <v>0</v>
      </c>
    </row>
    <row r="2981" spans="1:74">
      <c r="A2981" s="256">
        <v>155</v>
      </c>
      <c r="B2981" s="256">
        <v>983.79004989999999</v>
      </c>
      <c r="C2981" s="256">
        <v>1002.6945474</v>
      </c>
      <c r="D2981" s="256">
        <v>1019.3305052000001</v>
      </c>
      <c r="E2981" s="256">
        <v>1016.3057856</v>
      </c>
      <c r="F2981" s="256">
        <v>1000.4260077</v>
      </c>
      <c r="G2981" s="256">
        <v>972.4473514</v>
      </c>
      <c r="H2981" s="256">
        <v>894.56082170000002</v>
      </c>
      <c r="I2981" s="256">
        <v>755.42372009999997</v>
      </c>
      <c r="J2981" s="256">
        <v>594.35740139999996</v>
      </c>
      <c r="K2981" s="256">
        <v>436.31580230000003</v>
      </c>
      <c r="L2981" s="256">
        <v>321.37645750000001</v>
      </c>
      <c r="M2981" s="256">
        <v>263.90678509999998</v>
      </c>
      <c r="N2981" s="256">
        <v>241.97756800000002</v>
      </c>
      <c r="O2981" s="256">
        <v>230.63486950000001</v>
      </c>
      <c r="P2981" s="256">
        <v>233.65958910000001</v>
      </c>
      <c r="Q2981" s="256">
        <v>265.41914489999999</v>
      </c>
      <c r="R2981" s="256">
        <v>303.98431979999998</v>
      </c>
      <c r="S2981" s="256">
        <v>327.42589670000001</v>
      </c>
      <c r="T2981" s="256">
        <v>347.84275400000001</v>
      </c>
      <c r="U2981" s="256">
        <v>375.06523040000002</v>
      </c>
      <c r="V2981" s="256">
        <v>395.48208770000002</v>
      </c>
      <c r="W2981" s="256">
        <v>393.96972790000001</v>
      </c>
      <c r="X2981" s="256">
        <v>387.16410880000001</v>
      </c>
      <c r="Y2981" s="256">
        <v>358.42927259999999</v>
      </c>
      <c r="Z2981" s="256">
        <v>324.40117709999998</v>
      </c>
      <c r="AA2981" s="256">
        <v>287.34836200000001</v>
      </c>
      <c r="AB2981" s="256">
        <v>260.88206550000001</v>
      </c>
      <c r="AC2981" s="256">
        <v>230.63486950000001</v>
      </c>
      <c r="AD2981" s="256">
        <v>191.31351470000001</v>
      </c>
      <c r="AE2981" s="256">
        <v>159.5539589</v>
      </c>
      <c r="AF2981" s="256">
        <v>140.64946140000001</v>
      </c>
      <c r="AG2981" s="256">
        <v>135.35620209999999</v>
      </c>
      <c r="AH2981" s="256">
        <v>118.7202443</v>
      </c>
      <c r="AI2981" s="256">
        <v>114.18316490000001</v>
      </c>
      <c r="AJ2981" s="256">
        <v>89.229228200000009</v>
      </c>
      <c r="AK2981" s="256">
        <v>32.5157357</v>
      </c>
      <c r="AL2981" s="256">
        <v>0</v>
      </c>
      <c r="AM2981" s="256">
        <v>0</v>
      </c>
      <c r="AN2981" s="256">
        <v>0</v>
      </c>
      <c r="AO2981" s="256">
        <v>0</v>
      </c>
      <c r="AP2981" s="256">
        <v>0</v>
      </c>
      <c r="AQ2981" s="256">
        <v>0</v>
      </c>
      <c r="AR2981" s="256">
        <v>0</v>
      </c>
      <c r="AS2981" s="256">
        <v>0</v>
      </c>
      <c r="AT2981" s="256">
        <v>0</v>
      </c>
      <c r="AU2981" s="256">
        <v>0</v>
      </c>
      <c r="AV2981" s="256">
        <v>0</v>
      </c>
      <c r="AW2981" s="256">
        <v>0</v>
      </c>
      <c r="AX2981" s="256">
        <v>0</v>
      </c>
      <c r="AY2981" s="256">
        <v>0</v>
      </c>
      <c r="AZ2981" s="256">
        <v>0</v>
      </c>
      <c r="BA2981" s="256">
        <v>0</v>
      </c>
      <c r="BB2981" s="256">
        <v>0</v>
      </c>
      <c r="BC2981" s="256">
        <v>0</v>
      </c>
      <c r="BD2981" s="256">
        <v>0</v>
      </c>
      <c r="BE2981" s="256">
        <v>0</v>
      </c>
      <c r="BF2981" s="256">
        <v>0</v>
      </c>
      <c r="BG2981" s="256">
        <v>0</v>
      </c>
      <c r="BH2981" s="256">
        <v>0</v>
      </c>
      <c r="BI2981" s="256">
        <v>0</v>
      </c>
      <c r="BJ2981" s="256">
        <v>0</v>
      </c>
      <c r="BK2981" s="256">
        <v>0</v>
      </c>
      <c r="BL2981" s="256">
        <v>0</v>
      </c>
      <c r="BM2981" s="256">
        <v>0</v>
      </c>
      <c r="BN2981" s="256">
        <v>0</v>
      </c>
      <c r="BO2981" s="256">
        <v>0</v>
      </c>
      <c r="BP2981" s="256">
        <v>0</v>
      </c>
      <c r="BQ2981" s="256">
        <v>0</v>
      </c>
      <c r="BR2981" s="256">
        <v>0</v>
      </c>
      <c r="BS2981" s="256">
        <v>0</v>
      </c>
      <c r="BT2981" s="256">
        <v>0</v>
      </c>
      <c r="BU2981" s="256">
        <v>0</v>
      </c>
      <c r="BV2981" s="256">
        <v>0</v>
      </c>
    </row>
    <row r="2982" spans="1:74">
      <c r="A2982" s="256">
        <v>160</v>
      </c>
      <c r="B2982" s="256">
        <v>983.79004989999999</v>
      </c>
      <c r="C2982" s="256">
        <v>1000.4260077</v>
      </c>
      <c r="D2982" s="256">
        <v>1017.8181454</v>
      </c>
      <c r="E2982" s="256">
        <v>1014.0372459</v>
      </c>
      <c r="F2982" s="256">
        <v>997.40128809999999</v>
      </c>
      <c r="G2982" s="256">
        <v>965.64173230000006</v>
      </c>
      <c r="H2982" s="256">
        <v>871.87542470000005</v>
      </c>
      <c r="I2982" s="256">
        <v>719.1270849</v>
      </c>
      <c r="J2982" s="256">
        <v>552.76750690000006</v>
      </c>
      <c r="K2982" s="256">
        <v>400.0191671</v>
      </c>
      <c r="L2982" s="256">
        <v>299.4472404</v>
      </c>
      <c r="M2982" s="256">
        <v>254.83262630000002</v>
      </c>
      <c r="N2982" s="256">
        <v>238.19666850000002</v>
      </c>
      <c r="O2982" s="256">
        <v>229.8786896</v>
      </c>
      <c r="P2982" s="256">
        <v>241.22138810000001</v>
      </c>
      <c r="Q2982" s="256">
        <v>282.05510270000002</v>
      </c>
      <c r="R2982" s="256">
        <v>312.30229869999999</v>
      </c>
      <c r="S2982" s="256">
        <v>325.9135369</v>
      </c>
      <c r="T2982" s="256">
        <v>336.50005550000003</v>
      </c>
      <c r="U2982" s="256">
        <v>353.1360133</v>
      </c>
      <c r="V2982" s="256">
        <v>356.91691280000003</v>
      </c>
      <c r="W2982" s="256">
        <v>353.89219320000001</v>
      </c>
      <c r="X2982" s="256">
        <v>340.28095500000001</v>
      </c>
      <c r="Y2982" s="256">
        <v>309.27757910000003</v>
      </c>
      <c r="Z2982" s="256">
        <v>276.00566350000003</v>
      </c>
      <c r="AA2982" s="256">
        <v>248.78318709999999</v>
      </c>
      <c r="AB2982" s="256">
        <v>226.85397</v>
      </c>
      <c r="AC2982" s="256">
        <v>195.8505941</v>
      </c>
      <c r="AD2982" s="256">
        <v>164.84721820000001</v>
      </c>
      <c r="AE2982" s="256">
        <v>145.18654079999999</v>
      </c>
      <c r="AF2982" s="256">
        <v>132.33148249999999</v>
      </c>
      <c r="AG2982" s="256">
        <v>117.9640644</v>
      </c>
      <c r="AH2982" s="256">
        <v>99.059566900000007</v>
      </c>
      <c r="AI2982" s="256">
        <v>89.985408100000001</v>
      </c>
      <c r="AJ2982" s="256">
        <v>66.5438312</v>
      </c>
      <c r="AK2982" s="256">
        <v>27.978656300000001</v>
      </c>
      <c r="AL2982" s="256">
        <v>0</v>
      </c>
      <c r="AM2982" s="256">
        <v>0</v>
      </c>
      <c r="AN2982" s="256">
        <v>0</v>
      </c>
      <c r="AO2982" s="256">
        <v>0</v>
      </c>
      <c r="AP2982" s="256">
        <v>0</v>
      </c>
      <c r="AQ2982" s="256">
        <v>0</v>
      </c>
      <c r="AR2982" s="256">
        <v>0</v>
      </c>
      <c r="AS2982" s="256">
        <v>0</v>
      </c>
      <c r="AT2982" s="256">
        <v>0</v>
      </c>
      <c r="AU2982" s="256">
        <v>0</v>
      </c>
      <c r="AV2982" s="256">
        <v>0</v>
      </c>
      <c r="AW2982" s="256">
        <v>0</v>
      </c>
      <c r="AX2982" s="256">
        <v>0</v>
      </c>
      <c r="AY2982" s="256">
        <v>0</v>
      </c>
      <c r="AZ2982" s="256">
        <v>0</v>
      </c>
      <c r="BA2982" s="256">
        <v>0</v>
      </c>
      <c r="BB2982" s="256">
        <v>0</v>
      </c>
      <c r="BC2982" s="256">
        <v>0</v>
      </c>
      <c r="BD2982" s="256">
        <v>0</v>
      </c>
      <c r="BE2982" s="256">
        <v>0</v>
      </c>
      <c r="BF2982" s="256">
        <v>0</v>
      </c>
      <c r="BG2982" s="256">
        <v>0</v>
      </c>
      <c r="BH2982" s="256">
        <v>0</v>
      </c>
      <c r="BI2982" s="256">
        <v>0</v>
      </c>
      <c r="BJ2982" s="256">
        <v>0</v>
      </c>
      <c r="BK2982" s="256">
        <v>0</v>
      </c>
      <c r="BL2982" s="256">
        <v>0</v>
      </c>
      <c r="BM2982" s="256">
        <v>0</v>
      </c>
      <c r="BN2982" s="256">
        <v>0</v>
      </c>
      <c r="BO2982" s="256">
        <v>0</v>
      </c>
      <c r="BP2982" s="256">
        <v>0</v>
      </c>
      <c r="BQ2982" s="256">
        <v>0</v>
      </c>
      <c r="BR2982" s="256">
        <v>0</v>
      </c>
      <c r="BS2982" s="256">
        <v>0</v>
      </c>
      <c r="BT2982" s="256">
        <v>0</v>
      </c>
      <c r="BU2982" s="256">
        <v>0</v>
      </c>
      <c r="BV2982" s="256">
        <v>0</v>
      </c>
    </row>
    <row r="2983" spans="1:74">
      <c r="A2983" s="256">
        <v>165</v>
      </c>
      <c r="B2983" s="256">
        <v>983.79004989999999</v>
      </c>
      <c r="C2983" s="256">
        <v>1000.4260077</v>
      </c>
      <c r="D2983" s="256">
        <v>1019.3305052000001</v>
      </c>
      <c r="E2983" s="256">
        <v>1014.0372459</v>
      </c>
      <c r="F2983" s="256">
        <v>995.88892829999998</v>
      </c>
      <c r="G2983" s="256">
        <v>960.34847300000001</v>
      </c>
      <c r="H2983" s="256">
        <v>856.75182670000004</v>
      </c>
      <c r="I2983" s="256">
        <v>694.17314820000001</v>
      </c>
      <c r="J2983" s="256">
        <v>524.03267070000004</v>
      </c>
      <c r="K2983" s="256">
        <v>372.04051079999999</v>
      </c>
      <c r="L2983" s="256">
        <v>284.32364239999998</v>
      </c>
      <c r="M2983" s="256">
        <v>249.539367</v>
      </c>
      <c r="N2983" s="256">
        <v>235.9281288</v>
      </c>
      <c r="O2983" s="256">
        <v>229.8786896</v>
      </c>
      <c r="P2983" s="256">
        <v>248.78318709999999</v>
      </c>
      <c r="Q2983" s="256">
        <v>289.61690170000003</v>
      </c>
      <c r="R2983" s="256">
        <v>310.03375900000003</v>
      </c>
      <c r="S2983" s="256">
        <v>316.83937810000003</v>
      </c>
      <c r="T2983" s="256">
        <v>318.35173789999999</v>
      </c>
      <c r="U2983" s="256">
        <v>327.42589670000001</v>
      </c>
      <c r="V2983" s="256">
        <v>320.62027760000001</v>
      </c>
      <c r="W2983" s="256">
        <v>316.08319820000003</v>
      </c>
      <c r="X2983" s="256">
        <v>295.66634090000002</v>
      </c>
      <c r="Y2983" s="256">
        <v>265.41914489999999</v>
      </c>
      <c r="Z2983" s="256">
        <v>234.41576900000001</v>
      </c>
      <c r="AA2983" s="256">
        <v>217.77981120000001</v>
      </c>
      <c r="AB2983" s="256">
        <v>202.6562132</v>
      </c>
      <c r="AC2983" s="256">
        <v>173.92137700000001</v>
      </c>
      <c r="AD2983" s="256">
        <v>154.26069960000001</v>
      </c>
      <c r="AE2983" s="256">
        <v>139.8932815</v>
      </c>
      <c r="AF2983" s="256">
        <v>125.52586340000001</v>
      </c>
      <c r="AG2983" s="256">
        <v>103.5966463</v>
      </c>
      <c r="AH2983" s="256">
        <v>83.935968900000006</v>
      </c>
      <c r="AI2983" s="256">
        <v>71.837090500000002</v>
      </c>
      <c r="AJ2983" s="256">
        <v>50.664053299999999</v>
      </c>
      <c r="AK2983" s="256">
        <v>22.685397000000002</v>
      </c>
      <c r="AL2983" s="256">
        <v>0</v>
      </c>
      <c r="AM2983" s="256">
        <v>0</v>
      </c>
      <c r="AN2983" s="256">
        <v>0</v>
      </c>
      <c r="AO2983" s="256">
        <v>0</v>
      </c>
      <c r="AP2983" s="256">
        <v>0</v>
      </c>
      <c r="AQ2983" s="256">
        <v>0</v>
      </c>
      <c r="AR2983" s="256">
        <v>0</v>
      </c>
      <c r="AS2983" s="256">
        <v>0</v>
      </c>
      <c r="AT2983" s="256">
        <v>0</v>
      </c>
      <c r="AU2983" s="256">
        <v>0</v>
      </c>
      <c r="AV2983" s="256">
        <v>0</v>
      </c>
      <c r="AW2983" s="256">
        <v>0</v>
      </c>
      <c r="AX2983" s="256">
        <v>0</v>
      </c>
      <c r="AY2983" s="256">
        <v>0</v>
      </c>
      <c r="AZ2983" s="256">
        <v>0</v>
      </c>
      <c r="BA2983" s="256">
        <v>0</v>
      </c>
      <c r="BB2983" s="256">
        <v>0</v>
      </c>
      <c r="BC2983" s="256">
        <v>0</v>
      </c>
      <c r="BD2983" s="256">
        <v>0</v>
      </c>
      <c r="BE2983" s="256">
        <v>0</v>
      </c>
      <c r="BF2983" s="256">
        <v>0</v>
      </c>
      <c r="BG2983" s="256">
        <v>0</v>
      </c>
      <c r="BH2983" s="256">
        <v>0</v>
      </c>
      <c r="BI2983" s="256">
        <v>0</v>
      </c>
      <c r="BJ2983" s="256">
        <v>0</v>
      </c>
      <c r="BK2983" s="256">
        <v>0</v>
      </c>
      <c r="BL2983" s="256">
        <v>0</v>
      </c>
      <c r="BM2983" s="256">
        <v>0</v>
      </c>
      <c r="BN2983" s="256">
        <v>0</v>
      </c>
      <c r="BO2983" s="256">
        <v>0</v>
      </c>
      <c r="BP2983" s="256">
        <v>0</v>
      </c>
      <c r="BQ2983" s="256">
        <v>0</v>
      </c>
      <c r="BR2983" s="256">
        <v>0</v>
      </c>
      <c r="BS2983" s="256">
        <v>0</v>
      </c>
      <c r="BT2983" s="256">
        <v>0</v>
      </c>
      <c r="BU2983" s="256">
        <v>0</v>
      </c>
      <c r="BV2983" s="256">
        <v>0</v>
      </c>
    </row>
    <row r="2984" spans="1:74">
      <c r="A2984" s="256">
        <v>170</v>
      </c>
      <c r="B2984" s="256">
        <v>983.79004989999999</v>
      </c>
      <c r="C2984" s="256">
        <v>1001.9383675</v>
      </c>
      <c r="D2984" s="256">
        <v>1020.8428650000001</v>
      </c>
      <c r="E2984" s="256">
        <v>1014.7934258</v>
      </c>
      <c r="F2984" s="256">
        <v>996.64510819999998</v>
      </c>
      <c r="G2984" s="256">
        <v>955.81139359999997</v>
      </c>
      <c r="H2984" s="256">
        <v>839.359689</v>
      </c>
      <c r="I2984" s="256">
        <v>673.00011100000006</v>
      </c>
      <c r="J2984" s="256">
        <v>500.59109380000001</v>
      </c>
      <c r="K2984" s="256">
        <v>351.62365349999999</v>
      </c>
      <c r="L2984" s="256">
        <v>272.22476399999999</v>
      </c>
      <c r="M2984" s="256">
        <v>241.97756800000002</v>
      </c>
      <c r="N2984" s="256">
        <v>230.63486950000001</v>
      </c>
      <c r="O2984" s="256">
        <v>228.36632980000002</v>
      </c>
      <c r="P2984" s="256">
        <v>253.3202665</v>
      </c>
      <c r="Q2984" s="256">
        <v>291.88544139999999</v>
      </c>
      <c r="R2984" s="256">
        <v>303.22813990000003</v>
      </c>
      <c r="S2984" s="256">
        <v>302.47196000000002</v>
      </c>
      <c r="T2984" s="256">
        <v>296.42252080000003</v>
      </c>
      <c r="U2984" s="256">
        <v>297.93488059999999</v>
      </c>
      <c r="V2984" s="256">
        <v>282.81128260000003</v>
      </c>
      <c r="W2984" s="256">
        <v>279.03038309999999</v>
      </c>
      <c r="X2984" s="256">
        <v>257.10116599999998</v>
      </c>
      <c r="Y2984" s="256">
        <v>226.0977901</v>
      </c>
      <c r="Z2984" s="256">
        <v>201.90003330000002</v>
      </c>
      <c r="AA2984" s="256">
        <v>195.8505941</v>
      </c>
      <c r="AB2984" s="256">
        <v>185.26407549999999</v>
      </c>
      <c r="AC2984" s="256">
        <v>165.60339809999999</v>
      </c>
      <c r="AD2984" s="256">
        <v>153.5045197</v>
      </c>
      <c r="AE2984" s="256">
        <v>136.112382</v>
      </c>
      <c r="AF2984" s="256">
        <v>115.69552470000001</v>
      </c>
      <c r="AG2984" s="256">
        <v>90.741588000000007</v>
      </c>
      <c r="AH2984" s="256">
        <v>74.8618101</v>
      </c>
      <c r="AI2984" s="256">
        <v>57.4696724</v>
      </c>
      <c r="AJ2984" s="256">
        <v>35.540455299999998</v>
      </c>
      <c r="AK2984" s="256">
        <v>15.123598000000001</v>
      </c>
      <c r="AL2984" s="256">
        <v>0</v>
      </c>
      <c r="AM2984" s="256">
        <v>0</v>
      </c>
      <c r="AN2984" s="256">
        <v>0</v>
      </c>
      <c r="AO2984" s="256">
        <v>0</v>
      </c>
      <c r="AP2984" s="256">
        <v>0</v>
      </c>
      <c r="AQ2984" s="256">
        <v>0</v>
      </c>
      <c r="AR2984" s="256">
        <v>0</v>
      </c>
      <c r="AS2984" s="256">
        <v>0</v>
      </c>
      <c r="AT2984" s="256">
        <v>0</v>
      </c>
      <c r="AU2984" s="256">
        <v>0</v>
      </c>
      <c r="AV2984" s="256">
        <v>0</v>
      </c>
      <c r="AW2984" s="256">
        <v>0</v>
      </c>
      <c r="AX2984" s="256">
        <v>0</v>
      </c>
      <c r="AY2984" s="256">
        <v>0</v>
      </c>
      <c r="AZ2984" s="256">
        <v>0</v>
      </c>
      <c r="BA2984" s="256">
        <v>0</v>
      </c>
      <c r="BB2984" s="256">
        <v>0</v>
      </c>
      <c r="BC2984" s="256">
        <v>0</v>
      </c>
      <c r="BD2984" s="256">
        <v>0</v>
      </c>
      <c r="BE2984" s="256">
        <v>0</v>
      </c>
      <c r="BF2984" s="256">
        <v>0</v>
      </c>
      <c r="BG2984" s="256">
        <v>0</v>
      </c>
      <c r="BH2984" s="256">
        <v>0</v>
      </c>
      <c r="BI2984" s="256">
        <v>0</v>
      </c>
      <c r="BJ2984" s="256">
        <v>0</v>
      </c>
      <c r="BK2984" s="256">
        <v>0</v>
      </c>
      <c r="BL2984" s="256">
        <v>0</v>
      </c>
      <c r="BM2984" s="256">
        <v>0</v>
      </c>
      <c r="BN2984" s="256">
        <v>0</v>
      </c>
      <c r="BO2984" s="256">
        <v>0</v>
      </c>
      <c r="BP2984" s="256">
        <v>0</v>
      </c>
      <c r="BQ2984" s="256">
        <v>0</v>
      </c>
      <c r="BR2984" s="256">
        <v>0</v>
      </c>
      <c r="BS2984" s="256">
        <v>0</v>
      </c>
      <c r="BT2984" s="256">
        <v>0</v>
      </c>
      <c r="BU2984" s="256">
        <v>0</v>
      </c>
      <c r="BV2984" s="256">
        <v>0</v>
      </c>
    </row>
    <row r="2985" spans="1:74">
      <c r="A2985" s="256">
        <v>175</v>
      </c>
      <c r="B2985" s="256">
        <v>983.79004989999999</v>
      </c>
      <c r="C2985" s="256">
        <v>1002.6945474</v>
      </c>
      <c r="D2985" s="256">
        <v>1020.0866851000001</v>
      </c>
      <c r="E2985" s="256">
        <v>1011.7687062</v>
      </c>
      <c r="F2985" s="256">
        <v>992.86420870000006</v>
      </c>
      <c r="G2985" s="256">
        <v>950.51813430000004</v>
      </c>
      <c r="H2985" s="256">
        <v>830.28553020000004</v>
      </c>
      <c r="I2985" s="256">
        <v>662.41359239999997</v>
      </c>
      <c r="J2985" s="256">
        <v>487.73603550000001</v>
      </c>
      <c r="K2985" s="256">
        <v>339.5247751</v>
      </c>
      <c r="L2985" s="256">
        <v>263.15060520000003</v>
      </c>
      <c r="M2985" s="256">
        <v>235.17194890000002</v>
      </c>
      <c r="N2985" s="256">
        <v>224.58543030000001</v>
      </c>
      <c r="O2985" s="256">
        <v>225.34161019999999</v>
      </c>
      <c r="P2985" s="256">
        <v>254.07644640000001</v>
      </c>
      <c r="Q2985" s="256">
        <v>288.10454190000002</v>
      </c>
      <c r="R2985" s="256">
        <v>293.3978012</v>
      </c>
      <c r="S2985" s="256">
        <v>286.5921821</v>
      </c>
      <c r="T2985" s="256">
        <v>279.786563</v>
      </c>
      <c r="U2985" s="256">
        <v>272.22476399999999</v>
      </c>
      <c r="V2985" s="256">
        <v>251.05172680000001</v>
      </c>
      <c r="W2985" s="256">
        <v>246.5146474</v>
      </c>
      <c r="X2985" s="256">
        <v>221.56071070000002</v>
      </c>
      <c r="Y2985" s="256">
        <v>191.31351470000001</v>
      </c>
      <c r="Z2985" s="256">
        <v>176.9460966</v>
      </c>
      <c r="AA2985" s="256">
        <v>181.48317600000001</v>
      </c>
      <c r="AB2985" s="256">
        <v>174.67755690000001</v>
      </c>
      <c r="AC2985" s="256">
        <v>164.09103830000001</v>
      </c>
      <c r="AD2985" s="256">
        <v>155.01687950000002</v>
      </c>
      <c r="AE2985" s="256">
        <v>133.84384230000001</v>
      </c>
      <c r="AF2985" s="256">
        <v>110.4022654</v>
      </c>
      <c r="AG2985" s="256">
        <v>85.448328700000005</v>
      </c>
      <c r="AH2985" s="256">
        <v>66.5438312</v>
      </c>
      <c r="AI2985" s="256">
        <v>46.883153800000002</v>
      </c>
      <c r="AJ2985" s="256">
        <v>29.4910161</v>
      </c>
      <c r="AK2985" s="256">
        <v>13.611238200000001</v>
      </c>
      <c r="AL2985" s="256">
        <v>0</v>
      </c>
      <c r="AM2985" s="256">
        <v>0</v>
      </c>
      <c r="AN2985" s="256">
        <v>0</v>
      </c>
      <c r="AO2985" s="256">
        <v>0</v>
      </c>
      <c r="AP2985" s="256">
        <v>0</v>
      </c>
      <c r="AQ2985" s="256">
        <v>0</v>
      </c>
      <c r="AR2985" s="256">
        <v>0</v>
      </c>
      <c r="AS2985" s="256">
        <v>0</v>
      </c>
      <c r="AT2985" s="256">
        <v>0</v>
      </c>
      <c r="AU2985" s="256">
        <v>0</v>
      </c>
      <c r="AV2985" s="256">
        <v>0</v>
      </c>
      <c r="AW2985" s="256">
        <v>0</v>
      </c>
      <c r="AX2985" s="256">
        <v>0</v>
      </c>
      <c r="AY2985" s="256">
        <v>0</v>
      </c>
      <c r="AZ2985" s="256">
        <v>0</v>
      </c>
      <c r="BA2985" s="256">
        <v>0</v>
      </c>
      <c r="BB2985" s="256">
        <v>0</v>
      </c>
      <c r="BC2985" s="256">
        <v>0</v>
      </c>
      <c r="BD2985" s="256">
        <v>0</v>
      </c>
      <c r="BE2985" s="256">
        <v>0</v>
      </c>
      <c r="BF2985" s="256">
        <v>0</v>
      </c>
      <c r="BG2985" s="256">
        <v>0</v>
      </c>
      <c r="BH2985" s="256">
        <v>0</v>
      </c>
      <c r="BI2985" s="256">
        <v>0</v>
      </c>
      <c r="BJ2985" s="256">
        <v>0</v>
      </c>
      <c r="BK2985" s="256">
        <v>0</v>
      </c>
      <c r="BL2985" s="256">
        <v>0</v>
      </c>
      <c r="BM2985" s="256">
        <v>0</v>
      </c>
      <c r="BN2985" s="256">
        <v>0</v>
      </c>
      <c r="BO2985" s="256">
        <v>0</v>
      </c>
      <c r="BP2985" s="256">
        <v>0</v>
      </c>
      <c r="BQ2985" s="256">
        <v>0</v>
      </c>
      <c r="BR2985" s="256">
        <v>0</v>
      </c>
      <c r="BS2985" s="256">
        <v>0</v>
      </c>
      <c r="BT2985" s="256">
        <v>0</v>
      </c>
      <c r="BU2985" s="256">
        <v>0</v>
      </c>
      <c r="BV2985" s="256">
        <v>0</v>
      </c>
    </row>
    <row r="2986" spans="1:74">
      <c r="A2986" s="256">
        <v>180</v>
      </c>
      <c r="B2986" s="256">
        <v>983.79004989999999</v>
      </c>
      <c r="C2986" s="256">
        <v>1001.9383675</v>
      </c>
      <c r="D2986" s="256">
        <v>1017.8181454</v>
      </c>
      <c r="E2986" s="256">
        <v>1008.7439866</v>
      </c>
      <c r="F2986" s="256">
        <v>989.08330920000003</v>
      </c>
      <c r="G2986" s="256">
        <v>944.46869509999999</v>
      </c>
      <c r="H2986" s="256">
        <v>826.50463070000001</v>
      </c>
      <c r="I2986" s="256">
        <v>657.87651300000005</v>
      </c>
      <c r="J2986" s="256">
        <v>480.17423650000001</v>
      </c>
      <c r="K2986" s="256">
        <v>333.4753359</v>
      </c>
      <c r="L2986" s="256">
        <v>258.61352579999999</v>
      </c>
      <c r="M2986" s="256">
        <v>232.14722929999999</v>
      </c>
      <c r="N2986" s="256">
        <v>220.80453080000001</v>
      </c>
      <c r="O2986" s="256">
        <v>222.31689059999999</v>
      </c>
      <c r="P2986" s="256">
        <v>252.5640866</v>
      </c>
      <c r="Q2986" s="256">
        <v>283.56746250000003</v>
      </c>
      <c r="R2986" s="256">
        <v>286.5921821</v>
      </c>
      <c r="S2986" s="256">
        <v>276.76184340000003</v>
      </c>
      <c r="T2986" s="256">
        <v>269.95622430000003</v>
      </c>
      <c r="U2986" s="256">
        <v>257.85734589999998</v>
      </c>
      <c r="V2986" s="256">
        <v>235.17194890000002</v>
      </c>
      <c r="W2986" s="256">
        <v>229.12250969999999</v>
      </c>
      <c r="X2986" s="256">
        <v>201.14385340000001</v>
      </c>
      <c r="Y2986" s="256">
        <v>173.92137700000001</v>
      </c>
      <c r="Z2986" s="256">
        <v>164.09103830000001</v>
      </c>
      <c r="AA2986" s="256">
        <v>173.1651971</v>
      </c>
      <c r="AB2986" s="256">
        <v>168.62811769999999</v>
      </c>
      <c r="AC2986" s="256">
        <v>159.5539589</v>
      </c>
      <c r="AD2986" s="256">
        <v>151.23598000000001</v>
      </c>
      <c r="AE2986" s="256">
        <v>128.55058299999999</v>
      </c>
      <c r="AF2986" s="256">
        <v>101.3281066</v>
      </c>
      <c r="AG2986" s="256">
        <v>78.642709600000003</v>
      </c>
      <c r="AH2986" s="256">
        <v>57.4696724</v>
      </c>
      <c r="AI2986" s="256">
        <v>38.565174900000002</v>
      </c>
      <c r="AJ2986" s="256">
        <v>24.197756800000001</v>
      </c>
      <c r="AK2986" s="256">
        <v>10.5865186</v>
      </c>
      <c r="AL2986" s="256">
        <v>0</v>
      </c>
      <c r="AM2986" s="256">
        <v>0</v>
      </c>
      <c r="AN2986" s="256">
        <v>0</v>
      </c>
      <c r="AO2986" s="256">
        <v>0</v>
      </c>
      <c r="AP2986" s="256">
        <v>0</v>
      </c>
      <c r="AQ2986" s="256">
        <v>0</v>
      </c>
      <c r="AR2986" s="256">
        <v>0</v>
      </c>
      <c r="AS2986" s="256">
        <v>0</v>
      </c>
      <c r="AT2986" s="256">
        <v>0</v>
      </c>
      <c r="AU2986" s="256">
        <v>0</v>
      </c>
      <c r="AV2986" s="256">
        <v>0</v>
      </c>
      <c r="AW2986" s="256">
        <v>0</v>
      </c>
      <c r="AX2986" s="256">
        <v>0</v>
      </c>
      <c r="AY2986" s="256">
        <v>0</v>
      </c>
      <c r="AZ2986" s="256">
        <v>0</v>
      </c>
      <c r="BA2986" s="256">
        <v>0</v>
      </c>
      <c r="BB2986" s="256">
        <v>0</v>
      </c>
      <c r="BC2986" s="256">
        <v>0</v>
      </c>
      <c r="BD2986" s="256">
        <v>0</v>
      </c>
      <c r="BE2986" s="256">
        <v>0</v>
      </c>
      <c r="BF2986" s="256">
        <v>0</v>
      </c>
      <c r="BG2986" s="256">
        <v>0</v>
      </c>
      <c r="BH2986" s="256">
        <v>0</v>
      </c>
      <c r="BI2986" s="256">
        <v>0</v>
      </c>
      <c r="BJ2986" s="256">
        <v>0</v>
      </c>
      <c r="BK2986" s="256">
        <v>0</v>
      </c>
      <c r="BL2986" s="256">
        <v>0</v>
      </c>
      <c r="BM2986" s="256">
        <v>0</v>
      </c>
      <c r="BN2986" s="256">
        <v>0</v>
      </c>
      <c r="BO2986" s="256">
        <v>0</v>
      </c>
      <c r="BP2986" s="256">
        <v>0</v>
      </c>
      <c r="BQ2986" s="256">
        <v>0</v>
      </c>
      <c r="BR2986" s="256">
        <v>0</v>
      </c>
      <c r="BS2986" s="256">
        <v>0</v>
      </c>
      <c r="BT2986" s="256">
        <v>0</v>
      </c>
      <c r="BU2986" s="256">
        <v>0</v>
      </c>
      <c r="BV2986" s="256">
        <v>0</v>
      </c>
    </row>
    <row r="2987" spans="1:74">
      <c r="B2987" s="256" t="s">
        <v>3376</v>
      </c>
    </row>
    <row r="2988" spans="1:74">
      <c r="B2988" s="256" t="s">
        <v>3348</v>
      </c>
    </row>
    <row r="2989" spans="1:74">
      <c r="B2989" s="256" t="s">
        <v>66</v>
      </c>
    </row>
    <row r="2990" spans="1:74">
      <c r="B2990" s="256" t="s">
        <v>3353</v>
      </c>
    </row>
    <row r="2991" spans="1:74">
      <c r="B2991" s="256">
        <v>91</v>
      </c>
    </row>
    <row r="2992" spans="1:74">
      <c r="B2992" s="256" t="s">
        <v>3354</v>
      </c>
    </row>
    <row r="2994" spans="1:74">
      <c r="B2994" s="256">
        <v>73</v>
      </c>
    </row>
    <row r="2995" spans="1:74">
      <c r="B2995" s="256">
        <v>37</v>
      </c>
    </row>
    <row r="2996" spans="1:74">
      <c r="B2996" s="256">
        <v>0</v>
      </c>
      <c r="C2996" s="256">
        <v>2.5</v>
      </c>
      <c r="D2996" s="256">
        <v>5</v>
      </c>
      <c r="E2996" s="256">
        <v>7.5</v>
      </c>
      <c r="F2996" s="256">
        <v>10</v>
      </c>
      <c r="G2996" s="256">
        <v>12.5</v>
      </c>
      <c r="H2996" s="256">
        <v>15</v>
      </c>
      <c r="I2996" s="256">
        <v>17.5</v>
      </c>
      <c r="J2996" s="256">
        <v>20</v>
      </c>
      <c r="K2996" s="256">
        <v>22.5</v>
      </c>
      <c r="L2996" s="256">
        <v>25</v>
      </c>
      <c r="M2996" s="256">
        <v>27.5</v>
      </c>
      <c r="N2996" s="256">
        <v>30</v>
      </c>
      <c r="O2996" s="256">
        <v>32.5</v>
      </c>
      <c r="P2996" s="256">
        <v>35</v>
      </c>
      <c r="Q2996" s="256">
        <v>37.5</v>
      </c>
      <c r="R2996" s="256">
        <v>40</v>
      </c>
      <c r="S2996" s="256">
        <v>42.5</v>
      </c>
      <c r="T2996" s="256">
        <v>45</v>
      </c>
      <c r="U2996" s="256">
        <v>47.5</v>
      </c>
      <c r="V2996" s="256">
        <v>50</v>
      </c>
      <c r="W2996" s="256">
        <v>52.5</v>
      </c>
      <c r="X2996" s="256">
        <v>55</v>
      </c>
      <c r="Y2996" s="256">
        <v>57.5</v>
      </c>
      <c r="Z2996" s="256">
        <v>60</v>
      </c>
      <c r="AA2996" s="256">
        <v>62.5</v>
      </c>
      <c r="AB2996" s="256">
        <v>65</v>
      </c>
      <c r="AC2996" s="256">
        <v>67.5</v>
      </c>
      <c r="AD2996" s="256">
        <v>70</v>
      </c>
      <c r="AE2996" s="256">
        <v>72.5</v>
      </c>
      <c r="AF2996" s="256">
        <v>75</v>
      </c>
      <c r="AG2996" s="256">
        <v>77.5</v>
      </c>
      <c r="AH2996" s="256">
        <v>80</v>
      </c>
      <c r="AI2996" s="256">
        <v>82.5</v>
      </c>
      <c r="AJ2996" s="256">
        <v>85</v>
      </c>
      <c r="AK2996" s="256">
        <v>87.5</v>
      </c>
      <c r="AL2996" s="256">
        <v>90</v>
      </c>
      <c r="AM2996" s="256">
        <v>92.5</v>
      </c>
      <c r="AN2996" s="256">
        <v>95</v>
      </c>
      <c r="AO2996" s="256">
        <v>97.5</v>
      </c>
      <c r="AP2996" s="256">
        <v>100</v>
      </c>
      <c r="AQ2996" s="256">
        <v>102.5</v>
      </c>
      <c r="AR2996" s="256">
        <v>105</v>
      </c>
      <c r="AS2996" s="256">
        <v>107.5</v>
      </c>
      <c r="AT2996" s="256">
        <v>110</v>
      </c>
      <c r="AU2996" s="256">
        <v>112.5</v>
      </c>
      <c r="AV2996" s="256">
        <v>115</v>
      </c>
      <c r="AW2996" s="256">
        <v>117.5</v>
      </c>
      <c r="AX2996" s="256">
        <v>120</v>
      </c>
      <c r="AY2996" s="256">
        <v>122.5</v>
      </c>
      <c r="AZ2996" s="256">
        <v>125</v>
      </c>
      <c r="BA2996" s="256">
        <v>127.5</v>
      </c>
      <c r="BB2996" s="256">
        <v>130</v>
      </c>
      <c r="BC2996" s="256">
        <v>132.5</v>
      </c>
      <c r="BD2996" s="256">
        <v>135</v>
      </c>
      <c r="BE2996" s="256">
        <v>137.5</v>
      </c>
      <c r="BF2996" s="256">
        <v>140</v>
      </c>
      <c r="BG2996" s="256">
        <v>142.5</v>
      </c>
      <c r="BH2996" s="256">
        <v>145</v>
      </c>
      <c r="BI2996" s="256">
        <v>147.5</v>
      </c>
      <c r="BJ2996" s="256">
        <v>150</v>
      </c>
      <c r="BK2996" s="256">
        <v>152.5</v>
      </c>
      <c r="BL2996" s="256">
        <v>155</v>
      </c>
      <c r="BM2996" s="256">
        <v>157.5</v>
      </c>
      <c r="BN2996" s="256">
        <v>160</v>
      </c>
      <c r="BO2996" s="256">
        <v>162.5</v>
      </c>
      <c r="BP2996" s="256">
        <v>165</v>
      </c>
      <c r="BQ2996" s="256">
        <v>167.5</v>
      </c>
      <c r="BR2996" s="256">
        <v>170</v>
      </c>
      <c r="BS2996" s="256">
        <v>172.5</v>
      </c>
      <c r="BT2996" s="256">
        <v>175</v>
      </c>
      <c r="BU2996" s="256">
        <v>177.5</v>
      </c>
      <c r="BV2996" s="256">
        <v>180</v>
      </c>
    </row>
    <row r="2997" spans="1:74">
      <c r="A2997" s="256">
        <v>0</v>
      </c>
      <c r="B2997" s="256">
        <v>1829</v>
      </c>
      <c r="C2997" s="256">
        <v>1813</v>
      </c>
      <c r="D2997" s="256">
        <v>1794</v>
      </c>
      <c r="E2997" s="256">
        <v>1827</v>
      </c>
      <c r="F2997" s="256">
        <v>1863</v>
      </c>
      <c r="G2997" s="256">
        <v>1854</v>
      </c>
      <c r="H2997" s="256">
        <v>1812</v>
      </c>
      <c r="I2997" s="256">
        <v>1787</v>
      </c>
      <c r="J2997" s="256">
        <v>1807</v>
      </c>
      <c r="K2997" s="256">
        <v>1883</v>
      </c>
      <c r="L2997" s="256">
        <v>1980</v>
      </c>
      <c r="M2997" s="256">
        <v>2085</v>
      </c>
      <c r="N2997" s="256">
        <v>2183</v>
      </c>
      <c r="O2997" s="256">
        <v>2227</v>
      </c>
      <c r="P2997" s="256">
        <v>2253</v>
      </c>
      <c r="Q2997" s="256">
        <v>2295</v>
      </c>
      <c r="R2997" s="256">
        <v>2325</v>
      </c>
      <c r="S2997" s="256">
        <v>2326</v>
      </c>
      <c r="T2997" s="256">
        <v>2275</v>
      </c>
      <c r="U2997" s="256">
        <v>2148</v>
      </c>
      <c r="V2997" s="256">
        <v>2148</v>
      </c>
      <c r="W2997" s="256">
        <v>2225</v>
      </c>
      <c r="X2997" s="256">
        <v>2283</v>
      </c>
      <c r="Y2997" s="256">
        <v>2315</v>
      </c>
      <c r="Z2997" s="256">
        <v>2210</v>
      </c>
      <c r="AA2997" s="256">
        <v>1895</v>
      </c>
      <c r="AB2997" s="256">
        <v>1305</v>
      </c>
      <c r="AC2997" s="256">
        <v>686</v>
      </c>
      <c r="AD2997" s="256">
        <v>425</v>
      </c>
      <c r="AE2997" s="256">
        <v>349</v>
      </c>
      <c r="AF2997" s="256">
        <v>286</v>
      </c>
      <c r="AG2997" s="256">
        <v>211</v>
      </c>
      <c r="AH2997" s="256">
        <v>170</v>
      </c>
      <c r="AI2997" s="256">
        <v>138</v>
      </c>
      <c r="AJ2997" s="256">
        <v>124</v>
      </c>
      <c r="AK2997" s="256">
        <v>65</v>
      </c>
      <c r="AL2997" s="256">
        <v>0</v>
      </c>
      <c r="AM2997" s="256">
        <v>0</v>
      </c>
      <c r="AN2997" s="256">
        <v>0</v>
      </c>
      <c r="AO2997" s="256">
        <v>0</v>
      </c>
      <c r="AP2997" s="256">
        <v>0</v>
      </c>
      <c r="AQ2997" s="256">
        <v>0</v>
      </c>
      <c r="AR2997" s="256">
        <v>0</v>
      </c>
      <c r="AS2997" s="256">
        <v>0</v>
      </c>
      <c r="AT2997" s="256">
        <v>0</v>
      </c>
      <c r="AU2997" s="256">
        <v>0</v>
      </c>
      <c r="AV2997" s="256">
        <v>0</v>
      </c>
      <c r="AW2997" s="256">
        <v>0</v>
      </c>
      <c r="AX2997" s="256">
        <v>0</v>
      </c>
      <c r="AY2997" s="256">
        <v>0</v>
      </c>
      <c r="AZ2997" s="256">
        <v>0</v>
      </c>
      <c r="BA2997" s="256">
        <v>0</v>
      </c>
      <c r="BB2997" s="256">
        <v>0</v>
      </c>
      <c r="BC2997" s="256">
        <v>0</v>
      </c>
      <c r="BD2997" s="256">
        <v>0</v>
      </c>
      <c r="BE2997" s="256">
        <v>0</v>
      </c>
      <c r="BF2997" s="256">
        <v>0</v>
      </c>
      <c r="BG2997" s="256">
        <v>0</v>
      </c>
      <c r="BH2997" s="256">
        <v>0</v>
      </c>
      <c r="BI2997" s="256">
        <v>0</v>
      </c>
      <c r="BJ2997" s="256">
        <v>0</v>
      </c>
      <c r="BK2997" s="256">
        <v>0</v>
      </c>
      <c r="BL2997" s="256">
        <v>0</v>
      </c>
      <c r="BM2997" s="256">
        <v>0</v>
      </c>
      <c r="BN2997" s="256">
        <v>0</v>
      </c>
      <c r="BO2997" s="256">
        <v>0</v>
      </c>
      <c r="BP2997" s="256">
        <v>0</v>
      </c>
      <c r="BQ2997" s="256">
        <v>0</v>
      </c>
      <c r="BR2997" s="256">
        <v>0</v>
      </c>
      <c r="BS2997" s="256">
        <v>0</v>
      </c>
      <c r="BT2997" s="256">
        <v>0</v>
      </c>
      <c r="BU2997" s="256">
        <v>0</v>
      </c>
      <c r="BV2997" s="256">
        <v>0</v>
      </c>
    </row>
    <row r="2998" spans="1:74">
      <c r="A2998" s="256">
        <v>5</v>
      </c>
      <c r="B2998" s="256">
        <v>1829</v>
      </c>
      <c r="C2998" s="256">
        <v>1798</v>
      </c>
      <c r="D2998" s="256">
        <v>1801</v>
      </c>
      <c r="E2998" s="256">
        <v>1842</v>
      </c>
      <c r="F2998" s="256">
        <v>1856</v>
      </c>
      <c r="G2998" s="256">
        <v>1842</v>
      </c>
      <c r="H2998" s="256">
        <v>1804</v>
      </c>
      <c r="I2998" s="256">
        <v>1790</v>
      </c>
      <c r="J2998" s="256">
        <v>1827</v>
      </c>
      <c r="K2998" s="256">
        <v>1908</v>
      </c>
      <c r="L2998" s="256">
        <v>2006</v>
      </c>
      <c r="M2998" s="256">
        <v>2114</v>
      </c>
      <c r="N2998" s="256">
        <v>2192</v>
      </c>
      <c r="O2998" s="256">
        <v>2240</v>
      </c>
      <c r="P2998" s="256">
        <v>2273</v>
      </c>
      <c r="Q2998" s="256">
        <v>2312</v>
      </c>
      <c r="R2998" s="256">
        <v>2335</v>
      </c>
      <c r="S2998" s="256">
        <v>2323</v>
      </c>
      <c r="T2998" s="256">
        <v>2247</v>
      </c>
      <c r="U2998" s="256">
        <v>2156</v>
      </c>
      <c r="V2998" s="256">
        <v>2171</v>
      </c>
      <c r="W2998" s="256">
        <v>2221</v>
      </c>
      <c r="X2998" s="256">
        <v>2270</v>
      </c>
      <c r="Y2998" s="256">
        <v>2270</v>
      </c>
      <c r="Z2998" s="256">
        <v>2124</v>
      </c>
      <c r="AA2998" s="256">
        <v>1742</v>
      </c>
      <c r="AB2998" s="256">
        <v>1122</v>
      </c>
      <c r="AC2998" s="256">
        <v>589</v>
      </c>
      <c r="AD2998" s="256">
        <v>393</v>
      </c>
      <c r="AE2998" s="256">
        <v>330</v>
      </c>
      <c r="AF2998" s="256">
        <v>270</v>
      </c>
      <c r="AG2998" s="256">
        <v>203</v>
      </c>
      <c r="AH2998" s="256">
        <v>172</v>
      </c>
      <c r="AI2998" s="256">
        <v>146</v>
      </c>
      <c r="AJ2998" s="256">
        <v>114</v>
      </c>
      <c r="AK2998" s="256">
        <v>58</v>
      </c>
      <c r="AL2998" s="256">
        <v>0</v>
      </c>
      <c r="AM2998" s="256">
        <v>0</v>
      </c>
      <c r="AN2998" s="256">
        <v>0</v>
      </c>
      <c r="AO2998" s="256">
        <v>0</v>
      </c>
      <c r="AP2998" s="256">
        <v>0</v>
      </c>
      <c r="AQ2998" s="256">
        <v>0</v>
      </c>
      <c r="AR2998" s="256">
        <v>0</v>
      </c>
      <c r="AS2998" s="256">
        <v>0</v>
      </c>
      <c r="AT2998" s="256">
        <v>0</v>
      </c>
      <c r="AU2998" s="256">
        <v>0</v>
      </c>
      <c r="AV2998" s="256">
        <v>0</v>
      </c>
      <c r="AW2998" s="256">
        <v>0</v>
      </c>
      <c r="AX2998" s="256">
        <v>0</v>
      </c>
      <c r="AY2998" s="256">
        <v>0</v>
      </c>
      <c r="AZ2998" s="256">
        <v>0</v>
      </c>
      <c r="BA2998" s="256">
        <v>0</v>
      </c>
      <c r="BB2998" s="256">
        <v>0</v>
      </c>
      <c r="BC2998" s="256">
        <v>0</v>
      </c>
      <c r="BD2998" s="256">
        <v>0</v>
      </c>
      <c r="BE2998" s="256">
        <v>0</v>
      </c>
      <c r="BF2998" s="256">
        <v>0</v>
      </c>
      <c r="BG2998" s="256">
        <v>0</v>
      </c>
      <c r="BH2998" s="256">
        <v>0</v>
      </c>
      <c r="BI2998" s="256">
        <v>0</v>
      </c>
      <c r="BJ2998" s="256">
        <v>0</v>
      </c>
      <c r="BK2998" s="256">
        <v>0</v>
      </c>
      <c r="BL2998" s="256">
        <v>0</v>
      </c>
      <c r="BM2998" s="256">
        <v>0</v>
      </c>
      <c r="BN2998" s="256">
        <v>0</v>
      </c>
      <c r="BO2998" s="256">
        <v>0</v>
      </c>
      <c r="BP2998" s="256">
        <v>0</v>
      </c>
      <c r="BQ2998" s="256">
        <v>0</v>
      </c>
      <c r="BR2998" s="256">
        <v>0</v>
      </c>
      <c r="BS2998" s="256">
        <v>0</v>
      </c>
      <c r="BT2998" s="256">
        <v>0</v>
      </c>
      <c r="BU2998" s="256">
        <v>0</v>
      </c>
      <c r="BV2998" s="256">
        <v>0</v>
      </c>
    </row>
    <row r="2999" spans="1:74">
      <c r="A2999" s="256">
        <v>10</v>
      </c>
      <c r="B2999" s="256">
        <v>1829</v>
      </c>
      <c r="C2999" s="256">
        <v>1804</v>
      </c>
      <c r="D2999" s="256">
        <v>1803</v>
      </c>
      <c r="E2999" s="256">
        <v>1846</v>
      </c>
      <c r="F2999" s="256">
        <v>1864</v>
      </c>
      <c r="G2999" s="256">
        <v>1854</v>
      </c>
      <c r="H2999" s="256">
        <v>1820</v>
      </c>
      <c r="I2999" s="256">
        <v>1796</v>
      </c>
      <c r="J2999" s="256">
        <v>1826</v>
      </c>
      <c r="K2999" s="256">
        <v>1898</v>
      </c>
      <c r="L2999" s="256">
        <v>1990</v>
      </c>
      <c r="M2999" s="256">
        <v>2086</v>
      </c>
      <c r="N2999" s="256">
        <v>2172</v>
      </c>
      <c r="O2999" s="256">
        <v>2221</v>
      </c>
      <c r="P2999" s="256">
        <v>2246</v>
      </c>
      <c r="Q2999" s="256">
        <v>2281</v>
      </c>
      <c r="R2999" s="256">
        <v>2304</v>
      </c>
      <c r="S2999" s="256">
        <v>2296</v>
      </c>
      <c r="T2999" s="256">
        <v>2242</v>
      </c>
      <c r="U2999" s="256">
        <v>2147</v>
      </c>
      <c r="V2999" s="256">
        <v>2136</v>
      </c>
      <c r="W2999" s="256">
        <v>2181</v>
      </c>
      <c r="X2999" s="256">
        <v>2224</v>
      </c>
      <c r="Y2999" s="256">
        <v>2227</v>
      </c>
      <c r="Z2999" s="256">
        <v>2104</v>
      </c>
      <c r="AA2999" s="256">
        <v>1766</v>
      </c>
      <c r="AB2999" s="256">
        <v>1160</v>
      </c>
      <c r="AC2999" s="256">
        <v>612</v>
      </c>
      <c r="AD2999" s="256">
        <v>409</v>
      </c>
      <c r="AE2999" s="256">
        <v>344</v>
      </c>
      <c r="AF2999" s="256">
        <v>289</v>
      </c>
      <c r="AG2999" s="256">
        <v>224</v>
      </c>
      <c r="AH2999" s="256">
        <v>188</v>
      </c>
      <c r="AI2999" s="256">
        <v>158</v>
      </c>
      <c r="AJ2999" s="256">
        <v>118</v>
      </c>
      <c r="AK2999" s="256">
        <v>72</v>
      </c>
      <c r="AL2999" s="256">
        <v>0</v>
      </c>
      <c r="AM2999" s="256">
        <v>0</v>
      </c>
      <c r="AN2999" s="256">
        <v>0</v>
      </c>
      <c r="AO2999" s="256">
        <v>0</v>
      </c>
      <c r="AP2999" s="256">
        <v>0</v>
      </c>
      <c r="AQ2999" s="256">
        <v>0</v>
      </c>
      <c r="AR2999" s="256">
        <v>0</v>
      </c>
      <c r="AS2999" s="256">
        <v>0</v>
      </c>
      <c r="AT2999" s="256">
        <v>0</v>
      </c>
      <c r="AU2999" s="256">
        <v>0</v>
      </c>
      <c r="AV2999" s="256">
        <v>0</v>
      </c>
      <c r="AW2999" s="256">
        <v>0</v>
      </c>
      <c r="AX2999" s="256">
        <v>0</v>
      </c>
      <c r="AY2999" s="256">
        <v>0</v>
      </c>
      <c r="AZ2999" s="256">
        <v>0</v>
      </c>
      <c r="BA2999" s="256">
        <v>0</v>
      </c>
      <c r="BB2999" s="256">
        <v>0</v>
      </c>
      <c r="BC2999" s="256">
        <v>0</v>
      </c>
      <c r="BD2999" s="256">
        <v>0</v>
      </c>
      <c r="BE2999" s="256">
        <v>0</v>
      </c>
      <c r="BF2999" s="256">
        <v>0</v>
      </c>
      <c r="BG2999" s="256">
        <v>0</v>
      </c>
      <c r="BH2999" s="256">
        <v>0</v>
      </c>
      <c r="BI2999" s="256">
        <v>0</v>
      </c>
      <c r="BJ2999" s="256">
        <v>0</v>
      </c>
      <c r="BK2999" s="256">
        <v>0</v>
      </c>
      <c r="BL2999" s="256">
        <v>0</v>
      </c>
      <c r="BM2999" s="256">
        <v>0</v>
      </c>
      <c r="BN2999" s="256">
        <v>0</v>
      </c>
      <c r="BO2999" s="256">
        <v>0</v>
      </c>
      <c r="BP2999" s="256">
        <v>0</v>
      </c>
      <c r="BQ2999" s="256">
        <v>0</v>
      </c>
      <c r="BR2999" s="256">
        <v>0</v>
      </c>
      <c r="BS2999" s="256">
        <v>0</v>
      </c>
      <c r="BT2999" s="256">
        <v>0</v>
      </c>
      <c r="BU2999" s="256">
        <v>0</v>
      </c>
      <c r="BV2999" s="256">
        <v>0</v>
      </c>
    </row>
    <row r="3000" spans="1:74">
      <c r="A3000" s="256">
        <v>15</v>
      </c>
      <c r="B3000" s="256">
        <v>1829</v>
      </c>
      <c r="C3000" s="256">
        <v>1800</v>
      </c>
      <c r="D3000" s="256">
        <v>1800</v>
      </c>
      <c r="E3000" s="256">
        <v>1846</v>
      </c>
      <c r="F3000" s="256">
        <v>1862</v>
      </c>
      <c r="G3000" s="256">
        <v>1858</v>
      </c>
      <c r="H3000" s="256">
        <v>1830</v>
      </c>
      <c r="I3000" s="256">
        <v>1805</v>
      </c>
      <c r="J3000" s="256">
        <v>1819</v>
      </c>
      <c r="K3000" s="256">
        <v>1880</v>
      </c>
      <c r="L3000" s="256">
        <v>1968</v>
      </c>
      <c r="M3000" s="256">
        <v>2056</v>
      </c>
      <c r="N3000" s="256">
        <v>2142</v>
      </c>
      <c r="O3000" s="256">
        <v>2194</v>
      </c>
      <c r="P3000" s="256">
        <v>2212</v>
      </c>
      <c r="Q3000" s="256">
        <v>2246</v>
      </c>
      <c r="R3000" s="256">
        <v>2269</v>
      </c>
      <c r="S3000" s="256">
        <v>2280</v>
      </c>
      <c r="T3000" s="256">
        <v>2246</v>
      </c>
      <c r="U3000" s="256">
        <v>2166</v>
      </c>
      <c r="V3000" s="256">
        <v>2112</v>
      </c>
      <c r="W3000" s="256">
        <v>2130</v>
      </c>
      <c r="X3000" s="256">
        <v>2166</v>
      </c>
      <c r="Y3000" s="256">
        <v>2174</v>
      </c>
      <c r="Z3000" s="256">
        <v>2070</v>
      </c>
      <c r="AA3000" s="256">
        <v>1779</v>
      </c>
      <c r="AB3000" s="256">
        <v>1227</v>
      </c>
      <c r="AC3000" s="256">
        <v>666</v>
      </c>
      <c r="AD3000" s="256">
        <v>438</v>
      </c>
      <c r="AE3000" s="256">
        <v>372</v>
      </c>
      <c r="AF3000" s="256">
        <v>336</v>
      </c>
      <c r="AG3000" s="256">
        <v>257</v>
      </c>
      <c r="AH3000" s="256">
        <v>221</v>
      </c>
      <c r="AI3000" s="256">
        <v>188</v>
      </c>
      <c r="AJ3000" s="256">
        <v>156</v>
      </c>
      <c r="AK3000" s="256">
        <v>118</v>
      </c>
      <c r="AL3000" s="256">
        <v>0</v>
      </c>
      <c r="AM3000" s="256">
        <v>0</v>
      </c>
      <c r="AN3000" s="256">
        <v>0</v>
      </c>
      <c r="AO3000" s="256">
        <v>0</v>
      </c>
      <c r="AP3000" s="256">
        <v>0</v>
      </c>
      <c r="AQ3000" s="256">
        <v>0</v>
      </c>
      <c r="AR3000" s="256">
        <v>0</v>
      </c>
      <c r="AS3000" s="256">
        <v>0</v>
      </c>
      <c r="AT3000" s="256">
        <v>0</v>
      </c>
      <c r="AU3000" s="256">
        <v>0</v>
      </c>
      <c r="AV3000" s="256">
        <v>0</v>
      </c>
      <c r="AW3000" s="256">
        <v>0</v>
      </c>
      <c r="AX3000" s="256">
        <v>0</v>
      </c>
      <c r="AY3000" s="256">
        <v>0</v>
      </c>
      <c r="AZ3000" s="256">
        <v>0</v>
      </c>
      <c r="BA3000" s="256">
        <v>0</v>
      </c>
      <c r="BB3000" s="256">
        <v>0</v>
      </c>
      <c r="BC3000" s="256">
        <v>0</v>
      </c>
      <c r="BD3000" s="256">
        <v>0</v>
      </c>
      <c r="BE3000" s="256">
        <v>0</v>
      </c>
      <c r="BF3000" s="256">
        <v>0</v>
      </c>
      <c r="BG3000" s="256">
        <v>0</v>
      </c>
      <c r="BH3000" s="256">
        <v>0</v>
      </c>
      <c r="BI3000" s="256">
        <v>0</v>
      </c>
      <c r="BJ3000" s="256">
        <v>0</v>
      </c>
      <c r="BK3000" s="256">
        <v>0</v>
      </c>
      <c r="BL3000" s="256">
        <v>0</v>
      </c>
      <c r="BM3000" s="256">
        <v>0</v>
      </c>
      <c r="BN3000" s="256">
        <v>0</v>
      </c>
      <c r="BO3000" s="256">
        <v>0</v>
      </c>
      <c r="BP3000" s="256">
        <v>0</v>
      </c>
      <c r="BQ3000" s="256">
        <v>0</v>
      </c>
      <c r="BR3000" s="256">
        <v>0</v>
      </c>
      <c r="BS3000" s="256">
        <v>0</v>
      </c>
      <c r="BT3000" s="256">
        <v>0</v>
      </c>
      <c r="BU3000" s="256">
        <v>0</v>
      </c>
      <c r="BV3000" s="256">
        <v>0</v>
      </c>
    </row>
    <row r="3001" spans="1:74">
      <c r="A3001" s="256">
        <v>20</v>
      </c>
      <c r="B3001" s="256">
        <v>1829</v>
      </c>
      <c r="C3001" s="256">
        <v>1800</v>
      </c>
      <c r="D3001" s="256">
        <v>1798</v>
      </c>
      <c r="E3001" s="256">
        <v>1836</v>
      </c>
      <c r="F3001" s="256">
        <v>1858</v>
      </c>
      <c r="G3001" s="256">
        <v>1863</v>
      </c>
      <c r="H3001" s="256">
        <v>1842</v>
      </c>
      <c r="I3001" s="256">
        <v>1814</v>
      </c>
      <c r="J3001" s="256">
        <v>1816</v>
      </c>
      <c r="K3001" s="256">
        <v>1864</v>
      </c>
      <c r="L3001" s="256">
        <v>1945</v>
      </c>
      <c r="M3001" s="256">
        <v>2026</v>
      </c>
      <c r="N3001" s="256">
        <v>2106</v>
      </c>
      <c r="O3001" s="256">
        <v>2176</v>
      </c>
      <c r="P3001" s="256">
        <v>2189</v>
      </c>
      <c r="Q3001" s="256">
        <v>2212</v>
      </c>
      <c r="R3001" s="256">
        <v>2245</v>
      </c>
      <c r="S3001" s="256">
        <v>2259</v>
      </c>
      <c r="T3001" s="256">
        <v>2240</v>
      </c>
      <c r="U3001" s="256">
        <v>2191</v>
      </c>
      <c r="V3001" s="256">
        <v>2103</v>
      </c>
      <c r="W3001" s="256">
        <v>2078</v>
      </c>
      <c r="X3001" s="256">
        <v>2085</v>
      </c>
      <c r="Y3001" s="256">
        <v>2090</v>
      </c>
      <c r="Z3001" s="256">
        <v>2016</v>
      </c>
      <c r="AA3001" s="256">
        <v>1794</v>
      </c>
      <c r="AB3001" s="256">
        <v>1312</v>
      </c>
      <c r="AC3001" s="256">
        <v>746</v>
      </c>
      <c r="AD3001" s="256">
        <v>487</v>
      </c>
      <c r="AE3001" s="256">
        <v>428</v>
      </c>
      <c r="AF3001" s="256">
        <v>398</v>
      </c>
      <c r="AG3001" s="256">
        <v>328</v>
      </c>
      <c r="AH3001" s="256">
        <v>271</v>
      </c>
      <c r="AI3001" s="256">
        <v>248</v>
      </c>
      <c r="AJ3001" s="256">
        <v>192</v>
      </c>
      <c r="AK3001" s="256">
        <v>106</v>
      </c>
      <c r="AL3001" s="256">
        <v>0</v>
      </c>
      <c r="AM3001" s="256">
        <v>0</v>
      </c>
      <c r="AN3001" s="256">
        <v>0</v>
      </c>
      <c r="AO3001" s="256">
        <v>0</v>
      </c>
      <c r="AP3001" s="256">
        <v>0</v>
      </c>
      <c r="AQ3001" s="256">
        <v>0</v>
      </c>
      <c r="AR3001" s="256">
        <v>0</v>
      </c>
      <c r="AS3001" s="256">
        <v>0</v>
      </c>
      <c r="AT3001" s="256">
        <v>0</v>
      </c>
      <c r="AU3001" s="256">
        <v>0</v>
      </c>
      <c r="AV3001" s="256">
        <v>0</v>
      </c>
      <c r="AW3001" s="256">
        <v>0</v>
      </c>
      <c r="AX3001" s="256">
        <v>0</v>
      </c>
      <c r="AY3001" s="256">
        <v>0</v>
      </c>
      <c r="AZ3001" s="256">
        <v>0</v>
      </c>
      <c r="BA3001" s="256">
        <v>0</v>
      </c>
      <c r="BB3001" s="256">
        <v>0</v>
      </c>
      <c r="BC3001" s="256">
        <v>0</v>
      </c>
      <c r="BD3001" s="256">
        <v>0</v>
      </c>
      <c r="BE3001" s="256">
        <v>0</v>
      </c>
      <c r="BF3001" s="256">
        <v>0</v>
      </c>
      <c r="BG3001" s="256">
        <v>0</v>
      </c>
      <c r="BH3001" s="256">
        <v>0</v>
      </c>
      <c r="BI3001" s="256">
        <v>0</v>
      </c>
      <c r="BJ3001" s="256">
        <v>0</v>
      </c>
      <c r="BK3001" s="256">
        <v>0</v>
      </c>
      <c r="BL3001" s="256">
        <v>0</v>
      </c>
      <c r="BM3001" s="256">
        <v>0</v>
      </c>
      <c r="BN3001" s="256">
        <v>0</v>
      </c>
      <c r="BO3001" s="256">
        <v>0</v>
      </c>
      <c r="BP3001" s="256">
        <v>0</v>
      </c>
      <c r="BQ3001" s="256">
        <v>0</v>
      </c>
      <c r="BR3001" s="256">
        <v>0</v>
      </c>
      <c r="BS3001" s="256">
        <v>0</v>
      </c>
      <c r="BT3001" s="256">
        <v>0</v>
      </c>
      <c r="BU3001" s="256">
        <v>0</v>
      </c>
      <c r="BV3001" s="256">
        <v>0</v>
      </c>
    </row>
    <row r="3002" spans="1:74">
      <c r="A3002" s="256">
        <v>25</v>
      </c>
      <c r="B3002" s="256">
        <v>1829</v>
      </c>
      <c r="C3002" s="256">
        <v>1806</v>
      </c>
      <c r="D3002" s="256">
        <v>1796</v>
      </c>
      <c r="E3002" s="256">
        <v>1837</v>
      </c>
      <c r="F3002" s="256">
        <v>1865</v>
      </c>
      <c r="G3002" s="256">
        <v>1878</v>
      </c>
      <c r="H3002" s="256">
        <v>1862</v>
      </c>
      <c r="I3002" s="256">
        <v>1832</v>
      </c>
      <c r="J3002" s="256">
        <v>1817</v>
      </c>
      <c r="K3002" s="256">
        <v>1860</v>
      </c>
      <c r="L3002" s="256">
        <v>1921</v>
      </c>
      <c r="M3002" s="256">
        <v>1995</v>
      </c>
      <c r="N3002" s="256">
        <v>2074</v>
      </c>
      <c r="O3002" s="256">
        <v>2141</v>
      </c>
      <c r="P3002" s="256">
        <v>2150</v>
      </c>
      <c r="Q3002" s="256">
        <v>2175</v>
      </c>
      <c r="R3002" s="256">
        <v>2202</v>
      </c>
      <c r="S3002" s="256">
        <v>2229</v>
      </c>
      <c r="T3002" s="256">
        <v>2222</v>
      </c>
      <c r="U3002" s="256">
        <v>2202</v>
      </c>
      <c r="V3002" s="256">
        <v>2134</v>
      </c>
      <c r="W3002" s="256">
        <v>2067</v>
      </c>
      <c r="X3002" s="256">
        <v>2054</v>
      </c>
      <c r="Y3002" s="256">
        <v>2068</v>
      </c>
      <c r="Z3002" s="256">
        <v>2014</v>
      </c>
      <c r="AA3002" s="256">
        <v>1848</v>
      </c>
      <c r="AB3002" s="256">
        <v>1460</v>
      </c>
      <c r="AC3002" s="256">
        <v>888</v>
      </c>
      <c r="AD3002" s="256">
        <v>580</v>
      </c>
      <c r="AE3002" s="256">
        <v>519</v>
      </c>
      <c r="AF3002" s="256">
        <v>492</v>
      </c>
      <c r="AG3002" s="256">
        <v>419</v>
      </c>
      <c r="AH3002" s="256">
        <v>351</v>
      </c>
      <c r="AI3002" s="256">
        <v>322</v>
      </c>
      <c r="AJ3002" s="256">
        <v>266</v>
      </c>
      <c r="AK3002" s="256">
        <v>144</v>
      </c>
      <c r="AL3002" s="256">
        <v>0</v>
      </c>
      <c r="AM3002" s="256">
        <v>0</v>
      </c>
      <c r="AN3002" s="256">
        <v>0</v>
      </c>
      <c r="AO3002" s="256">
        <v>0</v>
      </c>
      <c r="AP3002" s="256">
        <v>0</v>
      </c>
      <c r="AQ3002" s="256">
        <v>0</v>
      </c>
      <c r="AR3002" s="256">
        <v>0</v>
      </c>
      <c r="AS3002" s="256">
        <v>0</v>
      </c>
      <c r="AT3002" s="256">
        <v>0</v>
      </c>
      <c r="AU3002" s="256">
        <v>0</v>
      </c>
      <c r="AV3002" s="256">
        <v>0</v>
      </c>
      <c r="AW3002" s="256">
        <v>0</v>
      </c>
      <c r="AX3002" s="256">
        <v>0</v>
      </c>
      <c r="AY3002" s="256">
        <v>0</v>
      </c>
      <c r="AZ3002" s="256">
        <v>0</v>
      </c>
      <c r="BA3002" s="256">
        <v>0</v>
      </c>
      <c r="BB3002" s="256">
        <v>0</v>
      </c>
      <c r="BC3002" s="256">
        <v>0</v>
      </c>
      <c r="BD3002" s="256">
        <v>0</v>
      </c>
      <c r="BE3002" s="256">
        <v>0</v>
      </c>
      <c r="BF3002" s="256">
        <v>0</v>
      </c>
      <c r="BG3002" s="256">
        <v>0</v>
      </c>
      <c r="BH3002" s="256">
        <v>0</v>
      </c>
      <c r="BI3002" s="256">
        <v>0</v>
      </c>
      <c r="BJ3002" s="256">
        <v>0</v>
      </c>
      <c r="BK3002" s="256">
        <v>0</v>
      </c>
      <c r="BL3002" s="256">
        <v>0</v>
      </c>
      <c r="BM3002" s="256">
        <v>0</v>
      </c>
      <c r="BN3002" s="256">
        <v>0</v>
      </c>
      <c r="BO3002" s="256">
        <v>0</v>
      </c>
      <c r="BP3002" s="256">
        <v>0</v>
      </c>
      <c r="BQ3002" s="256">
        <v>0</v>
      </c>
      <c r="BR3002" s="256">
        <v>0</v>
      </c>
      <c r="BS3002" s="256">
        <v>0</v>
      </c>
      <c r="BT3002" s="256">
        <v>0</v>
      </c>
      <c r="BU3002" s="256">
        <v>0</v>
      </c>
      <c r="BV3002" s="256">
        <v>0</v>
      </c>
    </row>
    <row r="3003" spans="1:74">
      <c r="A3003" s="256">
        <v>30</v>
      </c>
      <c r="B3003" s="256">
        <v>1829</v>
      </c>
      <c r="C3003" s="256">
        <v>1806</v>
      </c>
      <c r="D3003" s="256">
        <v>1794</v>
      </c>
      <c r="E3003" s="256">
        <v>1829</v>
      </c>
      <c r="F3003" s="256">
        <v>1864</v>
      </c>
      <c r="G3003" s="256">
        <v>1882</v>
      </c>
      <c r="H3003" s="256">
        <v>1884</v>
      </c>
      <c r="I3003" s="256">
        <v>1857</v>
      </c>
      <c r="J3003" s="256">
        <v>1840</v>
      </c>
      <c r="K3003" s="256">
        <v>1848</v>
      </c>
      <c r="L3003" s="256">
        <v>1900</v>
      </c>
      <c r="M3003" s="256">
        <v>1972</v>
      </c>
      <c r="N3003" s="256">
        <v>2031</v>
      </c>
      <c r="O3003" s="256">
        <v>2102</v>
      </c>
      <c r="P3003" s="256">
        <v>2120</v>
      </c>
      <c r="Q3003" s="256">
        <v>2134</v>
      </c>
      <c r="R3003" s="256">
        <v>2162</v>
      </c>
      <c r="S3003" s="256">
        <v>2190</v>
      </c>
      <c r="T3003" s="256">
        <v>2200</v>
      </c>
      <c r="U3003" s="256">
        <v>2210</v>
      </c>
      <c r="V3003" s="256">
        <v>2191</v>
      </c>
      <c r="W3003" s="256">
        <v>2144</v>
      </c>
      <c r="X3003" s="256">
        <v>2082</v>
      </c>
      <c r="Y3003" s="256">
        <v>2070</v>
      </c>
      <c r="Z3003" s="256">
        <v>2043</v>
      </c>
      <c r="AA3003" s="256">
        <v>1911</v>
      </c>
      <c r="AB3003" s="256">
        <v>1617</v>
      </c>
      <c r="AC3003" s="256">
        <v>1106</v>
      </c>
      <c r="AD3003" s="256">
        <v>702</v>
      </c>
      <c r="AE3003" s="256">
        <v>613</v>
      </c>
      <c r="AF3003" s="256">
        <v>614</v>
      </c>
      <c r="AG3003" s="256">
        <v>578</v>
      </c>
      <c r="AH3003" s="256">
        <v>505</v>
      </c>
      <c r="AI3003" s="256">
        <v>449</v>
      </c>
      <c r="AJ3003" s="256">
        <v>375</v>
      </c>
      <c r="AK3003" s="256">
        <v>190</v>
      </c>
      <c r="AL3003" s="256">
        <v>0</v>
      </c>
      <c r="AM3003" s="256">
        <v>0</v>
      </c>
      <c r="AN3003" s="256">
        <v>0</v>
      </c>
      <c r="AO3003" s="256">
        <v>0</v>
      </c>
      <c r="AP3003" s="256">
        <v>0</v>
      </c>
      <c r="AQ3003" s="256">
        <v>0</v>
      </c>
      <c r="AR3003" s="256">
        <v>0</v>
      </c>
      <c r="AS3003" s="256">
        <v>0</v>
      </c>
      <c r="AT3003" s="256">
        <v>0</v>
      </c>
      <c r="AU3003" s="256">
        <v>0</v>
      </c>
      <c r="AV3003" s="256">
        <v>0</v>
      </c>
      <c r="AW3003" s="256">
        <v>0</v>
      </c>
      <c r="AX3003" s="256">
        <v>0</v>
      </c>
      <c r="AY3003" s="256">
        <v>0</v>
      </c>
      <c r="AZ3003" s="256">
        <v>0</v>
      </c>
      <c r="BA3003" s="256">
        <v>0</v>
      </c>
      <c r="BB3003" s="256">
        <v>0</v>
      </c>
      <c r="BC3003" s="256">
        <v>0</v>
      </c>
      <c r="BD3003" s="256">
        <v>0</v>
      </c>
      <c r="BE3003" s="256">
        <v>0</v>
      </c>
      <c r="BF3003" s="256">
        <v>0</v>
      </c>
      <c r="BG3003" s="256">
        <v>0</v>
      </c>
      <c r="BH3003" s="256">
        <v>0</v>
      </c>
      <c r="BI3003" s="256">
        <v>0</v>
      </c>
      <c r="BJ3003" s="256">
        <v>0</v>
      </c>
      <c r="BK3003" s="256">
        <v>0</v>
      </c>
      <c r="BL3003" s="256">
        <v>0</v>
      </c>
      <c r="BM3003" s="256">
        <v>0</v>
      </c>
      <c r="BN3003" s="256">
        <v>0</v>
      </c>
      <c r="BO3003" s="256">
        <v>0</v>
      </c>
      <c r="BP3003" s="256">
        <v>0</v>
      </c>
      <c r="BQ3003" s="256">
        <v>0</v>
      </c>
      <c r="BR3003" s="256">
        <v>0</v>
      </c>
      <c r="BS3003" s="256">
        <v>0</v>
      </c>
      <c r="BT3003" s="256">
        <v>0</v>
      </c>
      <c r="BU3003" s="256">
        <v>0</v>
      </c>
      <c r="BV3003" s="256">
        <v>0</v>
      </c>
    </row>
    <row r="3004" spans="1:74">
      <c r="A3004" s="256">
        <v>35</v>
      </c>
      <c r="B3004" s="256">
        <v>1829</v>
      </c>
      <c r="C3004" s="256">
        <v>1805</v>
      </c>
      <c r="D3004" s="256">
        <v>1798</v>
      </c>
      <c r="E3004" s="256">
        <v>1824</v>
      </c>
      <c r="F3004" s="256">
        <v>1864</v>
      </c>
      <c r="G3004" s="256">
        <v>1894</v>
      </c>
      <c r="H3004" s="256">
        <v>1912</v>
      </c>
      <c r="I3004" s="256">
        <v>1892</v>
      </c>
      <c r="J3004" s="256">
        <v>1872</v>
      </c>
      <c r="K3004" s="256">
        <v>1864</v>
      </c>
      <c r="L3004" s="256">
        <v>1885</v>
      </c>
      <c r="M3004" s="256">
        <v>1946</v>
      </c>
      <c r="N3004" s="256">
        <v>2002</v>
      </c>
      <c r="O3004" s="256">
        <v>2056</v>
      </c>
      <c r="P3004" s="256">
        <v>2092</v>
      </c>
      <c r="Q3004" s="256">
        <v>2107</v>
      </c>
      <c r="R3004" s="256">
        <v>2120</v>
      </c>
      <c r="S3004" s="256">
        <v>2146</v>
      </c>
      <c r="T3004" s="256">
        <v>2165</v>
      </c>
      <c r="U3004" s="256">
        <v>2199</v>
      </c>
      <c r="V3004" s="256">
        <v>2217</v>
      </c>
      <c r="W3004" s="256">
        <v>2217</v>
      </c>
      <c r="X3004" s="256">
        <v>2166</v>
      </c>
      <c r="Y3004" s="256">
        <v>2109</v>
      </c>
      <c r="Z3004" s="256">
        <v>2052</v>
      </c>
      <c r="AA3004" s="256">
        <v>1942</v>
      </c>
      <c r="AB3004" s="256">
        <v>1702</v>
      </c>
      <c r="AC3004" s="256">
        <v>1264</v>
      </c>
      <c r="AD3004" s="256">
        <v>788</v>
      </c>
      <c r="AE3004" s="256">
        <v>642</v>
      </c>
      <c r="AF3004" s="256">
        <v>664</v>
      </c>
      <c r="AG3004" s="256">
        <v>706</v>
      </c>
      <c r="AH3004" s="256">
        <v>692</v>
      </c>
      <c r="AI3004" s="256">
        <v>652</v>
      </c>
      <c r="AJ3004" s="256">
        <v>574</v>
      </c>
      <c r="AK3004" s="256">
        <v>292</v>
      </c>
      <c r="AL3004" s="256">
        <v>0</v>
      </c>
      <c r="AM3004" s="256">
        <v>0</v>
      </c>
      <c r="AN3004" s="256">
        <v>0</v>
      </c>
      <c r="AO3004" s="256">
        <v>0</v>
      </c>
      <c r="AP3004" s="256">
        <v>0</v>
      </c>
      <c r="AQ3004" s="256">
        <v>0</v>
      </c>
      <c r="AR3004" s="256">
        <v>0</v>
      </c>
      <c r="AS3004" s="256">
        <v>0</v>
      </c>
      <c r="AT3004" s="256">
        <v>0</v>
      </c>
      <c r="AU3004" s="256">
        <v>0</v>
      </c>
      <c r="AV3004" s="256">
        <v>0</v>
      </c>
      <c r="AW3004" s="256">
        <v>0</v>
      </c>
      <c r="AX3004" s="256">
        <v>0</v>
      </c>
      <c r="AY3004" s="256">
        <v>0</v>
      </c>
      <c r="AZ3004" s="256">
        <v>0</v>
      </c>
      <c r="BA3004" s="256">
        <v>0</v>
      </c>
      <c r="BB3004" s="256">
        <v>0</v>
      </c>
      <c r="BC3004" s="256">
        <v>0</v>
      </c>
      <c r="BD3004" s="256">
        <v>0</v>
      </c>
      <c r="BE3004" s="256">
        <v>0</v>
      </c>
      <c r="BF3004" s="256">
        <v>0</v>
      </c>
      <c r="BG3004" s="256">
        <v>0</v>
      </c>
      <c r="BH3004" s="256">
        <v>0</v>
      </c>
      <c r="BI3004" s="256">
        <v>0</v>
      </c>
      <c r="BJ3004" s="256">
        <v>0</v>
      </c>
      <c r="BK3004" s="256">
        <v>0</v>
      </c>
      <c r="BL3004" s="256">
        <v>0</v>
      </c>
      <c r="BM3004" s="256">
        <v>0</v>
      </c>
      <c r="BN3004" s="256">
        <v>0</v>
      </c>
      <c r="BO3004" s="256">
        <v>0</v>
      </c>
      <c r="BP3004" s="256">
        <v>0</v>
      </c>
      <c r="BQ3004" s="256">
        <v>0</v>
      </c>
      <c r="BR3004" s="256">
        <v>0</v>
      </c>
      <c r="BS3004" s="256">
        <v>0</v>
      </c>
      <c r="BT3004" s="256">
        <v>0</v>
      </c>
      <c r="BU3004" s="256">
        <v>0</v>
      </c>
      <c r="BV3004" s="256">
        <v>0</v>
      </c>
    </row>
    <row r="3005" spans="1:74">
      <c r="A3005" s="256">
        <v>40</v>
      </c>
      <c r="B3005" s="256">
        <v>1829</v>
      </c>
      <c r="C3005" s="256">
        <v>1808</v>
      </c>
      <c r="D3005" s="256">
        <v>1794</v>
      </c>
      <c r="E3005" s="256">
        <v>1814</v>
      </c>
      <c r="F3005" s="256">
        <v>1852</v>
      </c>
      <c r="G3005" s="256">
        <v>1901</v>
      </c>
      <c r="H3005" s="256">
        <v>1938</v>
      </c>
      <c r="I3005" s="256">
        <v>1938</v>
      </c>
      <c r="J3005" s="256">
        <v>1910</v>
      </c>
      <c r="K3005" s="256">
        <v>1890</v>
      </c>
      <c r="L3005" s="256">
        <v>1882</v>
      </c>
      <c r="M3005" s="256">
        <v>1932</v>
      </c>
      <c r="N3005" s="256">
        <v>1978</v>
      </c>
      <c r="O3005" s="256">
        <v>2031</v>
      </c>
      <c r="P3005" s="256">
        <v>2057</v>
      </c>
      <c r="Q3005" s="256">
        <v>2086</v>
      </c>
      <c r="R3005" s="256">
        <v>2100</v>
      </c>
      <c r="S3005" s="256">
        <v>2116</v>
      </c>
      <c r="T3005" s="256">
        <v>2138</v>
      </c>
      <c r="U3005" s="256">
        <v>2182</v>
      </c>
      <c r="V3005" s="256">
        <v>2215</v>
      </c>
      <c r="W3005" s="256">
        <v>2250</v>
      </c>
      <c r="X3005" s="256">
        <v>2254</v>
      </c>
      <c r="Y3005" s="256">
        <v>2228</v>
      </c>
      <c r="Z3005" s="256">
        <v>2168</v>
      </c>
      <c r="AA3005" s="256">
        <v>2060</v>
      </c>
      <c r="AB3005" s="256">
        <v>1854</v>
      </c>
      <c r="AC3005" s="256">
        <v>1473</v>
      </c>
      <c r="AD3005" s="256">
        <v>968</v>
      </c>
      <c r="AE3005" s="256">
        <v>714</v>
      </c>
      <c r="AF3005" s="256">
        <v>750</v>
      </c>
      <c r="AG3005" s="256">
        <v>838</v>
      </c>
      <c r="AH3005" s="256">
        <v>865</v>
      </c>
      <c r="AI3005" s="256">
        <v>850</v>
      </c>
      <c r="AJ3005" s="256">
        <v>691</v>
      </c>
      <c r="AK3005" s="256">
        <v>310</v>
      </c>
      <c r="AL3005" s="256">
        <v>0</v>
      </c>
      <c r="AM3005" s="256">
        <v>0</v>
      </c>
      <c r="AN3005" s="256">
        <v>0</v>
      </c>
      <c r="AO3005" s="256">
        <v>0</v>
      </c>
      <c r="AP3005" s="256">
        <v>0</v>
      </c>
      <c r="AQ3005" s="256">
        <v>0</v>
      </c>
      <c r="AR3005" s="256">
        <v>0</v>
      </c>
      <c r="AS3005" s="256">
        <v>0</v>
      </c>
      <c r="AT3005" s="256">
        <v>0</v>
      </c>
      <c r="AU3005" s="256">
        <v>0</v>
      </c>
      <c r="AV3005" s="256">
        <v>0</v>
      </c>
      <c r="AW3005" s="256">
        <v>0</v>
      </c>
      <c r="AX3005" s="256">
        <v>0</v>
      </c>
      <c r="AY3005" s="256">
        <v>0</v>
      </c>
      <c r="AZ3005" s="256">
        <v>0</v>
      </c>
      <c r="BA3005" s="256">
        <v>0</v>
      </c>
      <c r="BB3005" s="256">
        <v>0</v>
      </c>
      <c r="BC3005" s="256">
        <v>0</v>
      </c>
      <c r="BD3005" s="256">
        <v>0</v>
      </c>
      <c r="BE3005" s="256">
        <v>0</v>
      </c>
      <c r="BF3005" s="256">
        <v>0</v>
      </c>
      <c r="BG3005" s="256">
        <v>0</v>
      </c>
      <c r="BH3005" s="256">
        <v>0</v>
      </c>
      <c r="BI3005" s="256">
        <v>0</v>
      </c>
      <c r="BJ3005" s="256">
        <v>0</v>
      </c>
      <c r="BK3005" s="256">
        <v>0</v>
      </c>
      <c r="BL3005" s="256">
        <v>0</v>
      </c>
      <c r="BM3005" s="256">
        <v>0</v>
      </c>
      <c r="BN3005" s="256">
        <v>0</v>
      </c>
      <c r="BO3005" s="256">
        <v>0</v>
      </c>
      <c r="BP3005" s="256">
        <v>0</v>
      </c>
      <c r="BQ3005" s="256">
        <v>0</v>
      </c>
      <c r="BR3005" s="256">
        <v>0</v>
      </c>
      <c r="BS3005" s="256">
        <v>0</v>
      </c>
      <c r="BT3005" s="256">
        <v>0</v>
      </c>
      <c r="BU3005" s="256">
        <v>0</v>
      </c>
      <c r="BV3005" s="256">
        <v>0</v>
      </c>
    </row>
    <row r="3006" spans="1:74">
      <c r="A3006" s="256">
        <v>45</v>
      </c>
      <c r="B3006" s="256">
        <v>1829</v>
      </c>
      <c r="C3006" s="256">
        <v>1818</v>
      </c>
      <c r="D3006" s="256">
        <v>1802</v>
      </c>
      <c r="E3006" s="256">
        <v>1808</v>
      </c>
      <c r="F3006" s="256">
        <v>1850</v>
      </c>
      <c r="G3006" s="256">
        <v>1898</v>
      </c>
      <c r="H3006" s="256">
        <v>1950</v>
      </c>
      <c r="I3006" s="256">
        <v>1978</v>
      </c>
      <c r="J3006" s="256">
        <v>1964</v>
      </c>
      <c r="K3006" s="256">
        <v>1932</v>
      </c>
      <c r="L3006" s="256">
        <v>1902</v>
      </c>
      <c r="M3006" s="256">
        <v>1923</v>
      </c>
      <c r="N3006" s="256">
        <v>1972</v>
      </c>
      <c r="O3006" s="256">
        <v>2025</v>
      </c>
      <c r="P3006" s="256">
        <v>2048</v>
      </c>
      <c r="Q3006" s="256">
        <v>2074</v>
      </c>
      <c r="R3006" s="256">
        <v>2112</v>
      </c>
      <c r="S3006" s="256">
        <v>2133</v>
      </c>
      <c r="T3006" s="256">
        <v>2148</v>
      </c>
      <c r="U3006" s="256">
        <v>2190</v>
      </c>
      <c r="V3006" s="256">
        <v>2228</v>
      </c>
      <c r="W3006" s="256">
        <v>2276</v>
      </c>
      <c r="X3006" s="256">
        <v>2314</v>
      </c>
      <c r="Y3006" s="256">
        <v>2342</v>
      </c>
      <c r="Z3006" s="256">
        <v>2358</v>
      </c>
      <c r="AA3006" s="256">
        <v>2318</v>
      </c>
      <c r="AB3006" s="256">
        <v>2168</v>
      </c>
      <c r="AC3006" s="256">
        <v>1842</v>
      </c>
      <c r="AD3006" s="256">
        <v>1290</v>
      </c>
      <c r="AE3006" s="256">
        <v>872</v>
      </c>
      <c r="AF3006" s="256">
        <v>852</v>
      </c>
      <c r="AG3006" s="256">
        <v>928</v>
      </c>
      <c r="AH3006" s="256">
        <v>974</v>
      </c>
      <c r="AI3006" s="256">
        <v>970</v>
      </c>
      <c r="AJ3006" s="256">
        <v>856</v>
      </c>
      <c r="AK3006" s="256">
        <v>411</v>
      </c>
      <c r="AL3006" s="256">
        <v>0</v>
      </c>
      <c r="AM3006" s="256">
        <v>0</v>
      </c>
      <c r="AN3006" s="256">
        <v>0</v>
      </c>
      <c r="AO3006" s="256">
        <v>0</v>
      </c>
      <c r="AP3006" s="256">
        <v>0</v>
      </c>
      <c r="AQ3006" s="256">
        <v>0</v>
      </c>
      <c r="AR3006" s="256">
        <v>0</v>
      </c>
      <c r="AS3006" s="256">
        <v>0</v>
      </c>
      <c r="AT3006" s="256">
        <v>0</v>
      </c>
      <c r="AU3006" s="256">
        <v>0</v>
      </c>
      <c r="AV3006" s="256">
        <v>0</v>
      </c>
      <c r="AW3006" s="256">
        <v>0</v>
      </c>
      <c r="AX3006" s="256">
        <v>0</v>
      </c>
      <c r="AY3006" s="256">
        <v>0</v>
      </c>
      <c r="AZ3006" s="256">
        <v>0</v>
      </c>
      <c r="BA3006" s="256">
        <v>0</v>
      </c>
      <c r="BB3006" s="256">
        <v>0</v>
      </c>
      <c r="BC3006" s="256">
        <v>0</v>
      </c>
      <c r="BD3006" s="256">
        <v>0</v>
      </c>
      <c r="BE3006" s="256">
        <v>0</v>
      </c>
      <c r="BF3006" s="256">
        <v>0</v>
      </c>
      <c r="BG3006" s="256">
        <v>0</v>
      </c>
      <c r="BH3006" s="256">
        <v>0</v>
      </c>
      <c r="BI3006" s="256">
        <v>0</v>
      </c>
      <c r="BJ3006" s="256">
        <v>0</v>
      </c>
      <c r="BK3006" s="256">
        <v>0</v>
      </c>
      <c r="BL3006" s="256">
        <v>0</v>
      </c>
      <c r="BM3006" s="256">
        <v>0</v>
      </c>
      <c r="BN3006" s="256">
        <v>0</v>
      </c>
      <c r="BO3006" s="256">
        <v>0</v>
      </c>
      <c r="BP3006" s="256">
        <v>0</v>
      </c>
      <c r="BQ3006" s="256">
        <v>0</v>
      </c>
      <c r="BR3006" s="256">
        <v>0</v>
      </c>
      <c r="BS3006" s="256">
        <v>0</v>
      </c>
      <c r="BT3006" s="256">
        <v>0</v>
      </c>
      <c r="BU3006" s="256">
        <v>0</v>
      </c>
      <c r="BV3006" s="256">
        <v>0</v>
      </c>
    </row>
    <row r="3007" spans="1:74">
      <c r="A3007" s="256">
        <v>50</v>
      </c>
      <c r="B3007" s="256">
        <v>1829</v>
      </c>
      <c r="C3007" s="256">
        <v>1812</v>
      </c>
      <c r="D3007" s="256">
        <v>1796</v>
      </c>
      <c r="E3007" s="256">
        <v>1804</v>
      </c>
      <c r="F3007" s="256">
        <v>1839</v>
      </c>
      <c r="G3007" s="256">
        <v>1900</v>
      </c>
      <c r="H3007" s="256">
        <v>1961</v>
      </c>
      <c r="I3007" s="256">
        <v>2006</v>
      </c>
      <c r="J3007" s="256">
        <v>2023</v>
      </c>
      <c r="K3007" s="256">
        <v>1997</v>
      </c>
      <c r="L3007" s="256">
        <v>1958</v>
      </c>
      <c r="M3007" s="256">
        <v>1947</v>
      </c>
      <c r="N3007" s="256">
        <v>1968</v>
      </c>
      <c r="O3007" s="256">
        <v>2038</v>
      </c>
      <c r="P3007" s="256">
        <v>2066</v>
      </c>
      <c r="Q3007" s="256">
        <v>2106</v>
      </c>
      <c r="R3007" s="256">
        <v>2144</v>
      </c>
      <c r="S3007" s="256">
        <v>2186</v>
      </c>
      <c r="T3007" s="256">
        <v>2216</v>
      </c>
      <c r="U3007" s="256">
        <v>2252</v>
      </c>
      <c r="V3007" s="256">
        <v>2294</v>
      </c>
      <c r="W3007" s="256">
        <v>2350</v>
      </c>
      <c r="X3007" s="256">
        <v>2418</v>
      </c>
      <c r="Y3007" s="256">
        <v>2494</v>
      </c>
      <c r="Z3007" s="256">
        <v>2562</v>
      </c>
      <c r="AA3007" s="256">
        <v>2604</v>
      </c>
      <c r="AB3007" s="256">
        <v>2560</v>
      </c>
      <c r="AC3007" s="256">
        <v>2378</v>
      </c>
      <c r="AD3007" s="256">
        <v>1919</v>
      </c>
      <c r="AE3007" s="256">
        <v>1244</v>
      </c>
      <c r="AF3007" s="256">
        <v>1002</v>
      </c>
      <c r="AG3007" s="256">
        <v>1002</v>
      </c>
      <c r="AH3007" s="256">
        <v>1015</v>
      </c>
      <c r="AI3007" s="256">
        <v>993</v>
      </c>
      <c r="AJ3007" s="256">
        <v>962</v>
      </c>
      <c r="AK3007" s="256">
        <v>488</v>
      </c>
      <c r="AL3007" s="256">
        <v>0</v>
      </c>
      <c r="AM3007" s="256">
        <v>0</v>
      </c>
      <c r="AN3007" s="256">
        <v>0</v>
      </c>
      <c r="AO3007" s="256">
        <v>0</v>
      </c>
      <c r="AP3007" s="256">
        <v>0</v>
      </c>
      <c r="AQ3007" s="256">
        <v>0</v>
      </c>
      <c r="AR3007" s="256">
        <v>0</v>
      </c>
      <c r="AS3007" s="256">
        <v>0</v>
      </c>
      <c r="AT3007" s="256">
        <v>0</v>
      </c>
      <c r="AU3007" s="256">
        <v>0</v>
      </c>
      <c r="AV3007" s="256">
        <v>0</v>
      </c>
      <c r="AW3007" s="256">
        <v>0</v>
      </c>
      <c r="AX3007" s="256">
        <v>0</v>
      </c>
      <c r="AY3007" s="256">
        <v>0</v>
      </c>
      <c r="AZ3007" s="256">
        <v>0</v>
      </c>
      <c r="BA3007" s="256">
        <v>0</v>
      </c>
      <c r="BB3007" s="256">
        <v>0</v>
      </c>
      <c r="BC3007" s="256">
        <v>0</v>
      </c>
      <c r="BD3007" s="256">
        <v>0</v>
      </c>
      <c r="BE3007" s="256">
        <v>0</v>
      </c>
      <c r="BF3007" s="256">
        <v>0</v>
      </c>
      <c r="BG3007" s="256">
        <v>0</v>
      </c>
      <c r="BH3007" s="256">
        <v>0</v>
      </c>
      <c r="BI3007" s="256">
        <v>0</v>
      </c>
      <c r="BJ3007" s="256">
        <v>0</v>
      </c>
      <c r="BK3007" s="256">
        <v>0</v>
      </c>
      <c r="BL3007" s="256">
        <v>0</v>
      </c>
      <c r="BM3007" s="256">
        <v>0</v>
      </c>
      <c r="BN3007" s="256">
        <v>0</v>
      </c>
      <c r="BO3007" s="256">
        <v>0</v>
      </c>
      <c r="BP3007" s="256">
        <v>0</v>
      </c>
      <c r="BQ3007" s="256">
        <v>0</v>
      </c>
      <c r="BR3007" s="256">
        <v>0</v>
      </c>
      <c r="BS3007" s="256">
        <v>0</v>
      </c>
      <c r="BT3007" s="256">
        <v>0</v>
      </c>
      <c r="BU3007" s="256">
        <v>0</v>
      </c>
      <c r="BV3007" s="256">
        <v>0</v>
      </c>
    </row>
    <row r="3008" spans="1:74">
      <c r="A3008" s="256">
        <v>55</v>
      </c>
      <c r="B3008" s="256">
        <v>1829</v>
      </c>
      <c r="C3008" s="256">
        <v>1813</v>
      </c>
      <c r="D3008" s="256">
        <v>1800</v>
      </c>
      <c r="E3008" s="256">
        <v>1796</v>
      </c>
      <c r="F3008" s="256">
        <v>1822</v>
      </c>
      <c r="G3008" s="256">
        <v>1886</v>
      </c>
      <c r="H3008" s="256">
        <v>1954</v>
      </c>
      <c r="I3008" s="256">
        <v>2023</v>
      </c>
      <c r="J3008" s="256">
        <v>2063</v>
      </c>
      <c r="K3008" s="256">
        <v>2066</v>
      </c>
      <c r="L3008" s="256">
        <v>2038</v>
      </c>
      <c r="M3008" s="256">
        <v>2005</v>
      </c>
      <c r="N3008" s="256">
        <v>2002</v>
      </c>
      <c r="O3008" s="256">
        <v>2047</v>
      </c>
      <c r="P3008" s="256">
        <v>2085</v>
      </c>
      <c r="Q3008" s="256">
        <v>2142</v>
      </c>
      <c r="R3008" s="256">
        <v>2194</v>
      </c>
      <c r="S3008" s="256">
        <v>2254</v>
      </c>
      <c r="T3008" s="256">
        <v>2318</v>
      </c>
      <c r="U3008" s="256">
        <v>2393</v>
      </c>
      <c r="V3008" s="256">
        <v>2466</v>
      </c>
      <c r="W3008" s="256">
        <v>2551</v>
      </c>
      <c r="X3008" s="256">
        <v>2654</v>
      </c>
      <c r="Y3008" s="256">
        <v>2790</v>
      </c>
      <c r="Z3008" s="256">
        <v>2937</v>
      </c>
      <c r="AA3008" s="256">
        <v>3082</v>
      </c>
      <c r="AB3008" s="256">
        <v>3144</v>
      </c>
      <c r="AC3008" s="256">
        <v>3045</v>
      </c>
      <c r="AD3008" s="256">
        <v>2664</v>
      </c>
      <c r="AE3008" s="256">
        <v>1958</v>
      </c>
      <c r="AF3008" s="256">
        <v>1325</v>
      </c>
      <c r="AG3008" s="256">
        <v>1155</v>
      </c>
      <c r="AH3008" s="256">
        <v>1087</v>
      </c>
      <c r="AI3008" s="256">
        <v>1015</v>
      </c>
      <c r="AJ3008" s="256">
        <v>929</v>
      </c>
      <c r="AK3008" s="256">
        <v>480</v>
      </c>
      <c r="AL3008" s="256">
        <v>0</v>
      </c>
      <c r="AM3008" s="256">
        <v>0</v>
      </c>
      <c r="AN3008" s="256">
        <v>0</v>
      </c>
      <c r="AO3008" s="256">
        <v>0</v>
      </c>
      <c r="AP3008" s="256">
        <v>0</v>
      </c>
      <c r="AQ3008" s="256">
        <v>0</v>
      </c>
      <c r="AR3008" s="256">
        <v>0</v>
      </c>
      <c r="AS3008" s="256">
        <v>0</v>
      </c>
      <c r="AT3008" s="256">
        <v>0</v>
      </c>
      <c r="AU3008" s="256">
        <v>0</v>
      </c>
      <c r="AV3008" s="256">
        <v>0</v>
      </c>
      <c r="AW3008" s="256">
        <v>0</v>
      </c>
      <c r="AX3008" s="256">
        <v>0</v>
      </c>
      <c r="AY3008" s="256">
        <v>0</v>
      </c>
      <c r="AZ3008" s="256">
        <v>0</v>
      </c>
      <c r="BA3008" s="256">
        <v>0</v>
      </c>
      <c r="BB3008" s="256">
        <v>0</v>
      </c>
      <c r="BC3008" s="256">
        <v>0</v>
      </c>
      <c r="BD3008" s="256">
        <v>0</v>
      </c>
      <c r="BE3008" s="256">
        <v>0</v>
      </c>
      <c r="BF3008" s="256">
        <v>0</v>
      </c>
      <c r="BG3008" s="256">
        <v>0</v>
      </c>
      <c r="BH3008" s="256">
        <v>0</v>
      </c>
      <c r="BI3008" s="256">
        <v>0</v>
      </c>
      <c r="BJ3008" s="256">
        <v>0</v>
      </c>
      <c r="BK3008" s="256">
        <v>0</v>
      </c>
      <c r="BL3008" s="256">
        <v>0</v>
      </c>
      <c r="BM3008" s="256">
        <v>0</v>
      </c>
      <c r="BN3008" s="256">
        <v>0</v>
      </c>
      <c r="BO3008" s="256">
        <v>0</v>
      </c>
      <c r="BP3008" s="256">
        <v>0</v>
      </c>
      <c r="BQ3008" s="256">
        <v>0</v>
      </c>
      <c r="BR3008" s="256">
        <v>0</v>
      </c>
      <c r="BS3008" s="256">
        <v>0</v>
      </c>
      <c r="BT3008" s="256">
        <v>0</v>
      </c>
      <c r="BU3008" s="256">
        <v>0</v>
      </c>
      <c r="BV3008" s="256">
        <v>0</v>
      </c>
    </row>
    <row r="3009" spans="1:74">
      <c r="A3009" s="256">
        <v>60</v>
      </c>
      <c r="B3009" s="256">
        <v>1829</v>
      </c>
      <c r="C3009" s="256">
        <v>1807</v>
      </c>
      <c r="D3009" s="256">
        <v>1798</v>
      </c>
      <c r="E3009" s="256">
        <v>1790</v>
      </c>
      <c r="F3009" s="256">
        <v>1814</v>
      </c>
      <c r="G3009" s="256">
        <v>1862</v>
      </c>
      <c r="H3009" s="256">
        <v>1940</v>
      </c>
      <c r="I3009" s="256">
        <v>2012</v>
      </c>
      <c r="J3009" s="256">
        <v>2076</v>
      </c>
      <c r="K3009" s="256">
        <v>2120</v>
      </c>
      <c r="L3009" s="256">
        <v>2122</v>
      </c>
      <c r="M3009" s="256">
        <v>2092</v>
      </c>
      <c r="N3009" s="256">
        <v>2068</v>
      </c>
      <c r="O3009" s="256">
        <v>2085</v>
      </c>
      <c r="P3009" s="256">
        <v>2115</v>
      </c>
      <c r="Q3009" s="256">
        <v>2177</v>
      </c>
      <c r="R3009" s="256">
        <v>2252</v>
      </c>
      <c r="S3009" s="256">
        <v>2330</v>
      </c>
      <c r="T3009" s="256">
        <v>2427</v>
      </c>
      <c r="U3009" s="256">
        <v>2544</v>
      </c>
      <c r="V3009" s="256">
        <v>2674</v>
      </c>
      <c r="W3009" s="256">
        <v>2834</v>
      </c>
      <c r="X3009" s="256">
        <v>3027</v>
      </c>
      <c r="Y3009" s="256">
        <v>3288</v>
      </c>
      <c r="Z3009" s="256">
        <v>3616</v>
      </c>
      <c r="AA3009" s="256">
        <v>3982</v>
      </c>
      <c r="AB3009" s="256">
        <v>4354</v>
      </c>
      <c r="AC3009" s="256">
        <v>4597</v>
      </c>
      <c r="AD3009" s="256">
        <v>4505</v>
      </c>
      <c r="AE3009" s="256">
        <v>3771</v>
      </c>
      <c r="AF3009" s="256">
        <v>2502</v>
      </c>
      <c r="AG3009" s="256">
        <v>1640</v>
      </c>
      <c r="AH3009" s="256">
        <v>1304</v>
      </c>
      <c r="AI3009" s="256">
        <v>1112</v>
      </c>
      <c r="AJ3009" s="256">
        <v>904</v>
      </c>
      <c r="AK3009" s="256">
        <v>474</v>
      </c>
      <c r="AL3009" s="256">
        <v>0</v>
      </c>
      <c r="AM3009" s="256">
        <v>0</v>
      </c>
      <c r="AN3009" s="256">
        <v>0</v>
      </c>
      <c r="AO3009" s="256">
        <v>0</v>
      </c>
      <c r="AP3009" s="256">
        <v>0</v>
      </c>
      <c r="AQ3009" s="256">
        <v>0</v>
      </c>
      <c r="AR3009" s="256">
        <v>0</v>
      </c>
      <c r="AS3009" s="256">
        <v>0</v>
      </c>
      <c r="AT3009" s="256">
        <v>0</v>
      </c>
      <c r="AU3009" s="256">
        <v>0</v>
      </c>
      <c r="AV3009" s="256">
        <v>0</v>
      </c>
      <c r="AW3009" s="256">
        <v>0</v>
      </c>
      <c r="AX3009" s="256">
        <v>0</v>
      </c>
      <c r="AY3009" s="256">
        <v>0</v>
      </c>
      <c r="AZ3009" s="256">
        <v>0</v>
      </c>
      <c r="BA3009" s="256">
        <v>0</v>
      </c>
      <c r="BB3009" s="256">
        <v>0</v>
      </c>
      <c r="BC3009" s="256">
        <v>0</v>
      </c>
      <c r="BD3009" s="256">
        <v>0</v>
      </c>
      <c r="BE3009" s="256">
        <v>0</v>
      </c>
      <c r="BF3009" s="256">
        <v>0</v>
      </c>
      <c r="BG3009" s="256">
        <v>0</v>
      </c>
      <c r="BH3009" s="256">
        <v>0</v>
      </c>
      <c r="BI3009" s="256">
        <v>0</v>
      </c>
      <c r="BJ3009" s="256">
        <v>0</v>
      </c>
      <c r="BK3009" s="256">
        <v>0</v>
      </c>
      <c r="BL3009" s="256">
        <v>0</v>
      </c>
      <c r="BM3009" s="256">
        <v>0</v>
      </c>
      <c r="BN3009" s="256">
        <v>0</v>
      </c>
      <c r="BO3009" s="256">
        <v>0</v>
      </c>
      <c r="BP3009" s="256">
        <v>0</v>
      </c>
      <c r="BQ3009" s="256">
        <v>0</v>
      </c>
      <c r="BR3009" s="256">
        <v>0</v>
      </c>
      <c r="BS3009" s="256">
        <v>0</v>
      </c>
      <c r="BT3009" s="256">
        <v>0</v>
      </c>
      <c r="BU3009" s="256">
        <v>0</v>
      </c>
      <c r="BV3009" s="256">
        <v>0</v>
      </c>
    </row>
    <row r="3010" spans="1:74">
      <c r="A3010" s="256">
        <v>65</v>
      </c>
      <c r="B3010" s="256">
        <v>1829</v>
      </c>
      <c r="C3010" s="256">
        <v>1812</v>
      </c>
      <c r="D3010" s="256">
        <v>1806</v>
      </c>
      <c r="E3010" s="256">
        <v>1800</v>
      </c>
      <c r="F3010" s="256">
        <v>1808</v>
      </c>
      <c r="G3010" s="256">
        <v>1848</v>
      </c>
      <c r="H3010" s="256">
        <v>1923</v>
      </c>
      <c r="I3010" s="256">
        <v>1989</v>
      </c>
      <c r="J3010" s="256">
        <v>2060</v>
      </c>
      <c r="K3010" s="256">
        <v>2128</v>
      </c>
      <c r="L3010" s="256">
        <v>2173</v>
      </c>
      <c r="M3010" s="256">
        <v>2185</v>
      </c>
      <c r="N3010" s="256">
        <v>2172</v>
      </c>
      <c r="O3010" s="256">
        <v>2170</v>
      </c>
      <c r="P3010" s="256">
        <v>2174</v>
      </c>
      <c r="Q3010" s="256">
        <v>2230</v>
      </c>
      <c r="R3010" s="256">
        <v>2294</v>
      </c>
      <c r="S3010" s="256">
        <v>2399</v>
      </c>
      <c r="T3010" s="256">
        <v>2516</v>
      </c>
      <c r="U3010" s="256">
        <v>2664</v>
      </c>
      <c r="V3010" s="256">
        <v>2845</v>
      </c>
      <c r="W3010" s="256">
        <v>3090</v>
      </c>
      <c r="X3010" s="256">
        <v>3376</v>
      </c>
      <c r="Y3010" s="256">
        <v>3744</v>
      </c>
      <c r="Z3010" s="256">
        <v>4166</v>
      </c>
      <c r="AA3010" s="256">
        <v>4638</v>
      </c>
      <c r="AB3010" s="256">
        <v>5180</v>
      </c>
      <c r="AC3010" s="256">
        <v>5763</v>
      </c>
      <c r="AD3010" s="256">
        <v>6158</v>
      </c>
      <c r="AE3010" s="256">
        <v>6079</v>
      </c>
      <c r="AF3010" s="256">
        <v>5248</v>
      </c>
      <c r="AG3010" s="256">
        <v>3487</v>
      </c>
      <c r="AH3010" s="256">
        <v>1928</v>
      </c>
      <c r="AI3010" s="256">
        <v>1296</v>
      </c>
      <c r="AJ3010" s="256">
        <v>908</v>
      </c>
      <c r="AK3010" s="256">
        <v>452</v>
      </c>
      <c r="AL3010" s="256">
        <v>0</v>
      </c>
      <c r="AM3010" s="256">
        <v>0</v>
      </c>
      <c r="AN3010" s="256">
        <v>0</v>
      </c>
      <c r="AO3010" s="256">
        <v>0</v>
      </c>
      <c r="AP3010" s="256">
        <v>0</v>
      </c>
      <c r="AQ3010" s="256">
        <v>0</v>
      </c>
      <c r="AR3010" s="256">
        <v>0</v>
      </c>
      <c r="AS3010" s="256">
        <v>0</v>
      </c>
      <c r="AT3010" s="256">
        <v>0</v>
      </c>
      <c r="AU3010" s="256">
        <v>0</v>
      </c>
      <c r="AV3010" s="256">
        <v>0</v>
      </c>
      <c r="AW3010" s="256">
        <v>0</v>
      </c>
      <c r="AX3010" s="256">
        <v>0</v>
      </c>
      <c r="AY3010" s="256">
        <v>0</v>
      </c>
      <c r="AZ3010" s="256">
        <v>0</v>
      </c>
      <c r="BA3010" s="256">
        <v>0</v>
      </c>
      <c r="BB3010" s="256">
        <v>0</v>
      </c>
      <c r="BC3010" s="256">
        <v>0</v>
      </c>
      <c r="BD3010" s="256">
        <v>0</v>
      </c>
      <c r="BE3010" s="256">
        <v>0</v>
      </c>
      <c r="BF3010" s="256">
        <v>0</v>
      </c>
      <c r="BG3010" s="256">
        <v>0</v>
      </c>
      <c r="BH3010" s="256">
        <v>0</v>
      </c>
      <c r="BI3010" s="256">
        <v>0</v>
      </c>
      <c r="BJ3010" s="256">
        <v>0</v>
      </c>
      <c r="BK3010" s="256">
        <v>0</v>
      </c>
      <c r="BL3010" s="256">
        <v>0</v>
      </c>
      <c r="BM3010" s="256">
        <v>0</v>
      </c>
      <c r="BN3010" s="256">
        <v>0</v>
      </c>
      <c r="BO3010" s="256">
        <v>0</v>
      </c>
      <c r="BP3010" s="256">
        <v>0</v>
      </c>
      <c r="BQ3010" s="256">
        <v>0</v>
      </c>
      <c r="BR3010" s="256">
        <v>0</v>
      </c>
      <c r="BS3010" s="256">
        <v>0</v>
      </c>
      <c r="BT3010" s="256">
        <v>0</v>
      </c>
      <c r="BU3010" s="256">
        <v>0</v>
      </c>
      <c r="BV3010" s="256">
        <v>0</v>
      </c>
    </row>
    <row r="3011" spans="1:74">
      <c r="A3011" s="256">
        <v>70</v>
      </c>
      <c r="B3011" s="256">
        <v>1829</v>
      </c>
      <c r="C3011" s="256">
        <v>1816</v>
      </c>
      <c r="D3011" s="256">
        <v>1806</v>
      </c>
      <c r="E3011" s="256">
        <v>1809</v>
      </c>
      <c r="F3011" s="256">
        <v>1814</v>
      </c>
      <c r="G3011" s="256">
        <v>1842</v>
      </c>
      <c r="H3011" s="256">
        <v>1897</v>
      </c>
      <c r="I3011" s="256">
        <v>1965</v>
      </c>
      <c r="J3011" s="256">
        <v>2033</v>
      </c>
      <c r="K3011" s="256">
        <v>2108</v>
      </c>
      <c r="L3011" s="256">
        <v>2175</v>
      </c>
      <c r="M3011" s="256">
        <v>2234</v>
      </c>
      <c r="N3011" s="256">
        <v>2258</v>
      </c>
      <c r="O3011" s="256">
        <v>2286</v>
      </c>
      <c r="P3011" s="256">
        <v>2284</v>
      </c>
      <c r="Q3011" s="256">
        <v>2316</v>
      </c>
      <c r="R3011" s="256">
        <v>2383</v>
      </c>
      <c r="S3011" s="256">
        <v>2480</v>
      </c>
      <c r="T3011" s="256">
        <v>2593</v>
      </c>
      <c r="U3011" s="256">
        <v>2750</v>
      </c>
      <c r="V3011" s="256">
        <v>2962</v>
      </c>
      <c r="W3011" s="256">
        <v>3245</v>
      </c>
      <c r="X3011" s="256">
        <v>3586</v>
      </c>
      <c r="Y3011" s="256">
        <v>3986</v>
      </c>
      <c r="Z3011" s="256">
        <v>4448</v>
      </c>
      <c r="AA3011" s="256">
        <v>4956</v>
      </c>
      <c r="AB3011" s="256">
        <v>5536</v>
      </c>
      <c r="AC3011" s="256">
        <v>6236</v>
      </c>
      <c r="AD3011" s="256">
        <v>6865</v>
      </c>
      <c r="AE3011" s="256">
        <v>7018</v>
      </c>
      <c r="AF3011" s="256">
        <v>6474</v>
      </c>
      <c r="AG3011" s="256">
        <v>4974</v>
      </c>
      <c r="AH3011" s="256">
        <v>2748</v>
      </c>
      <c r="AI3011" s="256">
        <v>1446</v>
      </c>
      <c r="AJ3011" s="256">
        <v>932</v>
      </c>
      <c r="AK3011" s="256">
        <v>430</v>
      </c>
      <c r="AL3011" s="256">
        <v>0</v>
      </c>
      <c r="AM3011" s="256">
        <v>0</v>
      </c>
      <c r="AN3011" s="256">
        <v>0</v>
      </c>
      <c r="AO3011" s="256">
        <v>0</v>
      </c>
      <c r="AP3011" s="256">
        <v>0</v>
      </c>
      <c r="AQ3011" s="256">
        <v>0</v>
      </c>
      <c r="AR3011" s="256">
        <v>0</v>
      </c>
      <c r="AS3011" s="256">
        <v>0</v>
      </c>
      <c r="AT3011" s="256">
        <v>0</v>
      </c>
      <c r="AU3011" s="256">
        <v>0</v>
      </c>
      <c r="AV3011" s="256">
        <v>0</v>
      </c>
      <c r="AW3011" s="256">
        <v>0</v>
      </c>
      <c r="AX3011" s="256">
        <v>0</v>
      </c>
      <c r="AY3011" s="256">
        <v>0</v>
      </c>
      <c r="AZ3011" s="256">
        <v>0</v>
      </c>
      <c r="BA3011" s="256">
        <v>0</v>
      </c>
      <c r="BB3011" s="256">
        <v>0</v>
      </c>
      <c r="BC3011" s="256">
        <v>0</v>
      </c>
      <c r="BD3011" s="256">
        <v>0</v>
      </c>
      <c r="BE3011" s="256">
        <v>0</v>
      </c>
      <c r="BF3011" s="256">
        <v>0</v>
      </c>
      <c r="BG3011" s="256">
        <v>0</v>
      </c>
      <c r="BH3011" s="256">
        <v>0</v>
      </c>
      <c r="BI3011" s="256">
        <v>0</v>
      </c>
      <c r="BJ3011" s="256">
        <v>0</v>
      </c>
      <c r="BK3011" s="256">
        <v>0</v>
      </c>
      <c r="BL3011" s="256">
        <v>0</v>
      </c>
      <c r="BM3011" s="256">
        <v>0</v>
      </c>
      <c r="BN3011" s="256">
        <v>0</v>
      </c>
      <c r="BO3011" s="256">
        <v>0</v>
      </c>
      <c r="BP3011" s="256">
        <v>0</v>
      </c>
      <c r="BQ3011" s="256">
        <v>0</v>
      </c>
      <c r="BR3011" s="256">
        <v>0</v>
      </c>
      <c r="BS3011" s="256">
        <v>0</v>
      </c>
      <c r="BT3011" s="256">
        <v>0</v>
      </c>
      <c r="BU3011" s="256">
        <v>0</v>
      </c>
      <c r="BV3011" s="256">
        <v>0</v>
      </c>
    </row>
    <row r="3012" spans="1:74">
      <c r="A3012" s="256">
        <v>75</v>
      </c>
      <c r="B3012" s="256">
        <v>1829</v>
      </c>
      <c r="C3012" s="256">
        <v>1821</v>
      </c>
      <c r="D3012" s="256">
        <v>1812</v>
      </c>
      <c r="E3012" s="256">
        <v>1814</v>
      </c>
      <c r="F3012" s="256">
        <v>1818</v>
      </c>
      <c r="G3012" s="256">
        <v>1843</v>
      </c>
      <c r="H3012" s="256">
        <v>1876</v>
      </c>
      <c r="I3012" s="256">
        <v>1932</v>
      </c>
      <c r="J3012" s="256">
        <v>1992</v>
      </c>
      <c r="K3012" s="256">
        <v>2064</v>
      </c>
      <c r="L3012" s="256">
        <v>2141</v>
      </c>
      <c r="M3012" s="256">
        <v>2216</v>
      </c>
      <c r="N3012" s="256">
        <v>2275</v>
      </c>
      <c r="O3012" s="256">
        <v>2344</v>
      </c>
      <c r="P3012" s="256">
        <v>2372</v>
      </c>
      <c r="Q3012" s="256">
        <v>2422</v>
      </c>
      <c r="R3012" s="256">
        <v>2482</v>
      </c>
      <c r="S3012" s="256">
        <v>2550</v>
      </c>
      <c r="T3012" s="256">
        <v>2657</v>
      </c>
      <c r="U3012" s="256">
        <v>2796</v>
      </c>
      <c r="V3012" s="256">
        <v>2986</v>
      </c>
      <c r="W3012" s="256">
        <v>3236</v>
      </c>
      <c r="X3012" s="256">
        <v>3536</v>
      </c>
      <c r="Y3012" s="256">
        <v>3888</v>
      </c>
      <c r="Z3012" s="256">
        <v>4302</v>
      </c>
      <c r="AA3012" s="256">
        <v>4788</v>
      </c>
      <c r="AB3012" s="256">
        <v>5412</v>
      </c>
      <c r="AC3012" s="256">
        <v>6227</v>
      </c>
      <c r="AD3012" s="256">
        <v>6988</v>
      </c>
      <c r="AE3012" s="256">
        <v>7264</v>
      </c>
      <c r="AF3012" s="256">
        <v>6771</v>
      </c>
      <c r="AG3012" s="256">
        <v>5055</v>
      </c>
      <c r="AH3012" s="256">
        <v>2590</v>
      </c>
      <c r="AI3012" s="256">
        <v>1276</v>
      </c>
      <c r="AJ3012" s="256">
        <v>818</v>
      </c>
      <c r="AK3012" s="256">
        <v>392</v>
      </c>
      <c r="AL3012" s="256">
        <v>0</v>
      </c>
      <c r="AM3012" s="256">
        <v>0</v>
      </c>
      <c r="AN3012" s="256">
        <v>0</v>
      </c>
      <c r="AO3012" s="256">
        <v>0</v>
      </c>
      <c r="AP3012" s="256">
        <v>0</v>
      </c>
      <c r="AQ3012" s="256">
        <v>0</v>
      </c>
      <c r="AR3012" s="256">
        <v>0</v>
      </c>
      <c r="AS3012" s="256">
        <v>0</v>
      </c>
      <c r="AT3012" s="256">
        <v>0</v>
      </c>
      <c r="AU3012" s="256">
        <v>0</v>
      </c>
      <c r="AV3012" s="256">
        <v>0</v>
      </c>
      <c r="AW3012" s="256">
        <v>0</v>
      </c>
      <c r="AX3012" s="256">
        <v>0</v>
      </c>
      <c r="AY3012" s="256">
        <v>0</v>
      </c>
      <c r="AZ3012" s="256">
        <v>0</v>
      </c>
      <c r="BA3012" s="256">
        <v>0</v>
      </c>
      <c r="BB3012" s="256">
        <v>0</v>
      </c>
      <c r="BC3012" s="256">
        <v>0</v>
      </c>
      <c r="BD3012" s="256">
        <v>0</v>
      </c>
      <c r="BE3012" s="256">
        <v>0</v>
      </c>
      <c r="BF3012" s="256">
        <v>0</v>
      </c>
      <c r="BG3012" s="256">
        <v>0</v>
      </c>
      <c r="BH3012" s="256">
        <v>0</v>
      </c>
      <c r="BI3012" s="256">
        <v>0</v>
      </c>
      <c r="BJ3012" s="256">
        <v>0</v>
      </c>
      <c r="BK3012" s="256">
        <v>0</v>
      </c>
      <c r="BL3012" s="256">
        <v>0</v>
      </c>
      <c r="BM3012" s="256">
        <v>0</v>
      </c>
      <c r="BN3012" s="256">
        <v>0</v>
      </c>
      <c r="BO3012" s="256">
        <v>0</v>
      </c>
      <c r="BP3012" s="256">
        <v>0</v>
      </c>
      <c r="BQ3012" s="256">
        <v>0</v>
      </c>
      <c r="BR3012" s="256">
        <v>0</v>
      </c>
      <c r="BS3012" s="256">
        <v>0</v>
      </c>
      <c r="BT3012" s="256">
        <v>0</v>
      </c>
      <c r="BU3012" s="256">
        <v>0</v>
      </c>
      <c r="BV3012" s="256">
        <v>0</v>
      </c>
    </row>
    <row r="3013" spans="1:74">
      <c r="A3013" s="256">
        <v>80</v>
      </c>
      <c r="B3013" s="256">
        <v>1829</v>
      </c>
      <c r="C3013" s="256">
        <v>1823</v>
      </c>
      <c r="D3013" s="256">
        <v>1816</v>
      </c>
      <c r="E3013" s="256">
        <v>1817</v>
      </c>
      <c r="F3013" s="256">
        <v>1824</v>
      </c>
      <c r="G3013" s="256">
        <v>1842</v>
      </c>
      <c r="H3013" s="256">
        <v>1876</v>
      </c>
      <c r="I3013" s="256">
        <v>1918</v>
      </c>
      <c r="J3013" s="256">
        <v>1965</v>
      </c>
      <c r="K3013" s="256">
        <v>2018</v>
      </c>
      <c r="L3013" s="256">
        <v>2083</v>
      </c>
      <c r="M3013" s="256">
        <v>2154</v>
      </c>
      <c r="N3013" s="256">
        <v>2229</v>
      </c>
      <c r="O3013" s="256">
        <v>2311</v>
      </c>
      <c r="P3013" s="256">
        <v>2365</v>
      </c>
      <c r="Q3013" s="256">
        <v>2430</v>
      </c>
      <c r="R3013" s="256">
        <v>2496</v>
      </c>
      <c r="S3013" s="256">
        <v>2562</v>
      </c>
      <c r="T3013" s="256">
        <v>2632</v>
      </c>
      <c r="U3013" s="256">
        <v>2742</v>
      </c>
      <c r="V3013" s="256">
        <v>2878</v>
      </c>
      <c r="W3013" s="256">
        <v>3070</v>
      </c>
      <c r="X3013" s="256">
        <v>3299</v>
      </c>
      <c r="Y3013" s="256">
        <v>3584</v>
      </c>
      <c r="Z3013" s="256">
        <v>3894</v>
      </c>
      <c r="AA3013" s="256">
        <v>4252</v>
      </c>
      <c r="AB3013" s="256">
        <v>4732</v>
      </c>
      <c r="AC3013" s="256">
        <v>5467</v>
      </c>
      <c r="AD3013" s="256">
        <v>6238</v>
      </c>
      <c r="AE3013" s="256">
        <v>6696</v>
      </c>
      <c r="AF3013" s="256">
        <v>6366</v>
      </c>
      <c r="AG3013" s="256">
        <v>4420</v>
      </c>
      <c r="AH3013" s="256">
        <v>1902</v>
      </c>
      <c r="AI3013" s="256">
        <v>886</v>
      </c>
      <c r="AJ3013" s="256">
        <v>571</v>
      </c>
      <c r="AK3013" s="256">
        <v>299</v>
      </c>
      <c r="AL3013" s="256">
        <v>0</v>
      </c>
      <c r="AM3013" s="256">
        <v>0</v>
      </c>
      <c r="AN3013" s="256">
        <v>0</v>
      </c>
      <c r="AO3013" s="256">
        <v>0</v>
      </c>
      <c r="AP3013" s="256">
        <v>0</v>
      </c>
      <c r="AQ3013" s="256">
        <v>0</v>
      </c>
      <c r="AR3013" s="256">
        <v>0</v>
      </c>
      <c r="AS3013" s="256">
        <v>0</v>
      </c>
      <c r="AT3013" s="256">
        <v>0</v>
      </c>
      <c r="AU3013" s="256">
        <v>0</v>
      </c>
      <c r="AV3013" s="256">
        <v>0</v>
      </c>
      <c r="AW3013" s="256">
        <v>0</v>
      </c>
      <c r="AX3013" s="256">
        <v>0</v>
      </c>
      <c r="AY3013" s="256">
        <v>0</v>
      </c>
      <c r="AZ3013" s="256">
        <v>0</v>
      </c>
      <c r="BA3013" s="256">
        <v>0</v>
      </c>
      <c r="BB3013" s="256">
        <v>0</v>
      </c>
      <c r="BC3013" s="256">
        <v>0</v>
      </c>
      <c r="BD3013" s="256">
        <v>0</v>
      </c>
      <c r="BE3013" s="256">
        <v>0</v>
      </c>
      <c r="BF3013" s="256">
        <v>0</v>
      </c>
      <c r="BG3013" s="256">
        <v>0</v>
      </c>
      <c r="BH3013" s="256">
        <v>0</v>
      </c>
      <c r="BI3013" s="256">
        <v>0</v>
      </c>
      <c r="BJ3013" s="256">
        <v>0</v>
      </c>
      <c r="BK3013" s="256">
        <v>0</v>
      </c>
      <c r="BL3013" s="256">
        <v>0</v>
      </c>
      <c r="BM3013" s="256">
        <v>0</v>
      </c>
      <c r="BN3013" s="256">
        <v>0</v>
      </c>
      <c r="BO3013" s="256">
        <v>0</v>
      </c>
      <c r="BP3013" s="256">
        <v>0</v>
      </c>
      <c r="BQ3013" s="256">
        <v>0</v>
      </c>
      <c r="BR3013" s="256">
        <v>0</v>
      </c>
      <c r="BS3013" s="256">
        <v>0</v>
      </c>
      <c r="BT3013" s="256">
        <v>0</v>
      </c>
      <c r="BU3013" s="256">
        <v>0</v>
      </c>
      <c r="BV3013" s="256">
        <v>0</v>
      </c>
    </row>
    <row r="3014" spans="1:74">
      <c r="A3014" s="256">
        <v>85</v>
      </c>
      <c r="B3014" s="256">
        <v>1829</v>
      </c>
      <c r="C3014" s="256">
        <v>1827</v>
      </c>
      <c r="D3014" s="256">
        <v>1818</v>
      </c>
      <c r="E3014" s="256">
        <v>1820</v>
      </c>
      <c r="F3014" s="256">
        <v>1828</v>
      </c>
      <c r="G3014" s="256">
        <v>1850</v>
      </c>
      <c r="H3014" s="256">
        <v>1878</v>
      </c>
      <c r="I3014" s="256">
        <v>1914</v>
      </c>
      <c r="J3014" s="256">
        <v>1959</v>
      </c>
      <c r="K3014" s="256">
        <v>2001</v>
      </c>
      <c r="L3014" s="256">
        <v>2048</v>
      </c>
      <c r="M3014" s="256">
        <v>2099</v>
      </c>
      <c r="N3014" s="256">
        <v>2153</v>
      </c>
      <c r="O3014" s="256">
        <v>2228</v>
      </c>
      <c r="P3014" s="256">
        <v>2275</v>
      </c>
      <c r="Q3014" s="256">
        <v>2344</v>
      </c>
      <c r="R3014" s="256">
        <v>2406</v>
      </c>
      <c r="S3014" s="256">
        <v>2467</v>
      </c>
      <c r="T3014" s="256">
        <v>2526</v>
      </c>
      <c r="U3014" s="256">
        <v>2618</v>
      </c>
      <c r="V3014" s="256">
        <v>2740</v>
      </c>
      <c r="W3014" s="256">
        <v>2900</v>
      </c>
      <c r="X3014" s="256">
        <v>3096</v>
      </c>
      <c r="Y3014" s="256">
        <v>3314</v>
      </c>
      <c r="Z3014" s="256">
        <v>3556</v>
      </c>
      <c r="AA3014" s="256">
        <v>3817</v>
      </c>
      <c r="AB3014" s="256">
        <v>4167</v>
      </c>
      <c r="AC3014" s="256">
        <v>4646</v>
      </c>
      <c r="AD3014" s="256">
        <v>5094</v>
      </c>
      <c r="AE3014" s="256">
        <v>5350</v>
      </c>
      <c r="AF3014" s="256">
        <v>5050</v>
      </c>
      <c r="AG3014" s="256">
        <v>3148</v>
      </c>
      <c r="AH3014" s="256">
        <v>1144</v>
      </c>
      <c r="AI3014" s="256">
        <v>509</v>
      </c>
      <c r="AJ3014" s="256">
        <v>328</v>
      </c>
      <c r="AK3014" s="256">
        <v>175</v>
      </c>
      <c r="AL3014" s="256">
        <v>0</v>
      </c>
      <c r="AM3014" s="256">
        <v>0</v>
      </c>
      <c r="AN3014" s="256">
        <v>0</v>
      </c>
      <c r="AO3014" s="256">
        <v>0</v>
      </c>
      <c r="AP3014" s="256">
        <v>0</v>
      </c>
      <c r="AQ3014" s="256">
        <v>0</v>
      </c>
      <c r="AR3014" s="256">
        <v>0</v>
      </c>
      <c r="AS3014" s="256">
        <v>0</v>
      </c>
      <c r="AT3014" s="256">
        <v>0</v>
      </c>
      <c r="AU3014" s="256">
        <v>0</v>
      </c>
      <c r="AV3014" s="256">
        <v>0</v>
      </c>
      <c r="AW3014" s="256">
        <v>0</v>
      </c>
      <c r="AX3014" s="256">
        <v>0</v>
      </c>
      <c r="AY3014" s="256">
        <v>0</v>
      </c>
      <c r="AZ3014" s="256">
        <v>0</v>
      </c>
      <c r="BA3014" s="256">
        <v>0</v>
      </c>
      <c r="BB3014" s="256">
        <v>0</v>
      </c>
      <c r="BC3014" s="256">
        <v>0</v>
      </c>
      <c r="BD3014" s="256">
        <v>0</v>
      </c>
      <c r="BE3014" s="256">
        <v>0</v>
      </c>
      <c r="BF3014" s="256">
        <v>0</v>
      </c>
      <c r="BG3014" s="256">
        <v>0</v>
      </c>
      <c r="BH3014" s="256">
        <v>0</v>
      </c>
      <c r="BI3014" s="256">
        <v>0</v>
      </c>
      <c r="BJ3014" s="256">
        <v>0</v>
      </c>
      <c r="BK3014" s="256">
        <v>0</v>
      </c>
      <c r="BL3014" s="256">
        <v>0</v>
      </c>
      <c r="BM3014" s="256">
        <v>0</v>
      </c>
      <c r="BN3014" s="256">
        <v>0</v>
      </c>
      <c r="BO3014" s="256">
        <v>0</v>
      </c>
      <c r="BP3014" s="256">
        <v>0</v>
      </c>
      <c r="BQ3014" s="256">
        <v>0</v>
      </c>
      <c r="BR3014" s="256">
        <v>0</v>
      </c>
      <c r="BS3014" s="256">
        <v>0</v>
      </c>
      <c r="BT3014" s="256">
        <v>0</v>
      </c>
      <c r="BU3014" s="256">
        <v>0</v>
      </c>
      <c r="BV3014" s="256">
        <v>0</v>
      </c>
    </row>
    <row r="3015" spans="1:74">
      <c r="A3015" s="256">
        <v>90</v>
      </c>
      <c r="B3015" s="256">
        <v>1829</v>
      </c>
      <c r="C3015" s="256">
        <v>1826</v>
      </c>
      <c r="D3015" s="256">
        <v>1818</v>
      </c>
      <c r="E3015" s="256">
        <v>1829</v>
      </c>
      <c r="F3015" s="256">
        <v>1836</v>
      </c>
      <c r="G3015" s="256">
        <v>1861</v>
      </c>
      <c r="H3015" s="256">
        <v>1892</v>
      </c>
      <c r="I3015" s="256">
        <v>1914</v>
      </c>
      <c r="J3015" s="256">
        <v>1948</v>
      </c>
      <c r="K3015" s="256">
        <v>1982</v>
      </c>
      <c r="L3015" s="256">
        <v>2018</v>
      </c>
      <c r="M3015" s="256">
        <v>2058</v>
      </c>
      <c r="N3015" s="256">
        <v>2090</v>
      </c>
      <c r="O3015" s="256">
        <v>2144</v>
      </c>
      <c r="P3015" s="256">
        <v>2172</v>
      </c>
      <c r="Q3015" s="256">
        <v>2208</v>
      </c>
      <c r="R3015" s="256">
        <v>2264</v>
      </c>
      <c r="S3015" s="256">
        <v>2322</v>
      </c>
      <c r="T3015" s="256">
        <v>2384</v>
      </c>
      <c r="U3015" s="256">
        <v>2478</v>
      </c>
      <c r="V3015" s="256">
        <v>2588</v>
      </c>
      <c r="W3015" s="256">
        <v>2724</v>
      </c>
      <c r="X3015" s="256">
        <v>2872</v>
      </c>
      <c r="Y3015" s="256">
        <v>3020</v>
      </c>
      <c r="Z3015" s="256">
        <v>3170</v>
      </c>
      <c r="AA3015" s="256">
        <v>3352</v>
      </c>
      <c r="AB3015" s="256">
        <v>3614</v>
      </c>
      <c r="AC3015" s="256">
        <v>3944</v>
      </c>
      <c r="AD3015" s="256">
        <v>4231</v>
      </c>
      <c r="AE3015" s="256">
        <v>4291</v>
      </c>
      <c r="AF3015" s="256">
        <v>3806</v>
      </c>
      <c r="AG3015" s="256">
        <v>2145</v>
      </c>
      <c r="AH3015" s="256">
        <v>726</v>
      </c>
      <c r="AI3015" s="256">
        <v>301</v>
      </c>
      <c r="AJ3015" s="256">
        <v>158</v>
      </c>
      <c r="AK3015" s="256">
        <v>72</v>
      </c>
      <c r="AL3015" s="256">
        <v>0</v>
      </c>
      <c r="AM3015" s="256">
        <v>0</v>
      </c>
      <c r="AN3015" s="256">
        <v>0</v>
      </c>
      <c r="AO3015" s="256">
        <v>0</v>
      </c>
      <c r="AP3015" s="256">
        <v>0</v>
      </c>
      <c r="AQ3015" s="256">
        <v>0</v>
      </c>
      <c r="AR3015" s="256">
        <v>0</v>
      </c>
      <c r="AS3015" s="256">
        <v>0</v>
      </c>
      <c r="AT3015" s="256">
        <v>0</v>
      </c>
      <c r="AU3015" s="256">
        <v>0</v>
      </c>
      <c r="AV3015" s="256">
        <v>0</v>
      </c>
      <c r="AW3015" s="256">
        <v>0</v>
      </c>
      <c r="AX3015" s="256">
        <v>0</v>
      </c>
      <c r="AY3015" s="256">
        <v>0</v>
      </c>
      <c r="AZ3015" s="256">
        <v>0</v>
      </c>
      <c r="BA3015" s="256">
        <v>0</v>
      </c>
      <c r="BB3015" s="256">
        <v>0</v>
      </c>
      <c r="BC3015" s="256">
        <v>0</v>
      </c>
      <c r="BD3015" s="256">
        <v>0</v>
      </c>
      <c r="BE3015" s="256">
        <v>0</v>
      </c>
      <c r="BF3015" s="256">
        <v>0</v>
      </c>
      <c r="BG3015" s="256">
        <v>0</v>
      </c>
      <c r="BH3015" s="256">
        <v>0</v>
      </c>
      <c r="BI3015" s="256">
        <v>0</v>
      </c>
      <c r="BJ3015" s="256">
        <v>0</v>
      </c>
      <c r="BK3015" s="256">
        <v>0</v>
      </c>
      <c r="BL3015" s="256">
        <v>0</v>
      </c>
      <c r="BM3015" s="256">
        <v>0</v>
      </c>
      <c r="BN3015" s="256">
        <v>0</v>
      </c>
      <c r="BO3015" s="256">
        <v>0</v>
      </c>
      <c r="BP3015" s="256">
        <v>0</v>
      </c>
      <c r="BQ3015" s="256">
        <v>0</v>
      </c>
      <c r="BR3015" s="256">
        <v>0</v>
      </c>
      <c r="BS3015" s="256">
        <v>0</v>
      </c>
      <c r="BT3015" s="256">
        <v>0</v>
      </c>
      <c r="BU3015" s="256">
        <v>0</v>
      </c>
      <c r="BV3015" s="256">
        <v>0</v>
      </c>
    </row>
    <row r="3016" spans="1:74">
      <c r="A3016" s="256">
        <v>95</v>
      </c>
      <c r="B3016" s="256">
        <v>1829</v>
      </c>
      <c r="C3016" s="256">
        <v>1832</v>
      </c>
      <c r="D3016" s="256">
        <v>1832</v>
      </c>
      <c r="E3016" s="256">
        <v>1840</v>
      </c>
      <c r="F3016" s="256">
        <v>1847</v>
      </c>
      <c r="G3016" s="256">
        <v>1873</v>
      </c>
      <c r="H3016" s="256">
        <v>1898</v>
      </c>
      <c r="I3016" s="256">
        <v>1933</v>
      </c>
      <c r="J3016" s="256">
        <v>1961</v>
      </c>
      <c r="K3016" s="256">
        <v>1986</v>
      </c>
      <c r="L3016" s="256">
        <v>2007</v>
      </c>
      <c r="M3016" s="256">
        <v>2020</v>
      </c>
      <c r="N3016" s="256">
        <v>2040</v>
      </c>
      <c r="O3016" s="256">
        <v>2065</v>
      </c>
      <c r="P3016" s="256">
        <v>2078</v>
      </c>
      <c r="Q3016" s="256">
        <v>2108</v>
      </c>
      <c r="R3016" s="256">
        <v>2138</v>
      </c>
      <c r="S3016" s="256">
        <v>2182</v>
      </c>
      <c r="T3016" s="256">
        <v>2232</v>
      </c>
      <c r="U3016" s="256">
        <v>2313</v>
      </c>
      <c r="V3016" s="256">
        <v>2411</v>
      </c>
      <c r="W3016" s="256">
        <v>2505</v>
      </c>
      <c r="X3016" s="256">
        <v>2596</v>
      </c>
      <c r="Y3016" s="256">
        <v>2668</v>
      </c>
      <c r="Z3016" s="256">
        <v>2706</v>
      </c>
      <c r="AA3016" s="256">
        <v>2741</v>
      </c>
      <c r="AB3016" s="256">
        <v>2776</v>
      </c>
      <c r="AC3016" s="256">
        <v>2786</v>
      </c>
      <c r="AD3016" s="256">
        <v>2684</v>
      </c>
      <c r="AE3016" s="256">
        <v>2376</v>
      </c>
      <c r="AF3016" s="256">
        <v>1868</v>
      </c>
      <c r="AG3016" s="256">
        <v>1034</v>
      </c>
      <c r="AH3016" s="256">
        <v>414</v>
      </c>
      <c r="AI3016" s="256">
        <v>196</v>
      </c>
      <c r="AJ3016" s="256">
        <v>101</v>
      </c>
      <c r="AK3016" s="256">
        <v>51</v>
      </c>
      <c r="AL3016" s="256">
        <v>0</v>
      </c>
      <c r="AM3016" s="256">
        <v>0</v>
      </c>
      <c r="AN3016" s="256">
        <v>0</v>
      </c>
      <c r="AO3016" s="256">
        <v>0</v>
      </c>
      <c r="AP3016" s="256">
        <v>0</v>
      </c>
      <c r="AQ3016" s="256">
        <v>0</v>
      </c>
      <c r="AR3016" s="256">
        <v>0</v>
      </c>
      <c r="AS3016" s="256">
        <v>0</v>
      </c>
      <c r="AT3016" s="256">
        <v>0</v>
      </c>
      <c r="AU3016" s="256">
        <v>0</v>
      </c>
      <c r="AV3016" s="256">
        <v>0</v>
      </c>
      <c r="AW3016" s="256">
        <v>0</v>
      </c>
      <c r="AX3016" s="256">
        <v>0</v>
      </c>
      <c r="AY3016" s="256">
        <v>0</v>
      </c>
      <c r="AZ3016" s="256">
        <v>0</v>
      </c>
      <c r="BA3016" s="256">
        <v>0</v>
      </c>
      <c r="BB3016" s="256">
        <v>0</v>
      </c>
      <c r="BC3016" s="256">
        <v>0</v>
      </c>
      <c r="BD3016" s="256">
        <v>0</v>
      </c>
      <c r="BE3016" s="256">
        <v>0</v>
      </c>
      <c r="BF3016" s="256">
        <v>0</v>
      </c>
      <c r="BG3016" s="256">
        <v>0</v>
      </c>
      <c r="BH3016" s="256">
        <v>0</v>
      </c>
      <c r="BI3016" s="256">
        <v>0</v>
      </c>
      <c r="BJ3016" s="256">
        <v>0</v>
      </c>
      <c r="BK3016" s="256">
        <v>0</v>
      </c>
      <c r="BL3016" s="256">
        <v>0</v>
      </c>
      <c r="BM3016" s="256">
        <v>0</v>
      </c>
      <c r="BN3016" s="256">
        <v>0</v>
      </c>
      <c r="BO3016" s="256">
        <v>0</v>
      </c>
      <c r="BP3016" s="256">
        <v>0</v>
      </c>
      <c r="BQ3016" s="256">
        <v>0</v>
      </c>
      <c r="BR3016" s="256">
        <v>0</v>
      </c>
      <c r="BS3016" s="256">
        <v>0</v>
      </c>
      <c r="BT3016" s="256">
        <v>0</v>
      </c>
      <c r="BU3016" s="256">
        <v>0</v>
      </c>
      <c r="BV3016" s="256">
        <v>0</v>
      </c>
    </row>
    <row r="3017" spans="1:74">
      <c r="A3017" s="256">
        <v>100</v>
      </c>
      <c r="B3017" s="256">
        <v>1829</v>
      </c>
      <c r="C3017" s="256">
        <v>1837</v>
      </c>
      <c r="D3017" s="256">
        <v>1842</v>
      </c>
      <c r="E3017" s="256">
        <v>1849</v>
      </c>
      <c r="F3017" s="256">
        <v>1858</v>
      </c>
      <c r="G3017" s="256">
        <v>1892</v>
      </c>
      <c r="H3017" s="256">
        <v>1914</v>
      </c>
      <c r="I3017" s="256">
        <v>1934</v>
      </c>
      <c r="J3017" s="256">
        <v>1957</v>
      </c>
      <c r="K3017" s="256">
        <v>1964</v>
      </c>
      <c r="L3017" s="256">
        <v>1970</v>
      </c>
      <c r="M3017" s="256">
        <v>1976</v>
      </c>
      <c r="N3017" s="256">
        <v>1972</v>
      </c>
      <c r="O3017" s="256">
        <v>1982</v>
      </c>
      <c r="P3017" s="256">
        <v>1958</v>
      </c>
      <c r="Q3017" s="256">
        <v>1956</v>
      </c>
      <c r="R3017" s="256">
        <v>1972</v>
      </c>
      <c r="S3017" s="256">
        <v>1994</v>
      </c>
      <c r="T3017" s="256">
        <v>2019</v>
      </c>
      <c r="U3017" s="256">
        <v>2054</v>
      </c>
      <c r="V3017" s="256">
        <v>2066</v>
      </c>
      <c r="W3017" s="256">
        <v>2088</v>
      </c>
      <c r="X3017" s="256">
        <v>2092</v>
      </c>
      <c r="Y3017" s="256">
        <v>2063</v>
      </c>
      <c r="Z3017" s="256">
        <v>1968</v>
      </c>
      <c r="AA3017" s="256">
        <v>1824</v>
      </c>
      <c r="AB3017" s="256">
        <v>1656</v>
      </c>
      <c r="AC3017" s="256">
        <v>1432</v>
      </c>
      <c r="AD3017" s="256">
        <v>1213</v>
      </c>
      <c r="AE3017" s="256">
        <v>944</v>
      </c>
      <c r="AF3017" s="256">
        <v>667</v>
      </c>
      <c r="AG3017" s="256">
        <v>456</v>
      </c>
      <c r="AH3017" s="256">
        <v>280</v>
      </c>
      <c r="AI3017" s="256">
        <v>178</v>
      </c>
      <c r="AJ3017" s="256">
        <v>122</v>
      </c>
      <c r="AK3017" s="256">
        <v>70</v>
      </c>
      <c r="AL3017" s="256">
        <v>0</v>
      </c>
      <c r="AM3017" s="256">
        <v>0</v>
      </c>
      <c r="AN3017" s="256">
        <v>0</v>
      </c>
      <c r="AO3017" s="256">
        <v>0</v>
      </c>
      <c r="AP3017" s="256">
        <v>0</v>
      </c>
      <c r="AQ3017" s="256">
        <v>0</v>
      </c>
      <c r="AR3017" s="256">
        <v>0</v>
      </c>
      <c r="AS3017" s="256">
        <v>0</v>
      </c>
      <c r="AT3017" s="256">
        <v>0</v>
      </c>
      <c r="AU3017" s="256">
        <v>0</v>
      </c>
      <c r="AV3017" s="256">
        <v>0</v>
      </c>
      <c r="AW3017" s="256">
        <v>0</v>
      </c>
      <c r="AX3017" s="256">
        <v>0</v>
      </c>
      <c r="AY3017" s="256">
        <v>0</v>
      </c>
      <c r="AZ3017" s="256">
        <v>0</v>
      </c>
      <c r="BA3017" s="256">
        <v>0</v>
      </c>
      <c r="BB3017" s="256">
        <v>0</v>
      </c>
      <c r="BC3017" s="256">
        <v>0</v>
      </c>
      <c r="BD3017" s="256">
        <v>0</v>
      </c>
      <c r="BE3017" s="256">
        <v>0</v>
      </c>
      <c r="BF3017" s="256">
        <v>0</v>
      </c>
      <c r="BG3017" s="256">
        <v>0</v>
      </c>
      <c r="BH3017" s="256">
        <v>0</v>
      </c>
      <c r="BI3017" s="256">
        <v>0</v>
      </c>
      <c r="BJ3017" s="256">
        <v>0</v>
      </c>
      <c r="BK3017" s="256">
        <v>0</v>
      </c>
      <c r="BL3017" s="256">
        <v>0</v>
      </c>
      <c r="BM3017" s="256">
        <v>0</v>
      </c>
      <c r="BN3017" s="256">
        <v>0</v>
      </c>
      <c r="BO3017" s="256">
        <v>0</v>
      </c>
      <c r="BP3017" s="256">
        <v>0</v>
      </c>
      <c r="BQ3017" s="256">
        <v>0</v>
      </c>
      <c r="BR3017" s="256">
        <v>0</v>
      </c>
      <c r="BS3017" s="256">
        <v>0</v>
      </c>
      <c r="BT3017" s="256">
        <v>0</v>
      </c>
      <c r="BU3017" s="256">
        <v>0</v>
      </c>
      <c r="BV3017" s="256">
        <v>0</v>
      </c>
    </row>
    <row r="3018" spans="1:74">
      <c r="A3018" s="256">
        <v>105</v>
      </c>
      <c r="B3018" s="256">
        <v>1829</v>
      </c>
      <c r="C3018" s="256">
        <v>1843</v>
      </c>
      <c r="D3018" s="256">
        <v>1848</v>
      </c>
      <c r="E3018" s="256">
        <v>1864</v>
      </c>
      <c r="F3018" s="256">
        <v>1879</v>
      </c>
      <c r="G3018" s="256">
        <v>1896</v>
      </c>
      <c r="H3018" s="256">
        <v>1911</v>
      </c>
      <c r="I3018" s="256">
        <v>1928</v>
      </c>
      <c r="J3018" s="256">
        <v>1937</v>
      </c>
      <c r="K3018" s="256">
        <v>1928</v>
      </c>
      <c r="L3018" s="256">
        <v>1918</v>
      </c>
      <c r="M3018" s="256">
        <v>1894</v>
      </c>
      <c r="N3018" s="256">
        <v>1872</v>
      </c>
      <c r="O3018" s="256">
        <v>1848</v>
      </c>
      <c r="P3018" s="256">
        <v>1797</v>
      </c>
      <c r="Q3018" s="256">
        <v>1742</v>
      </c>
      <c r="R3018" s="256">
        <v>1674</v>
      </c>
      <c r="S3018" s="256">
        <v>1614</v>
      </c>
      <c r="T3018" s="256">
        <v>1555</v>
      </c>
      <c r="U3018" s="256">
        <v>1542</v>
      </c>
      <c r="V3018" s="256">
        <v>1576</v>
      </c>
      <c r="W3018" s="256">
        <v>1618</v>
      </c>
      <c r="X3018" s="256">
        <v>1587</v>
      </c>
      <c r="Y3018" s="256">
        <v>1420</v>
      </c>
      <c r="Z3018" s="256">
        <v>1153</v>
      </c>
      <c r="AA3018" s="256">
        <v>879</v>
      </c>
      <c r="AB3018" s="256">
        <v>700</v>
      </c>
      <c r="AC3018" s="256">
        <v>589</v>
      </c>
      <c r="AD3018" s="256">
        <v>490</v>
      </c>
      <c r="AE3018" s="256">
        <v>402</v>
      </c>
      <c r="AF3018" s="256">
        <v>336</v>
      </c>
      <c r="AG3018" s="256">
        <v>281</v>
      </c>
      <c r="AH3018" s="256">
        <v>224</v>
      </c>
      <c r="AI3018" s="256">
        <v>191</v>
      </c>
      <c r="AJ3018" s="256">
        <v>139</v>
      </c>
      <c r="AK3018" s="256">
        <v>88</v>
      </c>
      <c r="AL3018" s="256">
        <v>0</v>
      </c>
      <c r="AM3018" s="256">
        <v>0</v>
      </c>
      <c r="AN3018" s="256">
        <v>0</v>
      </c>
      <c r="AO3018" s="256">
        <v>0</v>
      </c>
      <c r="AP3018" s="256">
        <v>0</v>
      </c>
      <c r="AQ3018" s="256">
        <v>0</v>
      </c>
      <c r="AR3018" s="256">
        <v>0</v>
      </c>
      <c r="AS3018" s="256">
        <v>0</v>
      </c>
      <c r="AT3018" s="256">
        <v>0</v>
      </c>
      <c r="AU3018" s="256">
        <v>0</v>
      </c>
      <c r="AV3018" s="256">
        <v>0</v>
      </c>
      <c r="AW3018" s="256">
        <v>0</v>
      </c>
      <c r="AX3018" s="256">
        <v>0</v>
      </c>
      <c r="AY3018" s="256">
        <v>0</v>
      </c>
      <c r="AZ3018" s="256">
        <v>0</v>
      </c>
      <c r="BA3018" s="256">
        <v>0</v>
      </c>
      <c r="BB3018" s="256">
        <v>0</v>
      </c>
      <c r="BC3018" s="256">
        <v>0</v>
      </c>
      <c r="BD3018" s="256">
        <v>0</v>
      </c>
      <c r="BE3018" s="256">
        <v>0</v>
      </c>
      <c r="BF3018" s="256">
        <v>0</v>
      </c>
      <c r="BG3018" s="256">
        <v>0</v>
      </c>
      <c r="BH3018" s="256">
        <v>0</v>
      </c>
      <c r="BI3018" s="256">
        <v>0</v>
      </c>
      <c r="BJ3018" s="256">
        <v>0</v>
      </c>
      <c r="BK3018" s="256">
        <v>0</v>
      </c>
      <c r="BL3018" s="256">
        <v>0</v>
      </c>
      <c r="BM3018" s="256">
        <v>0</v>
      </c>
      <c r="BN3018" s="256">
        <v>0</v>
      </c>
      <c r="BO3018" s="256">
        <v>0</v>
      </c>
      <c r="BP3018" s="256">
        <v>0</v>
      </c>
      <c r="BQ3018" s="256">
        <v>0</v>
      </c>
      <c r="BR3018" s="256">
        <v>0</v>
      </c>
      <c r="BS3018" s="256">
        <v>0</v>
      </c>
      <c r="BT3018" s="256">
        <v>0</v>
      </c>
      <c r="BU3018" s="256">
        <v>0</v>
      </c>
      <c r="BV3018" s="256">
        <v>0</v>
      </c>
    </row>
    <row r="3019" spans="1:74">
      <c r="A3019" s="256">
        <v>110</v>
      </c>
      <c r="B3019" s="256">
        <v>1829</v>
      </c>
      <c r="C3019" s="256">
        <v>1848</v>
      </c>
      <c r="D3019" s="256">
        <v>1854</v>
      </c>
      <c r="E3019" s="256">
        <v>1873</v>
      </c>
      <c r="F3019" s="256">
        <v>1883</v>
      </c>
      <c r="G3019" s="256">
        <v>1902</v>
      </c>
      <c r="H3019" s="256">
        <v>1914</v>
      </c>
      <c r="I3019" s="256">
        <v>1912</v>
      </c>
      <c r="J3019" s="256">
        <v>1896</v>
      </c>
      <c r="K3019" s="256">
        <v>1876</v>
      </c>
      <c r="L3019" s="256">
        <v>1843</v>
      </c>
      <c r="M3019" s="256">
        <v>1804</v>
      </c>
      <c r="N3019" s="256">
        <v>1742</v>
      </c>
      <c r="O3019" s="256">
        <v>1646</v>
      </c>
      <c r="P3019" s="256">
        <v>1493</v>
      </c>
      <c r="Q3019" s="256">
        <v>1354</v>
      </c>
      <c r="R3019" s="256">
        <v>1226</v>
      </c>
      <c r="S3019" s="256">
        <v>1138</v>
      </c>
      <c r="T3019" s="256">
        <v>1088</v>
      </c>
      <c r="U3019" s="256">
        <v>1080</v>
      </c>
      <c r="V3019" s="256">
        <v>1096</v>
      </c>
      <c r="W3019" s="256">
        <v>1074</v>
      </c>
      <c r="X3019" s="256">
        <v>938</v>
      </c>
      <c r="Y3019" s="256">
        <v>736</v>
      </c>
      <c r="Z3019" s="256">
        <v>598</v>
      </c>
      <c r="AA3019" s="256">
        <v>549</v>
      </c>
      <c r="AB3019" s="256">
        <v>530</v>
      </c>
      <c r="AC3019" s="256">
        <v>493</v>
      </c>
      <c r="AD3019" s="256">
        <v>435</v>
      </c>
      <c r="AE3019" s="256">
        <v>365</v>
      </c>
      <c r="AF3019" s="256">
        <v>306</v>
      </c>
      <c r="AG3019" s="256">
        <v>254</v>
      </c>
      <c r="AH3019" s="256">
        <v>234</v>
      </c>
      <c r="AI3019" s="256">
        <v>206</v>
      </c>
      <c r="AJ3019" s="256">
        <v>154</v>
      </c>
      <c r="AK3019" s="256">
        <v>98</v>
      </c>
      <c r="AL3019" s="256">
        <v>0</v>
      </c>
      <c r="AM3019" s="256">
        <v>0</v>
      </c>
      <c r="AN3019" s="256">
        <v>0</v>
      </c>
      <c r="AO3019" s="256">
        <v>0</v>
      </c>
      <c r="AP3019" s="256">
        <v>0</v>
      </c>
      <c r="AQ3019" s="256">
        <v>0</v>
      </c>
      <c r="AR3019" s="256">
        <v>0</v>
      </c>
      <c r="AS3019" s="256">
        <v>0</v>
      </c>
      <c r="AT3019" s="256">
        <v>0</v>
      </c>
      <c r="AU3019" s="256">
        <v>0</v>
      </c>
      <c r="AV3019" s="256">
        <v>0</v>
      </c>
      <c r="AW3019" s="256">
        <v>0</v>
      </c>
      <c r="AX3019" s="256">
        <v>0</v>
      </c>
      <c r="AY3019" s="256">
        <v>0</v>
      </c>
      <c r="AZ3019" s="256">
        <v>0</v>
      </c>
      <c r="BA3019" s="256">
        <v>0</v>
      </c>
      <c r="BB3019" s="256">
        <v>0</v>
      </c>
      <c r="BC3019" s="256">
        <v>0</v>
      </c>
      <c r="BD3019" s="256">
        <v>0</v>
      </c>
      <c r="BE3019" s="256">
        <v>0</v>
      </c>
      <c r="BF3019" s="256">
        <v>0</v>
      </c>
      <c r="BG3019" s="256">
        <v>0</v>
      </c>
      <c r="BH3019" s="256">
        <v>0</v>
      </c>
      <c r="BI3019" s="256">
        <v>0</v>
      </c>
      <c r="BJ3019" s="256">
        <v>0</v>
      </c>
      <c r="BK3019" s="256">
        <v>0</v>
      </c>
      <c r="BL3019" s="256">
        <v>0</v>
      </c>
      <c r="BM3019" s="256">
        <v>0</v>
      </c>
      <c r="BN3019" s="256">
        <v>0</v>
      </c>
      <c r="BO3019" s="256">
        <v>0</v>
      </c>
      <c r="BP3019" s="256">
        <v>0</v>
      </c>
      <c r="BQ3019" s="256">
        <v>0</v>
      </c>
      <c r="BR3019" s="256">
        <v>0</v>
      </c>
      <c r="BS3019" s="256">
        <v>0</v>
      </c>
      <c r="BT3019" s="256">
        <v>0</v>
      </c>
      <c r="BU3019" s="256">
        <v>0</v>
      </c>
      <c r="BV3019" s="256">
        <v>0</v>
      </c>
    </row>
    <row r="3020" spans="1:74">
      <c r="A3020" s="256">
        <v>115</v>
      </c>
      <c r="B3020" s="256">
        <v>1829</v>
      </c>
      <c r="C3020" s="256">
        <v>1847</v>
      </c>
      <c r="D3020" s="256">
        <v>1865</v>
      </c>
      <c r="E3020" s="256">
        <v>1882</v>
      </c>
      <c r="F3020" s="256">
        <v>1888</v>
      </c>
      <c r="G3020" s="256">
        <v>1904</v>
      </c>
      <c r="H3020" s="256">
        <v>1898</v>
      </c>
      <c r="I3020" s="256">
        <v>1884</v>
      </c>
      <c r="J3020" s="256">
        <v>1852</v>
      </c>
      <c r="K3020" s="256">
        <v>1821</v>
      </c>
      <c r="L3020" s="256">
        <v>1754</v>
      </c>
      <c r="M3020" s="256">
        <v>1652</v>
      </c>
      <c r="N3020" s="256">
        <v>1494</v>
      </c>
      <c r="O3020" s="256">
        <v>1334</v>
      </c>
      <c r="P3020" s="256">
        <v>1144</v>
      </c>
      <c r="Q3020" s="256">
        <v>982</v>
      </c>
      <c r="R3020" s="256">
        <v>858</v>
      </c>
      <c r="S3020" s="256">
        <v>784</v>
      </c>
      <c r="T3020" s="256">
        <v>734</v>
      </c>
      <c r="U3020" s="256">
        <v>708</v>
      </c>
      <c r="V3020" s="256">
        <v>702</v>
      </c>
      <c r="W3020" s="256">
        <v>674</v>
      </c>
      <c r="X3020" s="256">
        <v>576</v>
      </c>
      <c r="Y3020" s="256">
        <v>506</v>
      </c>
      <c r="Z3020" s="256">
        <v>488</v>
      </c>
      <c r="AA3020" s="256">
        <v>483</v>
      </c>
      <c r="AB3020" s="256">
        <v>486</v>
      </c>
      <c r="AC3020" s="256">
        <v>472</v>
      </c>
      <c r="AD3020" s="256">
        <v>423</v>
      </c>
      <c r="AE3020" s="256">
        <v>372</v>
      </c>
      <c r="AF3020" s="256">
        <v>318</v>
      </c>
      <c r="AG3020" s="256">
        <v>287</v>
      </c>
      <c r="AH3020" s="256">
        <v>282</v>
      </c>
      <c r="AI3020" s="256">
        <v>258</v>
      </c>
      <c r="AJ3020" s="256">
        <v>214</v>
      </c>
      <c r="AK3020" s="256">
        <v>130</v>
      </c>
      <c r="AL3020" s="256">
        <v>0</v>
      </c>
      <c r="AM3020" s="256">
        <v>0</v>
      </c>
      <c r="AN3020" s="256">
        <v>0</v>
      </c>
      <c r="AO3020" s="256">
        <v>0</v>
      </c>
      <c r="AP3020" s="256">
        <v>0</v>
      </c>
      <c r="AQ3020" s="256">
        <v>0</v>
      </c>
      <c r="AR3020" s="256">
        <v>0</v>
      </c>
      <c r="AS3020" s="256">
        <v>0</v>
      </c>
      <c r="AT3020" s="256">
        <v>0</v>
      </c>
      <c r="AU3020" s="256">
        <v>0</v>
      </c>
      <c r="AV3020" s="256">
        <v>0</v>
      </c>
      <c r="AW3020" s="256">
        <v>0</v>
      </c>
      <c r="AX3020" s="256">
        <v>0</v>
      </c>
      <c r="AY3020" s="256">
        <v>0</v>
      </c>
      <c r="AZ3020" s="256">
        <v>0</v>
      </c>
      <c r="BA3020" s="256">
        <v>0</v>
      </c>
      <c r="BB3020" s="256">
        <v>0</v>
      </c>
      <c r="BC3020" s="256">
        <v>0</v>
      </c>
      <c r="BD3020" s="256">
        <v>0</v>
      </c>
      <c r="BE3020" s="256">
        <v>0</v>
      </c>
      <c r="BF3020" s="256">
        <v>0</v>
      </c>
      <c r="BG3020" s="256">
        <v>0</v>
      </c>
      <c r="BH3020" s="256">
        <v>0</v>
      </c>
      <c r="BI3020" s="256">
        <v>0</v>
      </c>
      <c r="BJ3020" s="256">
        <v>0</v>
      </c>
      <c r="BK3020" s="256">
        <v>0</v>
      </c>
      <c r="BL3020" s="256">
        <v>0</v>
      </c>
      <c r="BM3020" s="256">
        <v>0</v>
      </c>
      <c r="BN3020" s="256">
        <v>0</v>
      </c>
      <c r="BO3020" s="256">
        <v>0</v>
      </c>
      <c r="BP3020" s="256">
        <v>0</v>
      </c>
      <c r="BQ3020" s="256">
        <v>0</v>
      </c>
      <c r="BR3020" s="256">
        <v>0</v>
      </c>
      <c r="BS3020" s="256">
        <v>0</v>
      </c>
      <c r="BT3020" s="256">
        <v>0</v>
      </c>
      <c r="BU3020" s="256">
        <v>0</v>
      </c>
      <c r="BV3020" s="256">
        <v>0</v>
      </c>
    </row>
    <row r="3021" spans="1:74">
      <c r="A3021" s="256">
        <v>120</v>
      </c>
      <c r="B3021" s="256">
        <v>1829</v>
      </c>
      <c r="C3021" s="256">
        <v>1850</v>
      </c>
      <c r="D3021" s="256">
        <v>1875</v>
      </c>
      <c r="E3021" s="256">
        <v>1888</v>
      </c>
      <c r="F3021" s="256">
        <v>1895</v>
      </c>
      <c r="G3021" s="256">
        <v>1894</v>
      </c>
      <c r="H3021" s="256">
        <v>1876</v>
      </c>
      <c r="I3021" s="256">
        <v>1850</v>
      </c>
      <c r="J3021" s="256">
        <v>1810</v>
      </c>
      <c r="K3021" s="256">
        <v>1736</v>
      </c>
      <c r="L3021" s="256">
        <v>1600</v>
      </c>
      <c r="M3021" s="256">
        <v>1418</v>
      </c>
      <c r="N3021" s="256">
        <v>1216</v>
      </c>
      <c r="O3021" s="256">
        <v>1030</v>
      </c>
      <c r="P3021" s="256">
        <v>838</v>
      </c>
      <c r="Q3021" s="256">
        <v>700</v>
      </c>
      <c r="R3021" s="256">
        <v>610</v>
      </c>
      <c r="S3021" s="256">
        <v>557</v>
      </c>
      <c r="T3021" s="256">
        <v>517</v>
      </c>
      <c r="U3021" s="256">
        <v>526</v>
      </c>
      <c r="V3021" s="256">
        <v>536</v>
      </c>
      <c r="W3021" s="256">
        <v>546</v>
      </c>
      <c r="X3021" s="256">
        <v>499</v>
      </c>
      <c r="Y3021" s="256">
        <v>453</v>
      </c>
      <c r="Z3021" s="256">
        <v>451</v>
      </c>
      <c r="AA3021" s="256">
        <v>456</v>
      </c>
      <c r="AB3021" s="256">
        <v>467</v>
      </c>
      <c r="AC3021" s="256">
        <v>460</v>
      </c>
      <c r="AD3021" s="256">
        <v>417</v>
      </c>
      <c r="AE3021" s="256">
        <v>384</v>
      </c>
      <c r="AF3021" s="256">
        <v>340</v>
      </c>
      <c r="AG3021" s="256">
        <v>306</v>
      </c>
      <c r="AH3021" s="256">
        <v>286</v>
      </c>
      <c r="AI3021" s="256">
        <v>302</v>
      </c>
      <c r="AJ3021" s="256">
        <v>276</v>
      </c>
      <c r="AK3021" s="256">
        <v>166</v>
      </c>
      <c r="AL3021" s="256">
        <v>0</v>
      </c>
      <c r="AM3021" s="256">
        <v>0</v>
      </c>
      <c r="AN3021" s="256">
        <v>0</v>
      </c>
      <c r="AO3021" s="256">
        <v>0</v>
      </c>
      <c r="AP3021" s="256">
        <v>0</v>
      </c>
      <c r="AQ3021" s="256">
        <v>0</v>
      </c>
      <c r="AR3021" s="256">
        <v>0</v>
      </c>
      <c r="AS3021" s="256">
        <v>0</v>
      </c>
      <c r="AT3021" s="256">
        <v>0</v>
      </c>
      <c r="AU3021" s="256">
        <v>0</v>
      </c>
      <c r="AV3021" s="256">
        <v>0</v>
      </c>
      <c r="AW3021" s="256">
        <v>0</v>
      </c>
      <c r="AX3021" s="256">
        <v>0</v>
      </c>
      <c r="AY3021" s="256">
        <v>0</v>
      </c>
      <c r="AZ3021" s="256">
        <v>0</v>
      </c>
      <c r="BA3021" s="256">
        <v>0</v>
      </c>
      <c r="BB3021" s="256">
        <v>0</v>
      </c>
      <c r="BC3021" s="256">
        <v>0</v>
      </c>
      <c r="BD3021" s="256">
        <v>0</v>
      </c>
      <c r="BE3021" s="256">
        <v>0</v>
      </c>
      <c r="BF3021" s="256">
        <v>0</v>
      </c>
      <c r="BG3021" s="256">
        <v>0</v>
      </c>
      <c r="BH3021" s="256">
        <v>0</v>
      </c>
      <c r="BI3021" s="256">
        <v>0</v>
      </c>
      <c r="BJ3021" s="256">
        <v>0</v>
      </c>
      <c r="BK3021" s="256">
        <v>0</v>
      </c>
      <c r="BL3021" s="256">
        <v>0</v>
      </c>
      <c r="BM3021" s="256">
        <v>0</v>
      </c>
      <c r="BN3021" s="256">
        <v>0</v>
      </c>
      <c r="BO3021" s="256">
        <v>0</v>
      </c>
      <c r="BP3021" s="256">
        <v>0</v>
      </c>
      <c r="BQ3021" s="256">
        <v>0</v>
      </c>
      <c r="BR3021" s="256">
        <v>0</v>
      </c>
      <c r="BS3021" s="256">
        <v>0</v>
      </c>
      <c r="BT3021" s="256">
        <v>0</v>
      </c>
      <c r="BU3021" s="256">
        <v>0</v>
      </c>
      <c r="BV3021" s="256">
        <v>0</v>
      </c>
    </row>
    <row r="3022" spans="1:74">
      <c r="A3022" s="256">
        <v>125</v>
      </c>
      <c r="B3022" s="256">
        <v>1829</v>
      </c>
      <c r="C3022" s="256">
        <v>1860</v>
      </c>
      <c r="D3022" s="256">
        <v>1885</v>
      </c>
      <c r="E3022" s="256">
        <v>1894</v>
      </c>
      <c r="F3022" s="256">
        <v>1893</v>
      </c>
      <c r="G3022" s="256">
        <v>1888</v>
      </c>
      <c r="H3022" s="256">
        <v>1865</v>
      </c>
      <c r="I3022" s="256">
        <v>1820</v>
      </c>
      <c r="J3022" s="256">
        <v>1743</v>
      </c>
      <c r="K3022" s="256">
        <v>1602</v>
      </c>
      <c r="L3022" s="256">
        <v>1406</v>
      </c>
      <c r="M3022" s="256">
        <v>1188</v>
      </c>
      <c r="N3022" s="256">
        <v>964</v>
      </c>
      <c r="O3022" s="256">
        <v>776</v>
      </c>
      <c r="P3022" s="256">
        <v>624</v>
      </c>
      <c r="Q3022" s="256">
        <v>538</v>
      </c>
      <c r="R3022" s="256">
        <v>485</v>
      </c>
      <c r="S3022" s="256">
        <v>460</v>
      </c>
      <c r="T3022" s="256">
        <v>468</v>
      </c>
      <c r="U3022" s="256">
        <v>498</v>
      </c>
      <c r="V3022" s="256">
        <v>542</v>
      </c>
      <c r="W3022" s="256">
        <v>582</v>
      </c>
      <c r="X3022" s="256">
        <v>578</v>
      </c>
      <c r="Y3022" s="256">
        <v>520</v>
      </c>
      <c r="Z3022" s="256">
        <v>492</v>
      </c>
      <c r="AA3022" s="256">
        <v>480</v>
      </c>
      <c r="AB3022" s="256">
        <v>461</v>
      </c>
      <c r="AC3022" s="256">
        <v>433</v>
      </c>
      <c r="AD3022" s="256">
        <v>407</v>
      </c>
      <c r="AE3022" s="256">
        <v>371</v>
      </c>
      <c r="AF3022" s="256">
        <v>340</v>
      </c>
      <c r="AG3022" s="256">
        <v>296</v>
      </c>
      <c r="AH3022" s="256">
        <v>279</v>
      </c>
      <c r="AI3022" s="256">
        <v>272</v>
      </c>
      <c r="AJ3022" s="256">
        <v>250</v>
      </c>
      <c r="AK3022" s="256">
        <v>170</v>
      </c>
      <c r="AL3022" s="256">
        <v>0</v>
      </c>
      <c r="AM3022" s="256">
        <v>0</v>
      </c>
      <c r="AN3022" s="256">
        <v>0</v>
      </c>
      <c r="AO3022" s="256">
        <v>0</v>
      </c>
      <c r="AP3022" s="256">
        <v>0</v>
      </c>
      <c r="AQ3022" s="256">
        <v>0</v>
      </c>
      <c r="AR3022" s="256">
        <v>0</v>
      </c>
      <c r="AS3022" s="256">
        <v>0</v>
      </c>
      <c r="AT3022" s="256">
        <v>0</v>
      </c>
      <c r="AU3022" s="256">
        <v>0</v>
      </c>
      <c r="AV3022" s="256">
        <v>0</v>
      </c>
      <c r="AW3022" s="256">
        <v>0</v>
      </c>
      <c r="AX3022" s="256">
        <v>0</v>
      </c>
      <c r="AY3022" s="256">
        <v>0</v>
      </c>
      <c r="AZ3022" s="256">
        <v>0</v>
      </c>
      <c r="BA3022" s="256">
        <v>0</v>
      </c>
      <c r="BB3022" s="256">
        <v>0</v>
      </c>
      <c r="BC3022" s="256">
        <v>0</v>
      </c>
      <c r="BD3022" s="256">
        <v>0</v>
      </c>
      <c r="BE3022" s="256">
        <v>0</v>
      </c>
      <c r="BF3022" s="256">
        <v>0</v>
      </c>
      <c r="BG3022" s="256">
        <v>0</v>
      </c>
      <c r="BH3022" s="256">
        <v>0</v>
      </c>
      <c r="BI3022" s="256">
        <v>0</v>
      </c>
      <c r="BJ3022" s="256">
        <v>0</v>
      </c>
      <c r="BK3022" s="256">
        <v>0</v>
      </c>
      <c r="BL3022" s="256">
        <v>0</v>
      </c>
      <c r="BM3022" s="256">
        <v>0</v>
      </c>
      <c r="BN3022" s="256">
        <v>0</v>
      </c>
      <c r="BO3022" s="256">
        <v>0</v>
      </c>
      <c r="BP3022" s="256">
        <v>0</v>
      </c>
      <c r="BQ3022" s="256">
        <v>0</v>
      </c>
      <c r="BR3022" s="256">
        <v>0</v>
      </c>
      <c r="BS3022" s="256">
        <v>0</v>
      </c>
      <c r="BT3022" s="256">
        <v>0</v>
      </c>
      <c r="BU3022" s="256">
        <v>0</v>
      </c>
      <c r="BV3022" s="256">
        <v>0</v>
      </c>
    </row>
    <row r="3023" spans="1:74">
      <c r="A3023" s="256">
        <v>130</v>
      </c>
      <c r="B3023" s="256">
        <v>1829</v>
      </c>
      <c r="C3023" s="256">
        <v>1865</v>
      </c>
      <c r="D3023" s="256">
        <v>1885</v>
      </c>
      <c r="E3023" s="256">
        <v>1901</v>
      </c>
      <c r="F3023" s="256">
        <v>1894</v>
      </c>
      <c r="G3023" s="256">
        <v>1876</v>
      </c>
      <c r="H3023" s="256">
        <v>1842</v>
      </c>
      <c r="I3023" s="256">
        <v>1782</v>
      </c>
      <c r="J3023" s="256">
        <v>1644</v>
      </c>
      <c r="K3023" s="256">
        <v>1449</v>
      </c>
      <c r="L3023" s="256">
        <v>1204</v>
      </c>
      <c r="M3023" s="256">
        <v>974</v>
      </c>
      <c r="N3023" s="256">
        <v>748</v>
      </c>
      <c r="O3023" s="256">
        <v>608</v>
      </c>
      <c r="P3023" s="256">
        <v>511</v>
      </c>
      <c r="Q3023" s="256">
        <v>460</v>
      </c>
      <c r="R3023" s="256">
        <v>444</v>
      </c>
      <c r="S3023" s="256">
        <v>449</v>
      </c>
      <c r="T3023" s="256">
        <v>487</v>
      </c>
      <c r="U3023" s="256">
        <v>552</v>
      </c>
      <c r="V3023" s="256">
        <v>626</v>
      </c>
      <c r="W3023" s="256">
        <v>695</v>
      </c>
      <c r="X3023" s="256">
        <v>770</v>
      </c>
      <c r="Y3023" s="256">
        <v>782</v>
      </c>
      <c r="Z3023" s="256">
        <v>754</v>
      </c>
      <c r="AA3023" s="256">
        <v>690</v>
      </c>
      <c r="AB3023" s="256">
        <v>594</v>
      </c>
      <c r="AC3023" s="256">
        <v>518</v>
      </c>
      <c r="AD3023" s="256">
        <v>456</v>
      </c>
      <c r="AE3023" s="256">
        <v>408</v>
      </c>
      <c r="AF3023" s="256">
        <v>349</v>
      </c>
      <c r="AG3023" s="256">
        <v>284</v>
      </c>
      <c r="AH3023" s="256">
        <v>243</v>
      </c>
      <c r="AI3023" s="256">
        <v>235</v>
      </c>
      <c r="AJ3023" s="256">
        <v>218</v>
      </c>
      <c r="AK3023" s="256">
        <v>168</v>
      </c>
      <c r="AL3023" s="256">
        <v>0</v>
      </c>
      <c r="AM3023" s="256">
        <v>0</v>
      </c>
      <c r="AN3023" s="256">
        <v>0</v>
      </c>
      <c r="AO3023" s="256">
        <v>0</v>
      </c>
      <c r="AP3023" s="256">
        <v>0</v>
      </c>
      <c r="AQ3023" s="256">
        <v>0</v>
      </c>
      <c r="AR3023" s="256">
        <v>0</v>
      </c>
      <c r="AS3023" s="256">
        <v>0</v>
      </c>
      <c r="AT3023" s="256">
        <v>0</v>
      </c>
      <c r="AU3023" s="256">
        <v>0</v>
      </c>
      <c r="AV3023" s="256">
        <v>0</v>
      </c>
      <c r="AW3023" s="256">
        <v>0</v>
      </c>
      <c r="AX3023" s="256">
        <v>0</v>
      </c>
      <c r="AY3023" s="256">
        <v>0</v>
      </c>
      <c r="AZ3023" s="256">
        <v>0</v>
      </c>
      <c r="BA3023" s="256">
        <v>0</v>
      </c>
      <c r="BB3023" s="256">
        <v>0</v>
      </c>
      <c r="BC3023" s="256">
        <v>0</v>
      </c>
      <c r="BD3023" s="256">
        <v>0</v>
      </c>
      <c r="BE3023" s="256">
        <v>0</v>
      </c>
      <c r="BF3023" s="256">
        <v>0</v>
      </c>
      <c r="BG3023" s="256">
        <v>0</v>
      </c>
      <c r="BH3023" s="256">
        <v>0</v>
      </c>
      <c r="BI3023" s="256">
        <v>0</v>
      </c>
      <c r="BJ3023" s="256">
        <v>0</v>
      </c>
      <c r="BK3023" s="256">
        <v>0</v>
      </c>
      <c r="BL3023" s="256">
        <v>0</v>
      </c>
      <c r="BM3023" s="256">
        <v>0</v>
      </c>
      <c r="BN3023" s="256">
        <v>0</v>
      </c>
      <c r="BO3023" s="256">
        <v>0</v>
      </c>
      <c r="BP3023" s="256">
        <v>0</v>
      </c>
      <c r="BQ3023" s="256">
        <v>0</v>
      </c>
      <c r="BR3023" s="256">
        <v>0</v>
      </c>
      <c r="BS3023" s="256">
        <v>0</v>
      </c>
      <c r="BT3023" s="256">
        <v>0</v>
      </c>
      <c r="BU3023" s="256">
        <v>0</v>
      </c>
      <c r="BV3023" s="256">
        <v>0</v>
      </c>
    </row>
    <row r="3024" spans="1:74">
      <c r="A3024" s="256">
        <v>135</v>
      </c>
      <c r="B3024" s="256">
        <v>1829</v>
      </c>
      <c r="C3024" s="256">
        <v>1868</v>
      </c>
      <c r="D3024" s="256">
        <v>1898</v>
      </c>
      <c r="E3024" s="256">
        <v>1910</v>
      </c>
      <c r="F3024" s="256">
        <v>1890</v>
      </c>
      <c r="G3024" s="256">
        <v>1852</v>
      </c>
      <c r="H3024" s="256">
        <v>1818</v>
      </c>
      <c r="I3024" s="256">
        <v>1711</v>
      </c>
      <c r="J3024" s="256">
        <v>1526</v>
      </c>
      <c r="K3024" s="256">
        <v>1280</v>
      </c>
      <c r="L3024" s="256">
        <v>1032</v>
      </c>
      <c r="M3024" s="256">
        <v>794</v>
      </c>
      <c r="N3024" s="256">
        <v>606</v>
      </c>
      <c r="O3024" s="256">
        <v>524</v>
      </c>
      <c r="P3024" s="256">
        <v>459</v>
      </c>
      <c r="Q3024" s="256">
        <v>440</v>
      </c>
      <c r="R3024" s="256">
        <v>438</v>
      </c>
      <c r="S3024" s="256">
        <v>482</v>
      </c>
      <c r="T3024" s="256">
        <v>552</v>
      </c>
      <c r="U3024" s="256">
        <v>634</v>
      </c>
      <c r="V3024" s="256">
        <v>714</v>
      </c>
      <c r="W3024" s="256">
        <v>797</v>
      </c>
      <c r="X3024" s="256">
        <v>868</v>
      </c>
      <c r="Y3024" s="256">
        <v>944</v>
      </c>
      <c r="Z3024" s="256">
        <v>950</v>
      </c>
      <c r="AA3024" s="256">
        <v>852</v>
      </c>
      <c r="AB3024" s="256">
        <v>739</v>
      </c>
      <c r="AC3024" s="256">
        <v>646</v>
      </c>
      <c r="AD3024" s="256">
        <v>568</v>
      </c>
      <c r="AE3024" s="256">
        <v>478</v>
      </c>
      <c r="AF3024" s="256">
        <v>392</v>
      </c>
      <c r="AG3024" s="256">
        <v>312</v>
      </c>
      <c r="AH3024" s="256">
        <v>276</v>
      </c>
      <c r="AI3024" s="256">
        <v>292</v>
      </c>
      <c r="AJ3024" s="256">
        <v>263</v>
      </c>
      <c r="AK3024" s="256">
        <v>166</v>
      </c>
      <c r="AL3024" s="256">
        <v>0</v>
      </c>
      <c r="AM3024" s="256">
        <v>0</v>
      </c>
      <c r="AN3024" s="256">
        <v>0</v>
      </c>
      <c r="AO3024" s="256">
        <v>0</v>
      </c>
      <c r="AP3024" s="256">
        <v>0</v>
      </c>
      <c r="AQ3024" s="256">
        <v>0</v>
      </c>
      <c r="AR3024" s="256">
        <v>0</v>
      </c>
      <c r="AS3024" s="256">
        <v>0</v>
      </c>
      <c r="AT3024" s="256">
        <v>0</v>
      </c>
      <c r="AU3024" s="256">
        <v>0</v>
      </c>
      <c r="AV3024" s="256">
        <v>0</v>
      </c>
      <c r="AW3024" s="256">
        <v>0</v>
      </c>
      <c r="AX3024" s="256">
        <v>0</v>
      </c>
      <c r="AY3024" s="256">
        <v>0</v>
      </c>
      <c r="AZ3024" s="256">
        <v>0</v>
      </c>
      <c r="BA3024" s="256">
        <v>0</v>
      </c>
      <c r="BB3024" s="256">
        <v>0</v>
      </c>
      <c r="BC3024" s="256">
        <v>0</v>
      </c>
      <c r="BD3024" s="256">
        <v>0</v>
      </c>
      <c r="BE3024" s="256">
        <v>0</v>
      </c>
      <c r="BF3024" s="256">
        <v>0</v>
      </c>
      <c r="BG3024" s="256">
        <v>0</v>
      </c>
      <c r="BH3024" s="256">
        <v>0</v>
      </c>
      <c r="BI3024" s="256">
        <v>0</v>
      </c>
      <c r="BJ3024" s="256">
        <v>0</v>
      </c>
      <c r="BK3024" s="256">
        <v>0</v>
      </c>
      <c r="BL3024" s="256">
        <v>0</v>
      </c>
      <c r="BM3024" s="256">
        <v>0</v>
      </c>
      <c r="BN3024" s="256">
        <v>0</v>
      </c>
      <c r="BO3024" s="256">
        <v>0</v>
      </c>
      <c r="BP3024" s="256">
        <v>0</v>
      </c>
      <c r="BQ3024" s="256">
        <v>0</v>
      </c>
      <c r="BR3024" s="256">
        <v>0</v>
      </c>
      <c r="BS3024" s="256">
        <v>0</v>
      </c>
      <c r="BT3024" s="256">
        <v>0</v>
      </c>
      <c r="BU3024" s="256">
        <v>0</v>
      </c>
      <c r="BV3024" s="256">
        <v>0</v>
      </c>
    </row>
    <row r="3025" spans="1:74">
      <c r="A3025" s="256">
        <v>140</v>
      </c>
      <c r="B3025" s="256">
        <v>1829</v>
      </c>
      <c r="C3025" s="256">
        <v>1867</v>
      </c>
      <c r="D3025" s="256">
        <v>1900</v>
      </c>
      <c r="E3025" s="256">
        <v>1908</v>
      </c>
      <c r="F3025" s="256">
        <v>1882</v>
      </c>
      <c r="G3025" s="256">
        <v>1848</v>
      </c>
      <c r="H3025" s="256">
        <v>1782</v>
      </c>
      <c r="I3025" s="256">
        <v>1638</v>
      </c>
      <c r="J3025" s="256">
        <v>1397</v>
      </c>
      <c r="K3025" s="256">
        <v>1138</v>
      </c>
      <c r="L3025" s="256">
        <v>868</v>
      </c>
      <c r="M3025" s="256">
        <v>662</v>
      </c>
      <c r="N3025" s="256">
        <v>532</v>
      </c>
      <c r="O3025" s="256">
        <v>490</v>
      </c>
      <c r="P3025" s="256">
        <v>447</v>
      </c>
      <c r="Q3025" s="256">
        <v>439</v>
      </c>
      <c r="R3025" s="256">
        <v>469</v>
      </c>
      <c r="S3025" s="256">
        <v>538</v>
      </c>
      <c r="T3025" s="256">
        <v>618</v>
      </c>
      <c r="U3025" s="256">
        <v>689</v>
      </c>
      <c r="V3025" s="256">
        <v>756</v>
      </c>
      <c r="W3025" s="256">
        <v>829</v>
      </c>
      <c r="X3025" s="256">
        <v>884</v>
      </c>
      <c r="Y3025" s="256">
        <v>897</v>
      </c>
      <c r="Z3025" s="256">
        <v>824</v>
      </c>
      <c r="AA3025" s="256">
        <v>750</v>
      </c>
      <c r="AB3025" s="256">
        <v>680</v>
      </c>
      <c r="AC3025" s="256">
        <v>611</v>
      </c>
      <c r="AD3025" s="256">
        <v>538</v>
      </c>
      <c r="AE3025" s="256">
        <v>462</v>
      </c>
      <c r="AF3025" s="256">
        <v>388</v>
      </c>
      <c r="AG3025" s="256">
        <v>321</v>
      </c>
      <c r="AH3025" s="256">
        <v>275</v>
      </c>
      <c r="AI3025" s="256">
        <v>266</v>
      </c>
      <c r="AJ3025" s="256">
        <v>220</v>
      </c>
      <c r="AK3025" s="256">
        <v>127</v>
      </c>
      <c r="AL3025" s="256">
        <v>0</v>
      </c>
      <c r="AM3025" s="256">
        <v>0</v>
      </c>
      <c r="AN3025" s="256">
        <v>0</v>
      </c>
      <c r="AO3025" s="256">
        <v>0</v>
      </c>
      <c r="AP3025" s="256">
        <v>0</v>
      </c>
      <c r="AQ3025" s="256">
        <v>0</v>
      </c>
      <c r="AR3025" s="256">
        <v>0</v>
      </c>
      <c r="AS3025" s="256">
        <v>0</v>
      </c>
      <c r="AT3025" s="256">
        <v>0</v>
      </c>
      <c r="AU3025" s="256">
        <v>0</v>
      </c>
      <c r="AV3025" s="256">
        <v>0</v>
      </c>
      <c r="AW3025" s="256">
        <v>0</v>
      </c>
      <c r="AX3025" s="256">
        <v>0</v>
      </c>
      <c r="AY3025" s="256">
        <v>0</v>
      </c>
      <c r="AZ3025" s="256">
        <v>0</v>
      </c>
      <c r="BA3025" s="256">
        <v>0</v>
      </c>
      <c r="BB3025" s="256">
        <v>0</v>
      </c>
      <c r="BC3025" s="256">
        <v>0</v>
      </c>
      <c r="BD3025" s="256">
        <v>0</v>
      </c>
      <c r="BE3025" s="256">
        <v>0</v>
      </c>
      <c r="BF3025" s="256">
        <v>0</v>
      </c>
      <c r="BG3025" s="256">
        <v>0</v>
      </c>
      <c r="BH3025" s="256">
        <v>0</v>
      </c>
      <c r="BI3025" s="256">
        <v>0</v>
      </c>
      <c r="BJ3025" s="256">
        <v>0</v>
      </c>
      <c r="BK3025" s="256">
        <v>0</v>
      </c>
      <c r="BL3025" s="256">
        <v>0</v>
      </c>
      <c r="BM3025" s="256">
        <v>0</v>
      </c>
      <c r="BN3025" s="256">
        <v>0</v>
      </c>
      <c r="BO3025" s="256">
        <v>0</v>
      </c>
      <c r="BP3025" s="256">
        <v>0</v>
      </c>
      <c r="BQ3025" s="256">
        <v>0</v>
      </c>
      <c r="BR3025" s="256">
        <v>0</v>
      </c>
      <c r="BS3025" s="256">
        <v>0</v>
      </c>
      <c r="BT3025" s="256">
        <v>0</v>
      </c>
      <c r="BU3025" s="256">
        <v>0</v>
      </c>
      <c r="BV3025" s="256">
        <v>0</v>
      </c>
    </row>
    <row r="3026" spans="1:74">
      <c r="A3026" s="256">
        <v>145</v>
      </c>
      <c r="B3026" s="256">
        <v>1829</v>
      </c>
      <c r="C3026" s="256">
        <v>1874</v>
      </c>
      <c r="D3026" s="256">
        <v>1905</v>
      </c>
      <c r="E3026" s="256">
        <v>1910</v>
      </c>
      <c r="F3026" s="256">
        <v>1875</v>
      </c>
      <c r="G3026" s="256">
        <v>1830</v>
      </c>
      <c r="H3026" s="256">
        <v>1742</v>
      </c>
      <c r="I3026" s="256">
        <v>1544</v>
      </c>
      <c r="J3026" s="256">
        <v>1284</v>
      </c>
      <c r="K3026" s="256">
        <v>1012</v>
      </c>
      <c r="L3026" s="256">
        <v>748</v>
      </c>
      <c r="M3026" s="256">
        <v>584</v>
      </c>
      <c r="N3026" s="256">
        <v>503</v>
      </c>
      <c r="O3026" s="256">
        <v>470</v>
      </c>
      <c r="P3026" s="256">
        <v>442</v>
      </c>
      <c r="Q3026" s="256">
        <v>456</v>
      </c>
      <c r="R3026" s="256">
        <v>512</v>
      </c>
      <c r="S3026" s="256">
        <v>594</v>
      </c>
      <c r="T3026" s="256">
        <v>649</v>
      </c>
      <c r="U3026" s="256">
        <v>698</v>
      </c>
      <c r="V3026" s="256">
        <v>746</v>
      </c>
      <c r="W3026" s="256">
        <v>792</v>
      </c>
      <c r="X3026" s="256">
        <v>808</v>
      </c>
      <c r="Y3026" s="256">
        <v>763</v>
      </c>
      <c r="Z3026" s="256">
        <v>704</v>
      </c>
      <c r="AA3026" s="256">
        <v>649</v>
      </c>
      <c r="AB3026" s="256">
        <v>584</v>
      </c>
      <c r="AC3026" s="256">
        <v>540</v>
      </c>
      <c r="AD3026" s="256">
        <v>484</v>
      </c>
      <c r="AE3026" s="256">
        <v>423</v>
      </c>
      <c r="AF3026" s="256">
        <v>365</v>
      </c>
      <c r="AG3026" s="256">
        <v>314</v>
      </c>
      <c r="AH3026" s="256">
        <v>294</v>
      </c>
      <c r="AI3026" s="256">
        <v>291</v>
      </c>
      <c r="AJ3026" s="256">
        <v>248</v>
      </c>
      <c r="AK3026" s="256">
        <v>136</v>
      </c>
      <c r="AL3026" s="256">
        <v>0</v>
      </c>
      <c r="AM3026" s="256">
        <v>0</v>
      </c>
      <c r="AN3026" s="256">
        <v>0</v>
      </c>
      <c r="AO3026" s="256">
        <v>0</v>
      </c>
      <c r="AP3026" s="256">
        <v>0</v>
      </c>
      <c r="AQ3026" s="256">
        <v>0</v>
      </c>
      <c r="AR3026" s="256">
        <v>0</v>
      </c>
      <c r="AS3026" s="256">
        <v>0</v>
      </c>
      <c r="AT3026" s="256">
        <v>0</v>
      </c>
      <c r="AU3026" s="256">
        <v>0</v>
      </c>
      <c r="AV3026" s="256">
        <v>0</v>
      </c>
      <c r="AW3026" s="256">
        <v>0</v>
      </c>
      <c r="AX3026" s="256">
        <v>0</v>
      </c>
      <c r="AY3026" s="256">
        <v>0</v>
      </c>
      <c r="AZ3026" s="256">
        <v>0</v>
      </c>
      <c r="BA3026" s="256">
        <v>0</v>
      </c>
      <c r="BB3026" s="256">
        <v>0</v>
      </c>
      <c r="BC3026" s="256">
        <v>0</v>
      </c>
      <c r="BD3026" s="256">
        <v>0</v>
      </c>
      <c r="BE3026" s="256">
        <v>0</v>
      </c>
      <c r="BF3026" s="256">
        <v>0</v>
      </c>
      <c r="BG3026" s="256">
        <v>0</v>
      </c>
      <c r="BH3026" s="256">
        <v>0</v>
      </c>
      <c r="BI3026" s="256">
        <v>0</v>
      </c>
      <c r="BJ3026" s="256">
        <v>0</v>
      </c>
      <c r="BK3026" s="256">
        <v>0</v>
      </c>
      <c r="BL3026" s="256">
        <v>0</v>
      </c>
      <c r="BM3026" s="256">
        <v>0</v>
      </c>
      <c r="BN3026" s="256">
        <v>0</v>
      </c>
      <c r="BO3026" s="256">
        <v>0</v>
      </c>
      <c r="BP3026" s="256">
        <v>0</v>
      </c>
      <c r="BQ3026" s="256">
        <v>0</v>
      </c>
      <c r="BR3026" s="256">
        <v>0</v>
      </c>
      <c r="BS3026" s="256">
        <v>0</v>
      </c>
      <c r="BT3026" s="256">
        <v>0</v>
      </c>
      <c r="BU3026" s="256">
        <v>0</v>
      </c>
      <c r="BV3026" s="256">
        <v>0</v>
      </c>
    </row>
    <row r="3027" spans="1:74">
      <c r="A3027" s="256">
        <v>150</v>
      </c>
      <c r="B3027" s="256">
        <v>1829</v>
      </c>
      <c r="C3027" s="256">
        <v>1874</v>
      </c>
      <c r="D3027" s="256">
        <v>1910</v>
      </c>
      <c r="E3027" s="256">
        <v>1910</v>
      </c>
      <c r="F3027" s="256">
        <v>1876</v>
      </c>
      <c r="G3027" s="256">
        <v>1822</v>
      </c>
      <c r="H3027" s="256">
        <v>1698</v>
      </c>
      <c r="I3027" s="256">
        <v>1463</v>
      </c>
      <c r="J3027" s="256">
        <v>1188</v>
      </c>
      <c r="K3027" s="256">
        <v>898</v>
      </c>
      <c r="L3027" s="256">
        <v>668</v>
      </c>
      <c r="M3027" s="256">
        <v>532</v>
      </c>
      <c r="N3027" s="256">
        <v>480</v>
      </c>
      <c r="O3027" s="256">
        <v>468</v>
      </c>
      <c r="P3027" s="256">
        <v>447</v>
      </c>
      <c r="Q3027" s="256">
        <v>478</v>
      </c>
      <c r="R3027" s="256">
        <v>556</v>
      </c>
      <c r="S3027" s="256">
        <v>616</v>
      </c>
      <c r="T3027" s="256">
        <v>642</v>
      </c>
      <c r="U3027" s="256">
        <v>676</v>
      </c>
      <c r="V3027" s="256">
        <v>708</v>
      </c>
      <c r="W3027" s="256">
        <v>724</v>
      </c>
      <c r="X3027" s="256">
        <v>704</v>
      </c>
      <c r="Y3027" s="256">
        <v>648</v>
      </c>
      <c r="Z3027" s="256">
        <v>610</v>
      </c>
      <c r="AA3027" s="256">
        <v>560</v>
      </c>
      <c r="AB3027" s="256">
        <v>515</v>
      </c>
      <c r="AC3027" s="256">
        <v>472</v>
      </c>
      <c r="AD3027" s="256">
        <v>428</v>
      </c>
      <c r="AE3027" s="256">
        <v>368</v>
      </c>
      <c r="AF3027" s="256">
        <v>317</v>
      </c>
      <c r="AG3027" s="256">
        <v>294</v>
      </c>
      <c r="AH3027" s="256">
        <v>282</v>
      </c>
      <c r="AI3027" s="256">
        <v>281</v>
      </c>
      <c r="AJ3027" s="256">
        <v>259</v>
      </c>
      <c r="AK3027" s="256">
        <v>168</v>
      </c>
      <c r="AL3027" s="256">
        <v>0</v>
      </c>
      <c r="AM3027" s="256">
        <v>0</v>
      </c>
      <c r="AN3027" s="256">
        <v>0</v>
      </c>
      <c r="AO3027" s="256">
        <v>0</v>
      </c>
      <c r="AP3027" s="256">
        <v>0</v>
      </c>
      <c r="AQ3027" s="256">
        <v>0</v>
      </c>
      <c r="AR3027" s="256">
        <v>0</v>
      </c>
      <c r="AS3027" s="256">
        <v>0</v>
      </c>
      <c r="AT3027" s="256">
        <v>0</v>
      </c>
      <c r="AU3027" s="256">
        <v>0</v>
      </c>
      <c r="AV3027" s="256">
        <v>0</v>
      </c>
      <c r="AW3027" s="256">
        <v>0</v>
      </c>
      <c r="AX3027" s="256">
        <v>0</v>
      </c>
      <c r="AY3027" s="256">
        <v>0</v>
      </c>
      <c r="AZ3027" s="256">
        <v>0</v>
      </c>
      <c r="BA3027" s="256">
        <v>0</v>
      </c>
      <c r="BB3027" s="256">
        <v>0</v>
      </c>
      <c r="BC3027" s="256">
        <v>0</v>
      </c>
      <c r="BD3027" s="256">
        <v>0</v>
      </c>
      <c r="BE3027" s="256">
        <v>0</v>
      </c>
      <c r="BF3027" s="256">
        <v>0</v>
      </c>
      <c r="BG3027" s="256">
        <v>0</v>
      </c>
      <c r="BH3027" s="256">
        <v>0</v>
      </c>
      <c r="BI3027" s="256">
        <v>0</v>
      </c>
      <c r="BJ3027" s="256">
        <v>0</v>
      </c>
      <c r="BK3027" s="256">
        <v>0</v>
      </c>
      <c r="BL3027" s="256">
        <v>0</v>
      </c>
      <c r="BM3027" s="256">
        <v>0</v>
      </c>
      <c r="BN3027" s="256">
        <v>0</v>
      </c>
      <c r="BO3027" s="256">
        <v>0</v>
      </c>
      <c r="BP3027" s="256">
        <v>0</v>
      </c>
      <c r="BQ3027" s="256">
        <v>0</v>
      </c>
      <c r="BR3027" s="256">
        <v>0</v>
      </c>
      <c r="BS3027" s="256">
        <v>0</v>
      </c>
      <c r="BT3027" s="256">
        <v>0</v>
      </c>
      <c r="BU3027" s="256">
        <v>0</v>
      </c>
      <c r="BV3027" s="256">
        <v>0</v>
      </c>
    </row>
    <row r="3028" spans="1:74">
      <c r="A3028" s="256">
        <v>155</v>
      </c>
      <c r="B3028" s="256">
        <v>1829</v>
      </c>
      <c r="C3028" s="256">
        <v>1872</v>
      </c>
      <c r="D3028" s="256">
        <v>1910</v>
      </c>
      <c r="E3028" s="256">
        <v>1913</v>
      </c>
      <c r="F3028" s="256">
        <v>1872</v>
      </c>
      <c r="G3028" s="256">
        <v>1808</v>
      </c>
      <c r="H3028" s="256">
        <v>1596</v>
      </c>
      <c r="I3028" s="256">
        <v>1396</v>
      </c>
      <c r="J3028" s="256">
        <v>1103</v>
      </c>
      <c r="K3028" s="256">
        <v>820</v>
      </c>
      <c r="L3028" s="256">
        <v>605</v>
      </c>
      <c r="M3028" s="256">
        <v>508</v>
      </c>
      <c r="N3028" s="256">
        <v>476</v>
      </c>
      <c r="O3028" s="256">
        <v>460</v>
      </c>
      <c r="P3028" s="256">
        <v>456</v>
      </c>
      <c r="Q3028" s="256">
        <v>514</v>
      </c>
      <c r="R3028" s="256">
        <v>584</v>
      </c>
      <c r="S3028" s="256">
        <v>615</v>
      </c>
      <c r="T3028" s="256">
        <v>630</v>
      </c>
      <c r="U3028" s="256">
        <v>648</v>
      </c>
      <c r="V3028" s="256">
        <v>659</v>
      </c>
      <c r="W3028" s="256">
        <v>654</v>
      </c>
      <c r="X3028" s="256">
        <v>616</v>
      </c>
      <c r="Y3028" s="256">
        <v>570</v>
      </c>
      <c r="Z3028" s="256">
        <v>535</v>
      </c>
      <c r="AA3028" s="256">
        <v>494</v>
      </c>
      <c r="AB3028" s="256">
        <v>450</v>
      </c>
      <c r="AC3028" s="256">
        <v>414</v>
      </c>
      <c r="AD3028" s="256">
        <v>376</v>
      </c>
      <c r="AE3028" s="256">
        <v>325</v>
      </c>
      <c r="AF3028" s="256">
        <v>285</v>
      </c>
      <c r="AG3028" s="256">
        <v>270</v>
      </c>
      <c r="AH3028" s="256">
        <v>260</v>
      </c>
      <c r="AI3028" s="256">
        <v>246</v>
      </c>
      <c r="AJ3028" s="256">
        <v>205</v>
      </c>
      <c r="AK3028" s="256">
        <v>101</v>
      </c>
      <c r="AL3028" s="256">
        <v>0</v>
      </c>
      <c r="AM3028" s="256">
        <v>0</v>
      </c>
      <c r="AN3028" s="256">
        <v>0</v>
      </c>
      <c r="AO3028" s="256">
        <v>0</v>
      </c>
      <c r="AP3028" s="256">
        <v>0</v>
      </c>
      <c r="AQ3028" s="256">
        <v>0</v>
      </c>
      <c r="AR3028" s="256">
        <v>0</v>
      </c>
      <c r="AS3028" s="256">
        <v>0</v>
      </c>
      <c r="AT3028" s="256">
        <v>0</v>
      </c>
      <c r="AU3028" s="256">
        <v>0</v>
      </c>
      <c r="AV3028" s="256">
        <v>0</v>
      </c>
      <c r="AW3028" s="256">
        <v>0</v>
      </c>
      <c r="AX3028" s="256">
        <v>0</v>
      </c>
      <c r="AY3028" s="256">
        <v>0</v>
      </c>
      <c r="AZ3028" s="256">
        <v>0</v>
      </c>
      <c r="BA3028" s="256">
        <v>0</v>
      </c>
      <c r="BB3028" s="256">
        <v>0</v>
      </c>
      <c r="BC3028" s="256">
        <v>0</v>
      </c>
      <c r="BD3028" s="256">
        <v>0</v>
      </c>
      <c r="BE3028" s="256">
        <v>0</v>
      </c>
      <c r="BF3028" s="256">
        <v>0</v>
      </c>
      <c r="BG3028" s="256">
        <v>0</v>
      </c>
      <c r="BH3028" s="256">
        <v>0</v>
      </c>
      <c r="BI3028" s="256">
        <v>0</v>
      </c>
      <c r="BJ3028" s="256">
        <v>0</v>
      </c>
      <c r="BK3028" s="256">
        <v>0</v>
      </c>
      <c r="BL3028" s="256">
        <v>0</v>
      </c>
      <c r="BM3028" s="256">
        <v>0</v>
      </c>
      <c r="BN3028" s="256">
        <v>0</v>
      </c>
      <c r="BO3028" s="256">
        <v>0</v>
      </c>
      <c r="BP3028" s="256">
        <v>0</v>
      </c>
      <c r="BQ3028" s="256">
        <v>0</v>
      </c>
      <c r="BR3028" s="256">
        <v>0</v>
      </c>
      <c r="BS3028" s="256">
        <v>0</v>
      </c>
      <c r="BT3028" s="256">
        <v>0</v>
      </c>
      <c r="BU3028" s="256">
        <v>0</v>
      </c>
      <c r="BV3028" s="256">
        <v>0</v>
      </c>
    </row>
    <row r="3029" spans="1:74">
      <c r="A3029" s="256">
        <v>160</v>
      </c>
      <c r="B3029" s="256">
        <v>1829</v>
      </c>
      <c r="C3029" s="256">
        <v>1874</v>
      </c>
      <c r="D3029" s="256">
        <v>1908</v>
      </c>
      <c r="E3029" s="256">
        <v>1914</v>
      </c>
      <c r="F3029" s="256">
        <v>1870</v>
      </c>
      <c r="G3029" s="256">
        <v>1797</v>
      </c>
      <c r="H3029" s="256">
        <v>1610</v>
      </c>
      <c r="I3029" s="256">
        <v>1334</v>
      </c>
      <c r="J3029" s="256">
        <v>1032</v>
      </c>
      <c r="K3029" s="256">
        <v>754</v>
      </c>
      <c r="L3029" s="256">
        <v>566</v>
      </c>
      <c r="M3029" s="256">
        <v>500</v>
      </c>
      <c r="N3029" s="256">
        <v>466</v>
      </c>
      <c r="O3029" s="256">
        <v>460</v>
      </c>
      <c r="P3029" s="256">
        <v>473</v>
      </c>
      <c r="Q3029" s="256">
        <v>538</v>
      </c>
      <c r="R3029" s="256">
        <v>598</v>
      </c>
      <c r="S3029" s="256">
        <v>616</v>
      </c>
      <c r="T3029" s="256">
        <v>615</v>
      </c>
      <c r="U3029" s="256">
        <v>620</v>
      </c>
      <c r="V3029" s="256">
        <v>615</v>
      </c>
      <c r="W3029" s="256">
        <v>595</v>
      </c>
      <c r="X3029" s="256">
        <v>546</v>
      </c>
      <c r="Y3029" s="256">
        <v>500</v>
      </c>
      <c r="Z3029" s="256">
        <v>464</v>
      </c>
      <c r="AA3029" s="256">
        <v>426</v>
      </c>
      <c r="AB3029" s="256">
        <v>389</v>
      </c>
      <c r="AC3029" s="256">
        <v>374</v>
      </c>
      <c r="AD3029" s="256">
        <v>332</v>
      </c>
      <c r="AE3029" s="256">
        <v>294</v>
      </c>
      <c r="AF3029" s="256">
        <v>270</v>
      </c>
      <c r="AG3029" s="256">
        <v>240</v>
      </c>
      <c r="AH3029" s="256">
        <v>216</v>
      </c>
      <c r="AI3029" s="256">
        <v>202</v>
      </c>
      <c r="AJ3029" s="256">
        <v>162</v>
      </c>
      <c r="AK3029" s="256">
        <v>80</v>
      </c>
      <c r="AL3029" s="256">
        <v>0</v>
      </c>
      <c r="AM3029" s="256">
        <v>0</v>
      </c>
      <c r="AN3029" s="256">
        <v>0</v>
      </c>
      <c r="AO3029" s="256">
        <v>0</v>
      </c>
      <c r="AP3029" s="256">
        <v>0</v>
      </c>
      <c r="AQ3029" s="256">
        <v>0</v>
      </c>
      <c r="AR3029" s="256">
        <v>0</v>
      </c>
      <c r="AS3029" s="256">
        <v>0</v>
      </c>
      <c r="AT3029" s="256">
        <v>0</v>
      </c>
      <c r="AU3029" s="256">
        <v>0</v>
      </c>
      <c r="AV3029" s="256">
        <v>0</v>
      </c>
      <c r="AW3029" s="256">
        <v>0</v>
      </c>
      <c r="AX3029" s="256">
        <v>0</v>
      </c>
      <c r="AY3029" s="256">
        <v>0</v>
      </c>
      <c r="AZ3029" s="256">
        <v>0</v>
      </c>
      <c r="BA3029" s="256">
        <v>0</v>
      </c>
      <c r="BB3029" s="256">
        <v>0</v>
      </c>
      <c r="BC3029" s="256">
        <v>0</v>
      </c>
      <c r="BD3029" s="256">
        <v>0</v>
      </c>
      <c r="BE3029" s="256">
        <v>0</v>
      </c>
      <c r="BF3029" s="256">
        <v>0</v>
      </c>
      <c r="BG3029" s="256">
        <v>0</v>
      </c>
      <c r="BH3029" s="256">
        <v>0</v>
      </c>
      <c r="BI3029" s="256">
        <v>0</v>
      </c>
      <c r="BJ3029" s="256">
        <v>0</v>
      </c>
      <c r="BK3029" s="256">
        <v>0</v>
      </c>
      <c r="BL3029" s="256">
        <v>0</v>
      </c>
      <c r="BM3029" s="256">
        <v>0</v>
      </c>
      <c r="BN3029" s="256">
        <v>0</v>
      </c>
      <c r="BO3029" s="256">
        <v>0</v>
      </c>
      <c r="BP3029" s="256">
        <v>0</v>
      </c>
      <c r="BQ3029" s="256">
        <v>0</v>
      </c>
      <c r="BR3029" s="256">
        <v>0</v>
      </c>
      <c r="BS3029" s="256">
        <v>0</v>
      </c>
      <c r="BT3029" s="256">
        <v>0</v>
      </c>
      <c r="BU3029" s="256">
        <v>0</v>
      </c>
      <c r="BV3029" s="256">
        <v>0</v>
      </c>
    </row>
    <row r="3030" spans="1:74">
      <c r="A3030" s="256">
        <v>165</v>
      </c>
      <c r="B3030" s="256">
        <v>1829</v>
      </c>
      <c r="C3030" s="256">
        <v>1876</v>
      </c>
      <c r="D3030" s="256">
        <v>1909</v>
      </c>
      <c r="E3030" s="256">
        <v>1910</v>
      </c>
      <c r="F3030" s="256">
        <v>1868</v>
      </c>
      <c r="G3030" s="256">
        <v>1784</v>
      </c>
      <c r="H3030" s="256">
        <v>1579</v>
      </c>
      <c r="I3030" s="256">
        <v>1278</v>
      </c>
      <c r="J3030" s="256">
        <v>972</v>
      </c>
      <c r="K3030" s="256">
        <v>697</v>
      </c>
      <c r="L3030" s="256">
        <v>539</v>
      </c>
      <c r="M3030" s="256">
        <v>487</v>
      </c>
      <c r="N3030" s="256">
        <v>460</v>
      </c>
      <c r="O3030" s="256">
        <v>453</v>
      </c>
      <c r="P3030" s="256">
        <v>484</v>
      </c>
      <c r="Q3030" s="256">
        <v>563</v>
      </c>
      <c r="R3030" s="256">
        <v>607</v>
      </c>
      <c r="S3030" s="256">
        <v>606</v>
      </c>
      <c r="T3030" s="256">
        <v>596</v>
      </c>
      <c r="U3030" s="256">
        <v>588</v>
      </c>
      <c r="V3030" s="256">
        <v>576</v>
      </c>
      <c r="W3030" s="256">
        <v>532</v>
      </c>
      <c r="X3030" s="256">
        <v>490</v>
      </c>
      <c r="Y3030" s="256">
        <v>449</v>
      </c>
      <c r="Z3030" s="256">
        <v>404</v>
      </c>
      <c r="AA3030" s="256">
        <v>363</v>
      </c>
      <c r="AB3030" s="256">
        <v>350</v>
      </c>
      <c r="AC3030" s="256">
        <v>337</v>
      </c>
      <c r="AD3030" s="256">
        <v>315</v>
      </c>
      <c r="AE3030" s="256">
        <v>282</v>
      </c>
      <c r="AF3030" s="256">
        <v>246</v>
      </c>
      <c r="AG3030" s="256">
        <v>212</v>
      </c>
      <c r="AH3030" s="256">
        <v>192</v>
      </c>
      <c r="AI3030" s="256">
        <v>166</v>
      </c>
      <c r="AJ3030" s="256">
        <v>124</v>
      </c>
      <c r="AK3030" s="256">
        <v>73</v>
      </c>
      <c r="AL3030" s="256">
        <v>0</v>
      </c>
      <c r="AM3030" s="256">
        <v>0</v>
      </c>
      <c r="AN3030" s="256">
        <v>0</v>
      </c>
      <c r="AO3030" s="256">
        <v>0</v>
      </c>
      <c r="AP3030" s="256">
        <v>0</v>
      </c>
      <c r="AQ3030" s="256">
        <v>0</v>
      </c>
      <c r="AR3030" s="256">
        <v>0</v>
      </c>
      <c r="AS3030" s="256">
        <v>0</v>
      </c>
      <c r="AT3030" s="256">
        <v>0</v>
      </c>
      <c r="AU3030" s="256">
        <v>0</v>
      </c>
      <c r="AV3030" s="256">
        <v>0</v>
      </c>
      <c r="AW3030" s="256">
        <v>0</v>
      </c>
      <c r="AX3030" s="256">
        <v>0</v>
      </c>
      <c r="AY3030" s="256">
        <v>0</v>
      </c>
      <c r="AZ3030" s="256">
        <v>0</v>
      </c>
      <c r="BA3030" s="256">
        <v>0</v>
      </c>
      <c r="BB3030" s="256">
        <v>0</v>
      </c>
      <c r="BC3030" s="256">
        <v>0</v>
      </c>
      <c r="BD3030" s="256">
        <v>0</v>
      </c>
      <c r="BE3030" s="256">
        <v>0</v>
      </c>
      <c r="BF3030" s="256">
        <v>0</v>
      </c>
      <c r="BG3030" s="256">
        <v>0</v>
      </c>
      <c r="BH3030" s="256">
        <v>0</v>
      </c>
      <c r="BI3030" s="256">
        <v>0</v>
      </c>
      <c r="BJ3030" s="256">
        <v>0</v>
      </c>
      <c r="BK3030" s="256">
        <v>0</v>
      </c>
      <c r="BL3030" s="256">
        <v>0</v>
      </c>
      <c r="BM3030" s="256">
        <v>0</v>
      </c>
      <c r="BN3030" s="256">
        <v>0</v>
      </c>
      <c r="BO3030" s="256">
        <v>0</v>
      </c>
      <c r="BP3030" s="256">
        <v>0</v>
      </c>
      <c r="BQ3030" s="256">
        <v>0</v>
      </c>
      <c r="BR3030" s="256">
        <v>0</v>
      </c>
      <c r="BS3030" s="256">
        <v>0</v>
      </c>
      <c r="BT3030" s="256">
        <v>0</v>
      </c>
      <c r="BU3030" s="256">
        <v>0</v>
      </c>
      <c r="BV3030" s="256">
        <v>0</v>
      </c>
    </row>
    <row r="3031" spans="1:74">
      <c r="A3031" s="256">
        <v>170</v>
      </c>
      <c r="B3031" s="256">
        <v>1829</v>
      </c>
      <c r="C3031" s="256">
        <v>1872</v>
      </c>
      <c r="D3031" s="256">
        <v>1911</v>
      </c>
      <c r="E3031" s="256">
        <v>1914</v>
      </c>
      <c r="F3031" s="256">
        <v>1866</v>
      </c>
      <c r="G3031" s="256">
        <v>1776</v>
      </c>
      <c r="H3031" s="256">
        <v>1550</v>
      </c>
      <c r="I3031" s="256">
        <v>1248</v>
      </c>
      <c r="J3031" s="256">
        <v>924</v>
      </c>
      <c r="K3031" s="256">
        <v>660</v>
      </c>
      <c r="L3031" s="256">
        <v>522</v>
      </c>
      <c r="M3031" s="256">
        <v>473</v>
      </c>
      <c r="N3031" s="256">
        <v>448</v>
      </c>
      <c r="O3031" s="256">
        <v>454</v>
      </c>
      <c r="P3031" s="256">
        <v>492</v>
      </c>
      <c r="Q3031" s="256">
        <v>562</v>
      </c>
      <c r="R3031" s="256">
        <v>594</v>
      </c>
      <c r="S3031" s="256">
        <v>583</v>
      </c>
      <c r="T3031" s="256">
        <v>568</v>
      </c>
      <c r="U3031" s="256">
        <v>552</v>
      </c>
      <c r="V3031" s="256">
        <v>531</v>
      </c>
      <c r="W3031" s="256">
        <v>482</v>
      </c>
      <c r="X3031" s="256">
        <v>438</v>
      </c>
      <c r="Y3031" s="256">
        <v>394</v>
      </c>
      <c r="Z3031" s="256">
        <v>351</v>
      </c>
      <c r="AA3031" s="256">
        <v>318</v>
      </c>
      <c r="AB3031" s="256">
        <v>326</v>
      </c>
      <c r="AC3031" s="256">
        <v>321</v>
      </c>
      <c r="AD3031" s="256">
        <v>298</v>
      </c>
      <c r="AE3031" s="256">
        <v>258</v>
      </c>
      <c r="AF3031" s="256">
        <v>224</v>
      </c>
      <c r="AG3031" s="256">
        <v>186</v>
      </c>
      <c r="AH3031" s="256">
        <v>166</v>
      </c>
      <c r="AI3031" s="256">
        <v>136</v>
      </c>
      <c r="AJ3031" s="256">
        <v>96</v>
      </c>
      <c r="AK3031" s="256">
        <v>49</v>
      </c>
      <c r="AL3031" s="256">
        <v>0</v>
      </c>
      <c r="AM3031" s="256">
        <v>0</v>
      </c>
      <c r="AN3031" s="256">
        <v>0</v>
      </c>
      <c r="AO3031" s="256">
        <v>0</v>
      </c>
      <c r="AP3031" s="256">
        <v>0</v>
      </c>
      <c r="AQ3031" s="256">
        <v>0</v>
      </c>
      <c r="AR3031" s="256">
        <v>0</v>
      </c>
      <c r="AS3031" s="256">
        <v>0</v>
      </c>
      <c r="AT3031" s="256">
        <v>0</v>
      </c>
      <c r="AU3031" s="256">
        <v>0</v>
      </c>
      <c r="AV3031" s="256">
        <v>0</v>
      </c>
      <c r="AW3031" s="256">
        <v>0</v>
      </c>
      <c r="AX3031" s="256">
        <v>0</v>
      </c>
      <c r="AY3031" s="256">
        <v>0</v>
      </c>
      <c r="AZ3031" s="256">
        <v>0</v>
      </c>
      <c r="BA3031" s="256">
        <v>0</v>
      </c>
      <c r="BB3031" s="256">
        <v>0</v>
      </c>
      <c r="BC3031" s="256">
        <v>0</v>
      </c>
      <c r="BD3031" s="256">
        <v>0</v>
      </c>
      <c r="BE3031" s="256">
        <v>0</v>
      </c>
      <c r="BF3031" s="256">
        <v>0</v>
      </c>
      <c r="BG3031" s="256">
        <v>0</v>
      </c>
      <c r="BH3031" s="256">
        <v>0</v>
      </c>
      <c r="BI3031" s="256">
        <v>0</v>
      </c>
      <c r="BJ3031" s="256">
        <v>0</v>
      </c>
      <c r="BK3031" s="256">
        <v>0</v>
      </c>
      <c r="BL3031" s="256">
        <v>0</v>
      </c>
      <c r="BM3031" s="256">
        <v>0</v>
      </c>
      <c r="BN3031" s="256">
        <v>0</v>
      </c>
      <c r="BO3031" s="256">
        <v>0</v>
      </c>
      <c r="BP3031" s="256">
        <v>0</v>
      </c>
      <c r="BQ3031" s="256">
        <v>0</v>
      </c>
      <c r="BR3031" s="256">
        <v>0</v>
      </c>
      <c r="BS3031" s="256">
        <v>0</v>
      </c>
      <c r="BT3031" s="256">
        <v>0</v>
      </c>
      <c r="BU3031" s="256">
        <v>0</v>
      </c>
      <c r="BV3031" s="256">
        <v>0</v>
      </c>
    </row>
    <row r="3032" spans="1:74">
      <c r="A3032" s="256">
        <v>175</v>
      </c>
      <c r="B3032" s="256">
        <v>1829</v>
      </c>
      <c r="C3032" s="256">
        <v>1874</v>
      </c>
      <c r="D3032" s="256">
        <v>1910</v>
      </c>
      <c r="E3032" s="256">
        <v>1902</v>
      </c>
      <c r="F3032" s="256">
        <v>1866</v>
      </c>
      <c r="G3032" s="256">
        <v>1767</v>
      </c>
      <c r="H3032" s="256">
        <v>1530</v>
      </c>
      <c r="I3032" s="256">
        <v>1222</v>
      </c>
      <c r="J3032" s="256">
        <v>904</v>
      </c>
      <c r="K3032" s="256">
        <v>642</v>
      </c>
      <c r="L3032" s="256">
        <v>504</v>
      </c>
      <c r="M3032" s="256">
        <v>458</v>
      </c>
      <c r="N3032" s="256">
        <v>436</v>
      </c>
      <c r="O3032" s="256">
        <v>444</v>
      </c>
      <c r="P3032" s="256">
        <v>486</v>
      </c>
      <c r="Q3032" s="256">
        <v>565</v>
      </c>
      <c r="R3032" s="256">
        <v>578</v>
      </c>
      <c r="S3032" s="256">
        <v>558</v>
      </c>
      <c r="T3032" s="256">
        <v>540</v>
      </c>
      <c r="U3032" s="256">
        <v>525</v>
      </c>
      <c r="V3032" s="256">
        <v>490</v>
      </c>
      <c r="W3032" s="256">
        <v>436</v>
      </c>
      <c r="X3032" s="256">
        <v>386</v>
      </c>
      <c r="Y3032" s="256">
        <v>346</v>
      </c>
      <c r="Z3032" s="256">
        <v>310</v>
      </c>
      <c r="AA3032" s="256">
        <v>292</v>
      </c>
      <c r="AB3032" s="256">
        <v>310</v>
      </c>
      <c r="AC3032" s="256">
        <v>312</v>
      </c>
      <c r="AD3032" s="256">
        <v>288</v>
      </c>
      <c r="AE3032" s="256">
        <v>252</v>
      </c>
      <c r="AF3032" s="256">
        <v>202</v>
      </c>
      <c r="AG3032" s="256">
        <v>172</v>
      </c>
      <c r="AH3032" s="256">
        <v>134</v>
      </c>
      <c r="AI3032" s="256">
        <v>112</v>
      </c>
      <c r="AJ3032" s="256">
        <v>84</v>
      </c>
      <c r="AK3032" s="256">
        <v>50</v>
      </c>
      <c r="AL3032" s="256">
        <v>0</v>
      </c>
      <c r="AM3032" s="256">
        <v>0</v>
      </c>
      <c r="AN3032" s="256">
        <v>0</v>
      </c>
      <c r="AO3032" s="256">
        <v>0</v>
      </c>
      <c r="AP3032" s="256">
        <v>0</v>
      </c>
      <c r="AQ3032" s="256">
        <v>0</v>
      </c>
      <c r="AR3032" s="256">
        <v>0</v>
      </c>
      <c r="AS3032" s="256">
        <v>0</v>
      </c>
      <c r="AT3032" s="256">
        <v>0</v>
      </c>
      <c r="AU3032" s="256">
        <v>0</v>
      </c>
      <c r="AV3032" s="256">
        <v>0</v>
      </c>
      <c r="AW3032" s="256">
        <v>0</v>
      </c>
      <c r="AX3032" s="256">
        <v>0</v>
      </c>
      <c r="AY3032" s="256">
        <v>0</v>
      </c>
      <c r="AZ3032" s="256">
        <v>0</v>
      </c>
      <c r="BA3032" s="256">
        <v>0</v>
      </c>
      <c r="BB3032" s="256">
        <v>0</v>
      </c>
      <c r="BC3032" s="256">
        <v>0</v>
      </c>
      <c r="BD3032" s="256">
        <v>0</v>
      </c>
      <c r="BE3032" s="256">
        <v>0</v>
      </c>
      <c r="BF3032" s="256">
        <v>0</v>
      </c>
      <c r="BG3032" s="256">
        <v>0</v>
      </c>
      <c r="BH3032" s="256">
        <v>0</v>
      </c>
      <c r="BI3032" s="256">
        <v>0</v>
      </c>
      <c r="BJ3032" s="256">
        <v>0</v>
      </c>
      <c r="BK3032" s="256">
        <v>0</v>
      </c>
      <c r="BL3032" s="256">
        <v>0</v>
      </c>
      <c r="BM3032" s="256">
        <v>0</v>
      </c>
      <c r="BN3032" s="256">
        <v>0</v>
      </c>
      <c r="BO3032" s="256">
        <v>0</v>
      </c>
      <c r="BP3032" s="256">
        <v>0</v>
      </c>
      <c r="BQ3032" s="256">
        <v>0</v>
      </c>
      <c r="BR3032" s="256">
        <v>0</v>
      </c>
      <c r="BS3032" s="256">
        <v>0</v>
      </c>
      <c r="BT3032" s="256">
        <v>0</v>
      </c>
      <c r="BU3032" s="256">
        <v>0</v>
      </c>
      <c r="BV3032" s="256">
        <v>0</v>
      </c>
    </row>
    <row r="3033" spans="1:74">
      <c r="A3033" s="256">
        <v>180</v>
      </c>
      <c r="B3033" s="256">
        <v>1829</v>
      </c>
      <c r="C3033" s="256">
        <v>1898</v>
      </c>
      <c r="D3033" s="256">
        <v>1925</v>
      </c>
      <c r="E3033" s="256">
        <v>1917</v>
      </c>
      <c r="F3033" s="256">
        <v>1860</v>
      </c>
      <c r="G3033" s="256">
        <v>1733</v>
      </c>
      <c r="H3033" s="256">
        <v>1468</v>
      </c>
      <c r="I3033" s="256">
        <v>1127</v>
      </c>
      <c r="J3033" s="256">
        <v>823</v>
      </c>
      <c r="K3033" s="256">
        <v>587</v>
      </c>
      <c r="L3033" s="256">
        <v>494</v>
      </c>
      <c r="M3033" s="256">
        <v>444</v>
      </c>
      <c r="N3033" s="256">
        <v>429</v>
      </c>
      <c r="O3033" s="256">
        <v>445</v>
      </c>
      <c r="P3033" s="256">
        <v>506</v>
      </c>
      <c r="Q3033" s="256">
        <v>576</v>
      </c>
      <c r="R3033" s="256">
        <v>571</v>
      </c>
      <c r="S3033" s="256">
        <v>548</v>
      </c>
      <c r="T3033" s="256">
        <v>540</v>
      </c>
      <c r="U3033" s="256">
        <v>520</v>
      </c>
      <c r="V3033" s="256">
        <v>452</v>
      </c>
      <c r="W3033" s="256">
        <v>408</v>
      </c>
      <c r="X3033" s="256">
        <v>368</v>
      </c>
      <c r="Y3033" s="256">
        <v>317</v>
      </c>
      <c r="Z3033" s="256">
        <v>285</v>
      </c>
      <c r="AA3033" s="256">
        <v>291</v>
      </c>
      <c r="AB3033" s="256">
        <v>318</v>
      </c>
      <c r="AC3033" s="256">
        <v>313</v>
      </c>
      <c r="AD3033" s="256">
        <v>276</v>
      </c>
      <c r="AE3033" s="256">
        <v>242</v>
      </c>
      <c r="AF3033" s="256">
        <v>179</v>
      </c>
      <c r="AG3033" s="256">
        <v>148</v>
      </c>
      <c r="AH3033" s="256">
        <v>117</v>
      </c>
      <c r="AI3033" s="256">
        <v>95</v>
      </c>
      <c r="AJ3033" s="256">
        <v>65</v>
      </c>
      <c r="AK3033" s="256">
        <v>40</v>
      </c>
      <c r="AL3033" s="256">
        <v>0</v>
      </c>
      <c r="AM3033" s="256">
        <v>0</v>
      </c>
      <c r="AN3033" s="256">
        <v>0</v>
      </c>
      <c r="AO3033" s="256">
        <v>0</v>
      </c>
      <c r="AP3033" s="256">
        <v>0</v>
      </c>
      <c r="AQ3033" s="256">
        <v>0</v>
      </c>
      <c r="AR3033" s="256">
        <v>0</v>
      </c>
      <c r="AS3033" s="256">
        <v>0</v>
      </c>
      <c r="AT3033" s="256">
        <v>0</v>
      </c>
      <c r="AU3033" s="256">
        <v>0</v>
      </c>
      <c r="AV3033" s="256">
        <v>0</v>
      </c>
      <c r="AW3033" s="256">
        <v>0</v>
      </c>
      <c r="AX3033" s="256">
        <v>0</v>
      </c>
      <c r="AY3033" s="256">
        <v>0</v>
      </c>
      <c r="AZ3033" s="256">
        <v>0</v>
      </c>
      <c r="BA3033" s="256">
        <v>0</v>
      </c>
      <c r="BB3033" s="256">
        <v>0</v>
      </c>
      <c r="BC3033" s="256">
        <v>0</v>
      </c>
      <c r="BD3033" s="256">
        <v>0</v>
      </c>
      <c r="BE3033" s="256">
        <v>0</v>
      </c>
      <c r="BF3033" s="256">
        <v>0</v>
      </c>
      <c r="BG3033" s="256">
        <v>0</v>
      </c>
      <c r="BH3033" s="256">
        <v>0</v>
      </c>
      <c r="BI3033" s="256">
        <v>0</v>
      </c>
      <c r="BJ3033" s="256">
        <v>0</v>
      </c>
      <c r="BK3033" s="256">
        <v>0</v>
      </c>
      <c r="BL3033" s="256">
        <v>0</v>
      </c>
      <c r="BM3033" s="256">
        <v>0</v>
      </c>
      <c r="BN3033" s="256">
        <v>0</v>
      </c>
      <c r="BO3033" s="256">
        <v>0</v>
      </c>
      <c r="BP3033" s="256">
        <v>0</v>
      </c>
      <c r="BQ3033" s="256">
        <v>0</v>
      </c>
      <c r="BR3033" s="256">
        <v>0</v>
      </c>
      <c r="BS3033" s="256">
        <v>0</v>
      </c>
      <c r="BT3033" s="256">
        <v>0</v>
      </c>
      <c r="BU3033" s="256">
        <v>0</v>
      </c>
      <c r="BV3033" s="256">
        <v>0</v>
      </c>
    </row>
    <row r="3034" spans="1:74">
      <c r="B3034" s="256" t="s">
        <v>3377</v>
      </c>
    </row>
    <row r="3035" spans="1:74">
      <c r="B3035" s="256" t="s">
        <v>3348</v>
      </c>
    </row>
    <row r="3036" spans="1:74">
      <c r="B3036" s="256" t="s">
        <v>66</v>
      </c>
    </row>
    <row r="3037" spans="1:74">
      <c r="B3037" s="256" t="s">
        <v>3355</v>
      </c>
    </row>
    <row r="3038" spans="1:74">
      <c r="B3038" s="256">
        <v>134</v>
      </c>
    </row>
    <row r="3039" spans="1:74">
      <c r="B3039" s="256" t="s">
        <v>3356</v>
      </c>
    </row>
    <row r="3041" spans="1:74">
      <c r="B3041" s="256">
        <v>73</v>
      </c>
    </row>
    <row r="3042" spans="1:74">
      <c r="B3042" s="256">
        <v>73</v>
      </c>
    </row>
    <row r="3043" spans="1:74">
      <c r="B3043" s="256">
        <v>0</v>
      </c>
      <c r="C3043" s="256">
        <v>2.5</v>
      </c>
      <c r="D3043" s="256">
        <v>5</v>
      </c>
      <c r="E3043" s="256">
        <v>7.5</v>
      </c>
      <c r="F3043" s="256">
        <v>10</v>
      </c>
      <c r="G3043" s="256">
        <v>12.5</v>
      </c>
      <c r="H3043" s="256">
        <v>15</v>
      </c>
      <c r="I3043" s="256">
        <v>17.5</v>
      </c>
      <c r="J3043" s="256">
        <v>20</v>
      </c>
      <c r="K3043" s="256">
        <v>22.5</v>
      </c>
      <c r="L3043" s="256">
        <v>25</v>
      </c>
      <c r="M3043" s="256">
        <v>27.5</v>
      </c>
      <c r="N3043" s="256">
        <v>30</v>
      </c>
      <c r="O3043" s="256">
        <v>32.5</v>
      </c>
      <c r="P3043" s="256">
        <v>35</v>
      </c>
      <c r="Q3043" s="256">
        <v>37.5</v>
      </c>
      <c r="R3043" s="256">
        <v>40</v>
      </c>
      <c r="S3043" s="256">
        <v>42.5</v>
      </c>
      <c r="T3043" s="256">
        <v>45</v>
      </c>
      <c r="U3043" s="256">
        <v>47.5</v>
      </c>
      <c r="V3043" s="256">
        <v>50</v>
      </c>
      <c r="W3043" s="256">
        <v>52.5</v>
      </c>
      <c r="X3043" s="256">
        <v>55</v>
      </c>
      <c r="Y3043" s="256">
        <v>57.5</v>
      </c>
      <c r="Z3043" s="256">
        <v>60</v>
      </c>
      <c r="AA3043" s="256">
        <v>62.5</v>
      </c>
      <c r="AB3043" s="256">
        <v>65</v>
      </c>
      <c r="AC3043" s="256">
        <v>67.5</v>
      </c>
      <c r="AD3043" s="256">
        <v>70</v>
      </c>
      <c r="AE3043" s="256">
        <v>72.5</v>
      </c>
      <c r="AF3043" s="256">
        <v>75</v>
      </c>
      <c r="AG3043" s="256">
        <v>77.5</v>
      </c>
      <c r="AH3043" s="256">
        <v>80</v>
      </c>
      <c r="AI3043" s="256">
        <v>82.5</v>
      </c>
      <c r="AJ3043" s="256">
        <v>85</v>
      </c>
      <c r="AK3043" s="256">
        <v>87.5</v>
      </c>
      <c r="AL3043" s="256">
        <v>90</v>
      </c>
      <c r="AM3043" s="256">
        <v>92.5</v>
      </c>
      <c r="AN3043" s="256">
        <v>95</v>
      </c>
      <c r="AO3043" s="256">
        <v>97.5</v>
      </c>
      <c r="AP3043" s="256">
        <v>100</v>
      </c>
      <c r="AQ3043" s="256">
        <v>102.5</v>
      </c>
      <c r="AR3043" s="256">
        <v>105</v>
      </c>
      <c r="AS3043" s="256">
        <v>107.5</v>
      </c>
      <c r="AT3043" s="256">
        <v>110</v>
      </c>
      <c r="AU3043" s="256">
        <v>112.5</v>
      </c>
      <c r="AV3043" s="256">
        <v>115</v>
      </c>
      <c r="AW3043" s="256">
        <v>117.5</v>
      </c>
      <c r="AX3043" s="256">
        <v>120</v>
      </c>
      <c r="AY3043" s="256">
        <v>122.5</v>
      </c>
      <c r="AZ3043" s="256">
        <v>125</v>
      </c>
      <c r="BA3043" s="256">
        <v>127.5</v>
      </c>
      <c r="BB3043" s="256">
        <v>130</v>
      </c>
      <c r="BC3043" s="256">
        <v>132.5</v>
      </c>
      <c r="BD3043" s="256">
        <v>135</v>
      </c>
      <c r="BE3043" s="256">
        <v>137.5</v>
      </c>
      <c r="BF3043" s="256">
        <v>140</v>
      </c>
      <c r="BG3043" s="256">
        <v>142.5</v>
      </c>
      <c r="BH3043" s="256">
        <v>145</v>
      </c>
      <c r="BI3043" s="256">
        <v>147.5</v>
      </c>
      <c r="BJ3043" s="256">
        <v>150</v>
      </c>
      <c r="BK3043" s="256">
        <v>152.5</v>
      </c>
      <c r="BL3043" s="256">
        <v>155</v>
      </c>
      <c r="BM3043" s="256">
        <v>157.5</v>
      </c>
      <c r="BN3043" s="256">
        <v>160</v>
      </c>
      <c r="BO3043" s="256">
        <v>162.5</v>
      </c>
      <c r="BP3043" s="256">
        <v>165</v>
      </c>
      <c r="BQ3043" s="256">
        <v>167.5</v>
      </c>
      <c r="BR3043" s="256">
        <v>170</v>
      </c>
      <c r="BS3043" s="256">
        <v>172.5</v>
      </c>
      <c r="BT3043" s="256">
        <v>175</v>
      </c>
      <c r="BU3043" s="256">
        <v>177.5</v>
      </c>
      <c r="BV3043" s="256">
        <v>180</v>
      </c>
    </row>
    <row r="3044" spans="1:74">
      <c r="A3044" s="256">
        <v>0</v>
      </c>
      <c r="B3044" s="256">
        <v>2656</v>
      </c>
      <c r="C3044" s="256">
        <v>2599</v>
      </c>
      <c r="D3044" s="256">
        <v>2578</v>
      </c>
      <c r="E3044" s="256">
        <v>2623</v>
      </c>
      <c r="F3044" s="256">
        <v>2662</v>
      </c>
      <c r="G3044" s="256">
        <v>2644</v>
      </c>
      <c r="H3044" s="256">
        <v>2609</v>
      </c>
      <c r="I3044" s="256">
        <v>2572</v>
      </c>
      <c r="J3044" s="256">
        <v>2588</v>
      </c>
      <c r="K3044" s="256">
        <v>2683</v>
      </c>
      <c r="L3044" s="256">
        <v>2833</v>
      </c>
      <c r="M3044" s="256">
        <v>3009</v>
      </c>
      <c r="N3044" s="256">
        <v>3187</v>
      </c>
      <c r="O3044" s="256">
        <v>3358</v>
      </c>
      <c r="P3044" s="256">
        <v>3437</v>
      </c>
      <c r="Q3044" s="256">
        <v>3510</v>
      </c>
      <c r="R3044" s="256">
        <v>3565</v>
      </c>
      <c r="S3044" s="256">
        <v>3612</v>
      </c>
      <c r="T3044" s="256">
        <v>3598</v>
      </c>
      <c r="U3044" s="256">
        <v>3518</v>
      </c>
      <c r="V3044" s="256">
        <v>3475</v>
      </c>
      <c r="W3044" s="256">
        <v>3513</v>
      </c>
      <c r="X3044" s="256">
        <v>3569</v>
      </c>
      <c r="Y3044" s="256">
        <v>3508</v>
      </c>
      <c r="Z3044" s="256">
        <v>3227</v>
      </c>
      <c r="AA3044" s="256">
        <v>2546</v>
      </c>
      <c r="AB3044" s="256">
        <v>1523</v>
      </c>
      <c r="AC3044" s="256">
        <v>808</v>
      </c>
      <c r="AD3044" s="256">
        <v>561</v>
      </c>
      <c r="AE3044" s="256">
        <v>446</v>
      </c>
      <c r="AF3044" s="256">
        <v>367</v>
      </c>
      <c r="AG3044" s="256">
        <v>286</v>
      </c>
      <c r="AH3044" s="256">
        <v>244</v>
      </c>
      <c r="AI3044" s="256">
        <v>205</v>
      </c>
      <c r="AJ3044" s="256">
        <v>163</v>
      </c>
      <c r="AK3044" s="256">
        <v>89</v>
      </c>
      <c r="AL3044" s="256">
        <v>0</v>
      </c>
      <c r="AM3044" s="256">
        <v>0</v>
      </c>
      <c r="AN3044" s="256">
        <v>0</v>
      </c>
      <c r="AO3044" s="256">
        <v>0</v>
      </c>
      <c r="AP3044" s="256">
        <v>0</v>
      </c>
      <c r="AQ3044" s="256">
        <v>0</v>
      </c>
      <c r="AR3044" s="256">
        <v>0</v>
      </c>
      <c r="AS3044" s="256">
        <v>0</v>
      </c>
      <c r="AT3044" s="256">
        <v>0</v>
      </c>
      <c r="AU3044" s="256">
        <v>0</v>
      </c>
      <c r="AV3044" s="256">
        <v>0</v>
      </c>
      <c r="AW3044" s="256">
        <v>0</v>
      </c>
      <c r="AX3044" s="256">
        <v>0</v>
      </c>
      <c r="AY3044" s="256">
        <v>0</v>
      </c>
      <c r="AZ3044" s="256">
        <v>0</v>
      </c>
      <c r="BA3044" s="256">
        <v>0</v>
      </c>
      <c r="BB3044" s="256">
        <v>0</v>
      </c>
      <c r="BC3044" s="256">
        <v>0</v>
      </c>
      <c r="BD3044" s="256">
        <v>0</v>
      </c>
      <c r="BE3044" s="256">
        <v>0</v>
      </c>
      <c r="BF3044" s="256">
        <v>0</v>
      </c>
      <c r="BG3044" s="256">
        <v>0</v>
      </c>
      <c r="BH3044" s="256">
        <v>0</v>
      </c>
      <c r="BI3044" s="256">
        <v>0</v>
      </c>
      <c r="BJ3044" s="256">
        <v>0</v>
      </c>
      <c r="BK3044" s="256">
        <v>0</v>
      </c>
      <c r="BL3044" s="256">
        <v>0</v>
      </c>
      <c r="BM3044" s="256">
        <v>0</v>
      </c>
      <c r="BN3044" s="256">
        <v>0</v>
      </c>
      <c r="BO3044" s="256">
        <v>0</v>
      </c>
      <c r="BP3044" s="256">
        <v>0</v>
      </c>
      <c r="BQ3044" s="256">
        <v>0</v>
      </c>
      <c r="BR3044" s="256">
        <v>0</v>
      </c>
      <c r="BS3044" s="256">
        <v>0</v>
      </c>
      <c r="BT3044" s="256">
        <v>0</v>
      </c>
      <c r="BU3044" s="256">
        <v>0</v>
      </c>
      <c r="BV3044" s="256">
        <v>0</v>
      </c>
    </row>
    <row r="3045" spans="1:74">
      <c r="A3045" s="256">
        <v>2.5</v>
      </c>
      <c r="B3045" s="256">
        <v>2656</v>
      </c>
      <c r="C3045" s="256">
        <v>2602</v>
      </c>
      <c r="D3045" s="256">
        <v>2598</v>
      </c>
      <c r="E3045" s="256">
        <v>2653</v>
      </c>
      <c r="F3045" s="256">
        <v>2674</v>
      </c>
      <c r="G3045" s="256">
        <v>2649</v>
      </c>
      <c r="H3045" s="256">
        <v>2608</v>
      </c>
      <c r="I3045" s="256">
        <v>2586</v>
      </c>
      <c r="J3045" s="256">
        <v>2623</v>
      </c>
      <c r="K3045" s="256">
        <v>2740</v>
      </c>
      <c r="L3045" s="256">
        <v>2898</v>
      </c>
      <c r="M3045" s="256">
        <v>3069</v>
      </c>
      <c r="N3045" s="256">
        <v>3253</v>
      </c>
      <c r="O3045" s="256">
        <v>3392</v>
      </c>
      <c r="P3045" s="256">
        <v>3465</v>
      </c>
      <c r="Q3045" s="256">
        <v>3531</v>
      </c>
      <c r="R3045" s="256">
        <v>3586</v>
      </c>
      <c r="S3045" s="256">
        <v>3618</v>
      </c>
      <c r="T3045" s="256">
        <v>3588</v>
      </c>
      <c r="U3045" s="256">
        <v>3502</v>
      </c>
      <c r="V3045" s="256">
        <v>3476</v>
      </c>
      <c r="W3045" s="256">
        <v>3522</v>
      </c>
      <c r="X3045" s="256">
        <v>3546</v>
      </c>
      <c r="Y3045" s="256">
        <v>3434</v>
      </c>
      <c r="Z3045" s="256">
        <v>3055</v>
      </c>
      <c r="AA3045" s="256">
        <v>2257</v>
      </c>
      <c r="AB3045" s="256">
        <v>1282</v>
      </c>
      <c r="AC3045" s="256">
        <v>710</v>
      </c>
      <c r="AD3045" s="256">
        <v>516</v>
      </c>
      <c r="AE3045" s="256">
        <v>424</v>
      </c>
      <c r="AF3045" s="256">
        <v>340</v>
      </c>
      <c r="AG3045" s="256">
        <v>275</v>
      </c>
      <c r="AH3045" s="256">
        <v>232</v>
      </c>
      <c r="AI3045" s="256">
        <v>196</v>
      </c>
      <c r="AJ3045" s="256">
        <v>140</v>
      </c>
      <c r="AK3045" s="256">
        <v>69</v>
      </c>
      <c r="AL3045" s="256">
        <v>0</v>
      </c>
      <c r="AM3045" s="256">
        <v>0</v>
      </c>
      <c r="AN3045" s="256">
        <v>0</v>
      </c>
      <c r="AO3045" s="256">
        <v>0</v>
      </c>
      <c r="AP3045" s="256">
        <v>0</v>
      </c>
      <c r="AQ3045" s="256">
        <v>0</v>
      </c>
      <c r="AR3045" s="256">
        <v>0</v>
      </c>
      <c r="AS3045" s="256">
        <v>0</v>
      </c>
      <c r="AT3045" s="256">
        <v>0</v>
      </c>
      <c r="AU3045" s="256">
        <v>0</v>
      </c>
      <c r="AV3045" s="256">
        <v>0</v>
      </c>
      <c r="AW3045" s="256">
        <v>0</v>
      </c>
      <c r="AX3045" s="256">
        <v>0</v>
      </c>
      <c r="AY3045" s="256">
        <v>0</v>
      </c>
      <c r="AZ3045" s="256">
        <v>0</v>
      </c>
      <c r="BA3045" s="256">
        <v>0</v>
      </c>
      <c r="BB3045" s="256">
        <v>0</v>
      </c>
      <c r="BC3045" s="256">
        <v>0</v>
      </c>
      <c r="BD3045" s="256">
        <v>0</v>
      </c>
      <c r="BE3045" s="256">
        <v>0</v>
      </c>
      <c r="BF3045" s="256">
        <v>0</v>
      </c>
      <c r="BG3045" s="256">
        <v>0</v>
      </c>
      <c r="BH3045" s="256">
        <v>0</v>
      </c>
      <c r="BI3045" s="256">
        <v>0</v>
      </c>
      <c r="BJ3045" s="256">
        <v>0</v>
      </c>
      <c r="BK3045" s="256">
        <v>0</v>
      </c>
      <c r="BL3045" s="256">
        <v>0</v>
      </c>
      <c r="BM3045" s="256">
        <v>0</v>
      </c>
      <c r="BN3045" s="256">
        <v>0</v>
      </c>
      <c r="BO3045" s="256">
        <v>0</v>
      </c>
      <c r="BP3045" s="256">
        <v>0</v>
      </c>
      <c r="BQ3045" s="256">
        <v>0</v>
      </c>
      <c r="BR3045" s="256">
        <v>0</v>
      </c>
      <c r="BS3045" s="256">
        <v>0</v>
      </c>
      <c r="BT3045" s="256">
        <v>0</v>
      </c>
      <c r="BU3045" s="256">
        <v>0</v>
      </c>
      <c r="BV3045" s="256">
        <v>0</v>
      </c>
    </row>
    <row r="3046" spans="1:74">
      <c r="A3046" s="256">
        <v>5</v>
      </c>
      <c r="B3046" s="256">
        <v>2656</v>
      </c>
      <c r="C3046" s="256">
        <v>2595</v>
      </c>
      <c r="D3046" s="256">
        <v>2590</v>
      </c>
      <c r="E3046" s="256">
        <v>2646</v>
      </c>
      <c r="F3046" s="256">
        <v>2667</v>
      </c>
      <c r="G3046" s="256">
        <v>2644</v>
      </c>
      <c r="H3046" s="256">
        <v>2602</v>
      </c>
      <c r="I3046" s="256">
        <v>2580</v>
      </c>
      <c r="J3046" s="256">
        <v>2614</v>
      </c>
      <c r="K3046" s="256">
        <v>2728</v>
      </c>
      <c r="L3046" s="256">
        <v>2883</v>
      </c>
      <c r="M3046" s="256">
        <v>3050</v>
      </c>
      <c r="N3046" s="256">
        <v>3230</v>
      </c>
      <c r="O3046" s="256">
        <v>3372</v>
      </c>
      <c r="P3046" s="256">
        <v>3447</v>
      </c>
      <c r="Q3046" s="256">
        <v>3510</v>
      </c>
      <c r="R3046" s="256">
        <v>3564</v>
      </c>
      <c r="S3046" s="256">
        <v>3593</v>
      </c>
      <c r="T3046" s="256">
        <v>3564</v>
      </c>
      <c r="U3046" s="256">
        <v>3478</v>
      </c>
      <c r="V3046" s="256">
        <v>3442</v>
      </c>
      <c r="W3046" s="256">
        <v>3472</v>
      </c>
      <c r="X3046" s="256">
        <v>3488</v>
      </c>
      <c r="Y3046" s="256">
        <v>3380</v>
      </c>
      <c r="Z3046" s="256">
        <v>3027</v>
      </c>
      <c r="AA3046" s="256">
        <v>2260</v>
      </c>
      <c r="AB3046" s="256">
        <v>1282</v>
      </c>
      <c r="AC3046" s="256">
        <v>697</v>
      </c>
      <c r="AD3046" s="256">
        <v>509</v>
      </c>
      <c r="AE3046" s="256">
        <v>428</v>
      </c>
      <c r="AF3046" s="256">
        <v>347</v>
      </c>
      <c r="AG3046" s="256">
        <v>281</v>
      </c>
      <c r="AH3046" s="256">
        <v>238</v>
      </c>
      <c r="AI3046" s="256">
        <v>202</v>
      </c>
      <c r="AJ3046" s="256">
        <v>147</v>
      </c>
      <c r="AK3046" s="256">
        <v>70</v>
      </c>
      <c r="AL3046" s="256">
        <v>0</v>
      </c>
      <c r="AM3046" s="256">
        <v>0</v>
      </c>
      <c r="AN3046" s="256">
        <v>0</v>
      </c>
      <c r="AO3046" s="256">
        <v>0</v>
      </c>
      <c r="AP3046" s="256">
        <v>0</v>
      </c>
      <c r="AQ3046" s="256">
        <v>0</v>
      </c>
      <c r="AR3046" s="256">
        <v>0</v>
      </c>
      <c r="AS3046" s="256">
        <v>0</v>
      </c>
      <c r="AT3046" s="256">
        <v>0</v>
      </c>
      <c r="AU3046" s="256">
        <v>0</v>
      </c>
      <c r="AV3046" s="256">
        <v>0</v>
      </c>
      <c r="AW3046" s="256">
        <v>0</v>
      </c>
      <c r="AX3046" s="256">
        <v>0</v>
      </c>
      <c r="AY3046" s="256">
        <v>0</v>
      </c>
      <c r="AZ3046" s="256">
        <v>0</v>
      </c>
      <c r="BA3046" s="256">
        <v>0</v>
      </c>
      <c r="BB3046" s="256">
        <v>0</v>
      </c>
      <c r="BC3046" s="256">
        <v>0</v>
      </c>
      <c r="BD3046" s="256">
        <v>0</v>
      </c>
      <c r="BE3046" s="256">
        <v>0</v>
      </c>
      <c r="BF3046" s="256">
        <v>0</v>
      </c>
      <c r="BG3046" s="256">
        <v>0</v>
      </c>
      <c r="BH3046" s="256">
        <v>0</v>
      </c>
      <c r="BI3046" s="256">
        <v>0</v>
      </c>
      <c r="BJ3046" s="256">
        <v>0</v>
      </c>
      <c r="BK3046" s="256">
        <v>0</v>
      </c>
      <c r="BL3046" s="256">
        <v>0</v>
      </c>
      <c r="BM3046" s="256">
        <v>0</v>
      </c>
      <c r="BN3046" s="256">
        <v>0</v>
      </c>
      <c r="BO3046" s="256">
        <v>0</v>
      </c>
      <c r="BP3046" s="256">
        <v>0</v>
      </c>
      <c r="BQ3046" s="256">
        <v>0</v>
      </c>
      <c r="BR3046" s="256">
        <v>0</v>
      </c>
      <c r="BS3046" s="256">
        <v>0</v>
      </c>
      <c r="BT3046" s="256">
        <v>0</v>
      </c>
      <c r="BU3046" s="256">
        <v>0</v>
      </c>
      <c r="BV3046" s="256">
        <v>0</v>
      </c>
    </row>
    <row r="3047" spans="1:74">
      <c r="A3047" s="256">
        <v>7.5</v>
      </c>
      <c r="B3047" s="256">
        <v>2656</v>
      </c>
      <c r="C3047" s="256">
        <v>2592</v>
      </c>
      <c r="D3047" s="256">
        <v>2587</v>
      </c>
      <c r="E3047" s="256">
        <v>2642</v>
      </c>
      <c r="F3047" s="256">
        <v>2668</v>
      </c>
      <c r="G3047" s="256">
        <v>2646</v>
      </c>
      <c r="H3047" s="256">
        <v>2608</v>
      </c>
      <c r="I3047" s="256">
        <v>2582</v>
      </c>
      <c r="J3047" s="256">
        <v>2610</v>
      </c>
      <c r="K3047" s="256">
        <v>2720</v>
      </c>
      <c r="L3047" s="256">
        <v>2872</v>
      </c>
      <c r="M3047" s="256">
        <v>3037</v>
      </c>
      <c r="N3047" s="256">
        <v>3214</v>
      </c>
      <c r="O3047" s="256">
        <v>3356</v>
      </c>
      <c r="P3047" s="256">
        <v>3430</v>
      </c>
      <c r="Q3047" s="256">
        <v>3486</v>
      </c>
      <c r="R3047" s="256">
        <v>3538</v>
      </c>
      <c r="S3047" s="256">
        <v>3568</v>
      </c>
      <c r="T3047" s="256">
        <v>3543</v>
      </c>
      <c r="U3047" s="256">
        <v>3462</v>
      </c>
      <c r="V3047" s="256">
        <v>3412</v>
      </c>
      <c r="W3047" s="256">
        <v>3430</v>
      </c>
      <c r="X3047" s="256">
        <v>3444</v>
      </c>
      <c r="Y3047" s="256">
        <v>3344</v>
      </c>
      <c r="Z3047" s="256">
        <v>3010</v>
      </c>
      <c r="AA3047" s="256">
        <v>2260</v>
      </c>
      <c r="AB3047" s="256">
        <v>1314</v>
      </c>
      <c r="AC3047" s="256">
        <v>702</v>
      </c>
      <c r="AD3047" s="256">
        <v>514</v>
      </c>
      <c r="AE3047" s="256">
        <v>436</v>
      </c>
      <c r="AF3047" s="256">
        <v>360</v>
      </c>
      <c r="AG3047" s="256">
        <v>294</v>
      </c>
      <c r="AH3047" s="256">
        <v>248</v>
      </c>
      <c r="AI3047" s="256">
        <v>211</v>
      </c>
      <c r="AJ3047" s="256">
        <v>151</v>
      </c>
      <c r="AK3047" s="256">
        <v>76</v>
      </c>
      <c r="AL3047" s="256">
        <v>0</v>
      </c>
      <c r="AM3047" s="256">
        <v>0</v>
      </c>
      <c r="AN3047" s="256">
        <v>0</v>
      </c>
      <c r="AO3047" s="256">
        <v>0</v>
      </c>
      <c r="AP3047" s="256">
        <v>0</v>
      </c>
      <c r="AQ3047" s="256">
        <v>0</v>
      </c>
      <c r="AR3047" s="256">
        <v>0</v>
      </c>
      <c r="AS3047" s="256">
        <v>0</v>
      </c>
      <c r="AT3047" s="256">
        <v>0</v>
      </c>
      <c r="AU3047" s="256">
        <v>0</v>
      </c>
      <c r="AV3047" s="256">
        <v>0</v>
      </c>
      <c r="AW3047" s="256">
        <v>0</v>
      </c>
      <c r="AX3047" s="256">
        <v>0</v>
      </c>
      <c r="AY3047" s="256">
        <v>0</v>
      </c>
      <c r="AZ3047" s="256">
        <v>0</v>
      </c>
      <c r="BA3047" s="256">
        <v>0</v>
      </c>
      <c r="BB3047" s="256">
        <v>0</v>
      </c>
      <c r="BC3047" s="256">
        <v>0</v>
      </c>
      <c r="BD3047" s="256">
        <v>0</v>
      </c>
      <c r="BE3047" s="256">
        <v>0</v>
      </c>
      <c r="BF3047" s="256">
        <v>0</v>
      </c>
      <c r="BG3047" s="256">
        <v>0</v>
      </c>
      <c r="BH3047" s="256">
        <v>0</v>
      </c>
      <c r="BI3047" s="256">
        <v>0</v>
      </c>
      <c r="BJ3047" s="256">
        <v>0</v>
      </c>
      <c r="BK3047" s="256">
        <v>0</v>
      </c>
      <c r="BL3047" s="256">
        <v>0</v>
      </c>
      <c r="BM3047" s="256">
        <v>0</v>
      </c>
      <c r="BN3047" s="256">
        <v>0</v>
      </c>
      <c r="BO3047" s="256">
        <v>0</v>
      </c>
      <c r="BP3047" s="256">
        <v>0</v>
      </c>
      <c r="BQ3047" s="256">
        <v>0</v>
      </c>
      <c r="BR3047" s="256">
        <v>0</v>
      </c>
      <c r="BS3047" s="256">
        <v>0</v>
      </c>
      <c r="BT3047" s="256">
        <v>0</v>
      </c>
      <c r="BU3047" s="256">
        <v>0</v>
      </c>
      <c r="BV3047" s="256">
        <v>0</v>
      </c>
    </row>
    <row r="3048" spans="1:74">
      <c r="A3048" s="256">
        <v>10</v>
      </c>
      <c r="B3048" s="256">
        <v>2656</v>
      </c>
      <c r="C3048" s="256">
        <v>2591</v>
      </c>
      <c r="D3048" s="256">
        <v>2586</v>
      </c>
      <c r="E3048" s="256">
        <v>2640</v>
      </c>
      <c r="F3048" s="256">
        <v>2668</v>
      </c>
      <c r="G3048" s="256">
        <v>2648</v>
      </c>
      <c r="H3048" s="256">
        <v>2614</v>
      </c>
      <c r="I3048" s="256">
        <v>2586</v>
      </c>
      <c r="J3048" s="256">
        <v>2610</v>
      </c>
      <c r="K3048" s="256">
        <v>2714</v>
      </c>
      <c r="L3048" s="256">
        <v>2860</v>
      </c>
      <c r="M3048" s="256">
        <v>3020</v>
      </c>
      <c r="N3048" s="256">
        <v>3192</v>
      </c>
      <c r="O3048" s="256">
        <v>3336</v>
      </c>
      <c r="P3048" s="256">
        <v>3413</v>
      </c>
      <c r="Q3048" s="256">
        <v>3472</v>
      </c>
      <c r="R3048" s="256">
        <v>3520</v>
      </c>
      <c r="S3048" s="256">
        <v>3554</v>
      </c>
      <c r="T3048" s="256">
        <v>3538</v>
      </c>
      <c r="U3048" s="256">
        <v>3466</v>
      </c>
      <c r="V3048" s="256">
        <v>3408</v>
      </c>
      <c r="W3048" s="256">
        <v>3413</v>
      </c>
      <c r="X3048" s="256">
        <v>3425</v>
      </c>
      <c r="Y3048" s="256">
        <v>3328</v>
      </c>
      <c r="Z3048" s="256">
        <v>2994</v>
      </c>
      <c r="AA3048" s="256">
        <v>2276</v>
      </c>
      <c r="AB3048" s="256">
        <v>1324</v>
      </c>
      <c r="AC3048" s="256">
        <v>713</v>
      </c>
      <c r="AD3048" s="256">
        <v>520</v>
      </c>
      <c r="AE3048" s="256">
        <v>450</v>
      </c>
      <c r="AF3048" s="256">
        <v>377</v>
      </c>
      <c r="AG3048" s="256">
        <v>306</v>
      </c>
      <c r="AH3048" s="256">
        <v>260</v>
      </c>
      <c r="AI3048" s="256">
        <v>222</v>
      </c>
      <c r="AJ3048" s="256">
        <v>156</v>
      </c>
      <c r="AK3048" s="256">
        <v>81</v>
      </c>
      <c r="AL3048" s="256">
        <v>0</v>
      </c>
      <c r="AM3048" s="256">
        <v>0</v>
      </c>
      <c r="AN3048" s="256">
        <v>0</v>
      </c>
      <c r="AO3048" s="256">
        <v>0</v>
      </c>
      <c r="AP3048" s="256">
        <v>0</v>
      </c>
      <c r="AQ3048" s="256">
        <v>0</v>
      </c>
      <c r="AR3048" s="256">
        <v>0</v>
      </c>
      <c r="AS3048" s="256">
        <v>0</v>
      </c>
      <c r="AT3048" s="256">
        <v>0</v>
      </c>
      <c r="AU3048" s="256">
        <v>0</v>
      </c>
      <c r="AV3048" s="256">
        <v>0</v>
      </c>
      <c r="AW3048" s="256">
        <v>0</v>
      </c>
      <c r="AX3048" s="256">
        <v>0</v>
      </c>
      <c r="AY3048" s="256">
        <v>0</v>
      </c>
      <c r="AZ3048" s="256">
        <v>0</v>
      </c>
      <c r="BA3048" s="256">
        <v>0</v>
      </c>
      <c r="BB3048" s="256">
        <v>0</v>
      </c>
      <c r="BC3048" s="256">
        <v>0</v>
      </c>
      <c r="BD3048" s="256">
        <v>0</v>
      </c>
      <c r="BE3048" s="256">
        <v>0</v>
      </c>
      <c r="BF3048" s="256">
        <v>0</v>
      </c>
      <c r="BG3048" s="256">
        <v>0</v>
      </c>
      <c r="BH3048" s="256">
        <v>0</v>
      </c>
      <c r="BI3048" s="256">
        <v>0</v>
      </c>
      <c r="BJ3048" s="256">
        <v>0</v>
      </c>
      <c r="BK3048" s="256">
        <v>0</v>
      </c>
      <c r="BL3048" s="256">
        <v>0</v>
      </c>
      <c r="BM3048" s="256">
        <v>0</v>
      </c>
      <c r="BN3048" s="256">
        <v>0</v>
      </c>
      <c r="BO3048" s="256">
        <v>0</v>
      </c>
      <c r="BP3048" s="256">
        <v>0</v>
      </c>
      <c r="BQ3048" s="256">
        <v>0</v>
      </c>
      <c r="BR3048" s="256">
        <v>0</v>
      </c>
      <c r="BS3048" s="256">
        <v>0</v>
      </c>
      <c r="BT3048" s="256">
        <v>0</v>
      </c>
      <c r="BU3048" s="256">
        <v>0</v>
      </c>
      <c r="BV3048" s="256">
        <v>0</v>
      </c>
    </row>
    <row r="3049" spans="1:74">
      <c r="A3049" s="256">
        <v>12.5</v>
      </c>
      <c r="B3049" s="256">
        <v>2656</v>
      </c>
      <c r="C3049" s="256">
        <v>2592</v>
      </c>
      <c r="D3049" s="256">
        <v>2584</v>
      </c>
      <c r="E3049" s="256">
        <v>2638</v>
      </c>
      <c r="F3049" s="256">
        <v>2671</v>
      </c>
      <c r="G3049" s="256">
        <v>2653</v>
      </c>
      <c r="H3049" s="256">
        <v>2622</v>
      </c>
      <c r="I3049" s="256">
        <v>2592</v>
      </c>
      <c r="J3049" s="256">
        <v>2608</v>
      </c>
      <c r="K3049" s="256">
        <v>2701</v>
      </c>
      <c r="L3049" s="256">
        <v>2844</v>
      </c>
      <c r="M3049" s="256">
        <v>2999</v>
      </c>
      <c r="N3049" s="256">
        <v>3166</v>
      </c>
      <c r="O3049" s="256">
        <v>3308</v>
      </c>
      <c r="P3049" s="256">
        <v>3388</v>
      </c>
      <c r="Q3049" s="256">
        <v>3446</v>
      </c>
      <c r="R3049" s="256">
        <v>3492</v>
      </c>
      <c r="S3049" s="256">
        <v>3536</v>
      </c>
      <c r="T3049" s="256">
        <v>3531</v>
      </c>
      <c r="U3049" s="256">
        <v>3468</v>
      </c>
      <c r="V3049" s="256">
        <v>3402</v>
      </c>
      <c r="W3049" s="256">
        <v>3394</v>
      </c>
      <c r="X3049" s="256">
        <v>3401</v>
      </c>
      <c r="Y3049" s="256">
        <v>3310</v>
      </c>
      <c r="Z3049" s="256">
        <v>3003</v>
      </c>
      <c r="AA3049" s="256">
        <v>2322</v>
      </c>
      <c r="AB3049" s="256">
        <v>1377</v>
      </c>
      <c r="AC3049" s="256">
        <v>739</v>
      </c>
      <c r="AD3049" s="256">
        <v>536</v>
      </c>
      <c r="AE3049" s="256">
        <v>468</v>
      </c>
      <c r="AF3049" s="256">
        <v>400</v>
      </c>
      <c r="AG3049" s="256">
        <v>326</v>
      </c>
      <c r="AH3049" s="256">
        <v>278</v>
      </c>
      <c r="AI3049" s="256">
        <v>236</v>
      </c>
      <c r="AJ3049" s="256">
        <v>172</v>
      </c>
      <c r="AK3049" s="256">
        <v>88</v>
      </c>
      <c r="AL3049" s="256">
        <v>0</v>
      </c>
      <c r="AM3049" s="256">
        <v>0</v>
      </c>
      <c r="AN3049" s="256">
        <v>0</v>
      </c>
      <c r="AO3049" s="256">
        <v>0</v>
      </c>
      <c r="AP3049" s="256">
        <v>0</v>
      </c>
      <c r="AQ3049" s="256">
        <v>0</v>
      </c>
      <c r="AR3049" s="256">
        <v>0</v>
      </c>
      <c r="AS3049" s="256">
        <v>0</v>
      </c>
      <c r="AT3049" s="256">
        <v>0</v>
      </c>
      <c r="AU3049" s="256">
        <v>0</v>
      </c>
      <c r="AV3049" s="256">
        <v>0</v>
      </c>
      <c r="AW3049" s="256">
        <v>0</v>
      </c>
      <c r="AX3049" s="256">
        <v>0</v>
      </c>
      <c r="AY3049" s="256">
        <v>0</v>
      </c>
      <c r="AZ3049" s="256">
        <v>0</v>
      </c>
      <c r="BA3049" s="256">
        <v>0</v>
      </c>
      <c r="BB3049" s="256">
        <v>0</v>
      </c>
      <c r="BC3049" s="256">
        <v>0</v>
      </c>
      <c r="BD3049" s="256">
        <v>0</v>
      </c>
      <c r="BE3049" s="256">
        <v>0</v>
      </c>
      <c r="BF3049" s="256">
        <v>0</v>
      </c>
      <c r="BG3049" s="256">
        <v>0</v>
      </c>
      <c r="BH3049" s="256">
        <v>0</v>
      </c>
      <c r="BI3049" s="256">
        <v>0</v>
      </c>
      <c r="BJ3049" s="256">
        <v>0</v>
      </c>
      <c r="BK3049" s="256">
        <v>0</v>
      </c>
      <c r="BL3049" s="256">
        <v>0</v>
      </c>
      <c r="BM3049" s="256">
        <v>0</v>
      </c>
      <c r="BN3049" s="256">
        <v>0</v>
      </c>
      <c r="BO3049" s="256">
        <v>0</v>
      </c>
      <c r="BP3049" s="256">
        <v>0</v>
      </c>
      <c r="BQ3049" s="256">
        <v>0</v>
      </c>
      <c r="BR3049" s="256">
        <v>0</v>
      </c>
      <c r="BS3049" s="256">
        <v>0</v>
      </c>
      <c r="BT3049" s="256">
        <v>0</v>
      </c>
      <c r="BU3049" s="256">
        <v>0</v>
      </c>
      <c r="BV3049" s="256">
        <v>0</v>
      </c>
    </row>
    <row r="3050" spans="1:74">
      <c r="A3050" s="256">
        <v>15</v>
      </c>
      <c r="B3050" s="256">
        <v>2656</v>
      </c>
      <c r="C3050" s="256">
        <v>2594</v>
      </c>
      <c r="D3050" s="256">
        <v>2586</v>
      </c>
      <c r="E3050" s="256">
        <v>2640</v>
      </c>
      <c r="F3050" s="256">
        <v>2674</v>
      </c>
      <c r="G3050" s="256">
        <v>2659</v>
      </c>
      <c r="H3050" s="256">
        <v>2630</v>
      </c>
      <c r="I3050" s="256">
        <v>2600</v>
      </c>
      <c r="J3050" s="256">
        <v>2608</v>
      </c>
      <c r="K3050" s="256">
        <v>2690</v>
      </c>
      <c r="L3050" s="256">
        <v>2826</v>
      </c>
      <c r="M3050" s="256">
        <v>2978</v>
      </c>
      <c r="N3050" s="256">
        <v>3136</v>
      </c>
      <c r="O3050" s="256">
        <v>3286</v>
      </c>
      <c r="P3050" s="256">
        <v>3369</v>
      </c>
      <c r="Q3050" s="256">
        <v>3430</v>
      </c>
      <c r="R3050" s="256">
        <v>3475</v>
      </c>
      <c r="S3050" s="256">
        <v>3520</v>
      </c>
      <c r="T3050" s="256">
        <v>3528</v>
      </c>
      <c r="U3050" s="256">
        <v>3467</v>
      </c>
      <c r="V3050" s="256">
        <v>3388</v>
      </c>
      <c r="W3050" s="256">
        <v>3356</v>
      </c>
      <c r="X3050" s="256">
        <v>3352</v>
      </c>
      <c r="Y3050" s="256">
        <v>3269</v>
      </c>
      <c r="Z3050" s="256">
        <v>2987</v>
      </c>
      <c r="AA3050" s="256">
        <v>2356</v>
      </c>
      <c r="AB3050" s="256">
        <v>1416</v>
      </c>
      <c r="AC3050" s="256">
        <v>760</v>
      </c>
      <c r="AD3050" s="256">
        <v>556</v>
      </c>
      <c r="AE3050" s="256">
        <v>490</v>
      </c>
      <c r="AF3050" s="256">
        <v>431</v>
      </c>
      <c r="AG3050" s="256">
        <v>352</v>
      </c>
      <c r="AH3050" s="256">
        <v>303</v>
      </c>
      <c r="AI3050" s="256">
        <v>262</v>
      </c>
      <c r="AJ3050" s="256">
        <v>210</v>
      </c>
      <c r="AK3050" s="256">
        <v>140</v>
      </c>
      <c r="AL3050" s="256">
        <v>0</v>
      </c>
      <c r="AM3050" s="256">
        <v>0</v>
      </c>
      <c r="AN3050" s="256">
        <v>0</v>
      </c>
      <c r="AO3050" s="256">
        <v>0</v>
      </c>
      <c r="AP3050" s="256">
        <v>0</v>
      </c>
      <c r="AQ3050" s="256">
        <v>0</v>
      </c>
      <c r="AR3050" s="256">
        <v>0</v>
      </c>
      <c r="AS3050" s="256">
        <v>0</v>
      </c>
      <c r="AT3050" s="256">
        <v>0</v>
      </c>
      <c r="AU3050" s="256">
        <v>0</v>
      </c>
      <c r="AV3050" s="256">
        <v>0</v>
      </c>
      <c r="AW3050" s="256">
        <v>0</v>
      </c>
      <c r="AX3050" s="256">
        <v>0</v>
      </c>
      <c r="AY3050" s="256">
        <v>0</v>
      </c>
      <c r="AZ3050" s="256">
        <v>0</v>
      </c>
      <c r="BA3050" s="256">
        <v>0</v>
      </c>
      <c r="BB3050" s="256">
        <v>0</v>
      </c>
      <c r="BC3050" s="256">
        <v>0</v>
      </c>
      <c r="BD3050" s="256">
        <v>0</v>
      </c>
      <c r="BE3050" s="256">
        <v>0</v>
      </c>
      <c r="BF3050" s="256">
        <v>0</v>
      </c>
      <c r="BG3050" s="256">
        <v>0</v>
      </c>
      <c r="BH3050" s="256">
        <v>0</v>
      </c>
      <c r="BI3050" s="256">
        <v>0</v>
      </c>
      <c r="BJ3050" s="256">
        <v>0</v>
      </c>
      <c r="BK3050" s="256">
        <v>0</v>
      </c>
      <c r="BL3050" s="256">
        <v>0</v>
      </c>
      <c r="BM3050" s="256">
        <v>0</v>
      </c>
      <c r="BN3050" s="256">
        <v>0</v>
      </c>
      <c r="BO3050" s="256">
        <v>0</v>
      </c>
      <c r="BP3050" s="256">
        <v>0</v>
      </c>
      <c r="BQ3050" s="256">
        <v>0</v>
      </c>
      <c r="BR3050" s="256">
        <v>0</v>
      </c>
      <c r="BS3050" s="256">
        <v>0</v>
      </c>
      <c r="BT3050" s="256">
        <v>0</v>
      </c>
      <c r="BU3050" s="256">
        <v>0</v>
      </c>
      <c r="BV3050" s="256">
        <v>0</v>
      </c>
    </row>
    <row r="3051" spans="1:74">
      <c r="A3051" s="256">
        <v>17.5</v>
      </c>
      <c r="B3051" s="256">
        <v>2656</v>
      </c>
      <c r="C3051" s="256">
        <v>2594</v>
      </c>
      <c r="D3051" s="256">
        <v>2586</v>
      </c>
      <c r="E3051" s="256">
        <v>2637</v>
      </c>
      <c r="F3051" s="256">
        <v>2676</v>
      </c>
      <c r="G3051" s="256">
        <v>2664</v>
      </c>
      <c r="H3051" s="256">
        <v>2640</v>
      </c>
      <c r="I3051" s="256">
        <v>2605</v>
      </c>
      <c r="J3051" s="256">
        <v>2606</v>
      </c>
      <c r="K3051" s="256">
        <v>2674</v>
      </c>
      <c r="L3051" s="256">
        <v>2802</v>
      </c>
      <c r="M3051" s="256">
        <v>2947</v>
      </c>
      <c r="N3051" s="256">
        <v>3098</v>
      </c>
      <c r="O3051" s="256">
        <v>3248</v>
      </c>
      <c r="P3051" s="256">
        <v>3340</v>
      </c>
      <c r="Q3051" s="256">
        <v>3408</v>
      </c>
      <c r="R3051" s="256">
        <v>3452</v>
      </c>
      <c r="S3051" s="256">
        <v>3496</v>
      </c>
      <c r="T3051" s="256">
        <v>3511</v>
      </c>
      <c r="U3051" s="256">
        <v>3466</v>
      </c>
      <c r="V3051" s="256">
        <v>3381</v>
      </c>
      <c r="W3051" s="256">
        <v>3327</v>
      </c>
      <c r="X3051" s="256">
        <v>3306</v>
      </c>
      <c r="Y3051" s="256">
        <v>3224</v>
      </c>
      <c r="Z3051" s="256">
        <v>2964</v>
      </c>
      <c r="AA3051" s="256">
        <v>2372</v>
      </c>
      <c r="AB3051" s="256">
        <v>1478</v>
      </c>
      <c r="AC3051" s="256">
        <v>794</v>
      </c>
      <c r="AD3051" s="256">
        <v>579</v>
      </c>
      <c r="AE3051" s="256">
        <v>518</v>
      </c>
      <c r="AF3051" s="256">
        <v>472</v>
      </c>
      <c r="AG3051" s="256">
        <v>398</v>
      </c>
      <c r="AH3051" s="256">
        <v>342</v>
      </c>
      <c r="AI3051" s="256">
        <v>300</v>
      </c>
      <c r="AJ3051" s="256">
        <v>242</v>
      </c>
      <c r="AK3051" s="256">
        <v>159</v>
      </c>
      <c r="AL3051" s="256">
        <v>0</v>
      </c>
      <c r="AM3051" s="256">
        <v>0</v>
      </c>
      <c r="AN3051" s="256">
        <v>0</v>
      </c>
      <c r="AO3051" s="256">
        <v>0</v>
      </c>
      <c r="AP3051" s="256">
        <v>0</v>
      </c>
      <c r="AQ3051" s="256">
        <v>0</v>
      </c>
      <c r="AR3051" s="256">
        <v>0</v>
      </c>
      <c r="AS3051" s="256">
        <v>0</v>
      </c>
      <c r="AT3051" s="256">
        <v>0</v>
      </c>
      <c r="AU3051" s="256">
        <v>0</v>
      </c>
      <c r="AV3051" s="256">
        <v>0</v>
      </c>
      <c r="AW3051" s="256">
        <v>0</v>
      </c>
      <c r="AX3051" s="256">
        <v>0</v>
      </c>
      <c r="AY3051" s="256">
        <v>0</v>
      </c>
      <c r="AZ3051" s="256">
        <v>0</v>
      </c>
      <c r="BA3051" s="256">
        <v>0</v>
      </c>
      <c r="BB3051" s="256">
        <v>0</v>
      </c>
      <c r="BC3051" s="256">
        <v>0</v>
      </c>
      <c r="BD3051" s="256">
        <v>0</v>
      </c>
      <c r="BE3051" s="256">
        <v>0</v>
      </c>
      <c r="BF3051" s="256">
        <v>0</v>
      </c>
      <c r="BG3051" s="256">
        <v>0</v>
      </c>
      <c r="BH3051" s="256">
        <v>0</v>
      </c>
      <c r="BI3051" s="256">
        <v>0</v>
      </c>
      <c r="BJ3051" s="256">
        <v>0</v>
      </c>
      <c r="BK3051" s="256">
        <v>0</v>
      </c>
      <c r="BL3051" s="256">
        <v>0</v>
      </c>
      <c r="BM3051" s="256">
        <v>0</v>
      </c>
      <c r="BN3051" s="256">
        <v>0</v>
      </c>
      <c r="BO3051" s="256">
        <v>0</v>
      </c>
      <c r="BP3051" s="256">
        <v>0</v>
      </c>
      <c r="BQ3051" s="256">
        <v>0</v>
      </c>
      <c r="BR3051" s="256">
        <v>0</v>
      </c>
      <c r="BS3051" s="256">
        <v>0</v>
      </c>
      <c r="BT3051" s="256">
        <v>0</v>
      </c>
      <c r="BU3051" s="256">
        <v>0</v>
      </c>
      <c r="BV3051" s="256">
        <v>0</v>
      </c>
    </row>
    <row r="3052" spans="1:74">
      <c r="A3052" s="256">
        <v>20</v>
      </c>
      <c r="B3052" s="256">
        <v>2656</v>
      </c>
      <c r="C3052" s="256">
        <v>2594</v>
      </c>
      <c r="D3052" s="256">
        <v>2586</v>
      </c>
      <c r="E3052" s="256">
        <v>2637</v>
      </c>
      <c r="F3052" s="256">
        <v>2678</v>
      </c>
      <c r="G3052" s="256">
        <v>2673</v>
      </c>
      <c r="H3052" s="256">
        <v>2651</v>
      </c>
      <c r="I3052" s="256">
        <v>2616</v>
      </c>
      <c r="J3052" s="256">
        <v>2608</v>
      </c>
      <c r="K3052" s="256">
        <v>2664</v>
      </c>
      <c r="L3052" s="256">
        <v>2782</v>
      </c>
      <c r="M3052" s="256">
        <v>2922</v>
      </c>
      <c r="N3052" s="256">
        <v>3068</v>
      </c>
      <c r="O3052" s="256">
        <v>3220</v>
      </c>
      <c r="P3052" s="256">
        <v>3320</v>
      </c>
      <c r="Q3052" s="256">
        <v>3384</v>
      </c>
      <c r="R3052" s="256">
        <v>3425</v>
      </c>
      <c r="S3052" s="256">
        <v>3468</v>
      </c>
      <c r="T3052" s="256">
        <v>3490</v>
      </c>
      <c r="U3052" s="256">
        <v>3455</v>
      </c>
      <c r="V3052" s="256">
        <v>3372</v>
      </c>
      <c r="W3052" s="256">
        <v>3300</v>
      </c>
      <c r="X3052" s="256">
        <v>3266</v>
      </c>
      <c r="Y3052" s="256">
        <v>3186</v>
      </c>
      <c r="Z3052" s="256">
        <v>2957</v>
      </c>
      <c r="AA3052" s="256">
        <v>2426</v>
      </c>
      <c r="AB3052" s="256">
        <v>1551</v>
      </c>
      <c r="AC3052" s="256">
        <v>845</v>
      </c>
      <c r="AD3052" s="256">
        <v>614</v>
      </c>
      <c r="AE3052" s="256">
        <v>558</v>
      </c>
      <c r="AF3052" s="256">
        <v>513</v>
      </c>
      <c r="AG3052" s="256">
        <v>445</v>
      </c>
      <c r="AH3052" s="256">
        <v>388</v>
      </c>
      <c r="AI3052" s="256">
        <v>346</v>
      </c>
      <c r="AJ3052" s="256">
        <v>259</v>
      </c>
      <c r="AK3052" s="256">
        <v>132</v>
      </c>
      <c r="AL3052" s="256">
        <v>0</v>
      </c>
      <c r="AM3052" s="256">
        <v>0</v>
      </c>
      <c r="AN3052" s="256">
        <v>0</v>
      </c>
      <c r="AO3052" s="256">
        <v>0</v>
      </c>
      <c r="AP3052" s="256">
        <v>0</v>
      </c>
      <c r="AQ3052" s="256">
        <v>0</v>
      </c>
      <c r="AR3052" s="256">
        <v>0</v>
      </c>
      <c r="AS3052" s="256">
        <v>0</v>
      </c>
      <c r="AT3052" s="256">
        <v>0</v>
      </c>
      <c r="AU3052" s="256">
        <v>0</v>
      </c>
      <c r="AV3052" s="256">
        <v>0</v>
      </c>
      <c r="AW3052" s="256">
        <v>0</v>
      </c>
      <c r="AX3052" s="256">
        <v>0</v>
      </c>
      <c r="AY3052" s="256">
        <v>0</v>
      </c>
      <c r="AZ3052" s="256">
        <v>0</v>
      </c>
      <c r="BA3052" s="256">
        <v>0</v>
      </c>
      <c r="BB3052" s="256">
        <v>0</v>
      </c>
      <c r="BC3052" s="256">
        <v>0</v>
      </c>
      <c r="BD3052" s="256">
        <v>0</v>
      </c>
      <c r="BE3052" s="256">
        <v>0</v>
      </c>
      <c r="BF3052" s="256">
        <v>0</v>
      </c>
      <c r="BG3052" s="256">
        <v>0</v>
      </c>
      <c r="BH3052" s="256">
        <v>0</v>
      </c>
      <c r="BI3052" s="256">
        <v>0</v>
      </c>
      <c r="BJ3052" s="256">
        <v>0</v>
      </c>
      <c r="BK3052" s="256">
        <v>0</v>
      </c>
      <c r="BL3052" s="256">
        <v>0</v>
      </c>
      <c r="BM3052" s="256">
        <v>0</v>
      </c>
      <c r="BN3052" s="256">
        <v>0</v>
      </c>
      <c r="BO3052" s="256">
        <v>0</v>
      </c>
      <c r="BP3052" s="256">
        <v>0</v>
      </c>
      <c r="BQ3052" s="256">
        <v>0</v>
      </c>
      <c r="BR3052" s="256">
        <v>0</v>
      </c>
      <c r="BS3052" s="256">
        <v>0</v>
      </c>
      <c r="BT3052" s="256">
        <v>0</v>
      </c>
      <c r="BU3052" s="256">
        <v>0</v>
      </c>
      <c r="BV3052" s="256">
        <v>0</v>
      </c>
    </row>
    <row r="3053" spans="1:74">
      <c r="A3053" s="256">
        <v>22.5</v>
      </c>
      <c r="B3053" s="256">
        <v>2656</v>
      </c>
      <c r="C3053" s="256">
        <v>2595</v>
      </c>
      <c r="D3053" s="256">
        <v>2584</v>
      </c>
      <c r="E3053" s="256">
        <v>2632</v>
      </c>
      <c r="F3053" s="256">
        <v>2680</v>
      </c>
      <c r="G3053" s="256">
        <v>2678</v>
      </c>
      <c r="H3053" s="256">
        <v>2662</v>
      </c>
      <c r="I3053" s="256">
        <v>2627</v>
      </c>
      <c r="J3053" s="256">
        <v>2614</v>
      </c>
      <c r="K3053" s="256">
        <v>2654</v>
      </c>
      <c r="L3053" s="256">
        <v>2762</v>
      </c>
      <c r="M3053" s="256">
        <v>2896</v>
      </c>
      <c r="N3053" s="256">
        <v>3034</v>
      </c>
      <c r="O3053" s="256">
        <v>3183</v>
      </c>
      <c r="P3053" s="256">
        <v>3288</v>
      </c>
      <c r="Q3053" s="256">
        <v>3353</v>
      </c>
      <c r="R3053" s="256">
        <v>3396</v>
      </c>
      <c r="S3053" s="256">
        <v>3436</v>
      </c>
      <c r="T3053" s="256">
        <v>3463</v>
      </c>
      <c r="U3053" s="256">
        <v>3445</v>
      </c>
      <c r="V3053" s="256">
        <v>3376</v>
      </c>
      <c r="W3053" s="256">
        <v>3290</v>
      </c>
      <c r="X3053" s="256">
        <v>3245</v>
      </c>
      <c r="Y3053" s="256">
        <v>3172</v>
      </c>
      <c r="Z3053" s="256">
        <v>2968</v>
      </c>
      <c r="AA3053" s="256">
        <v>2488</v>
      </c>
      <c r="AB3053" s="256">
        <v>1652</v>
      </c>
      <c r="AC3053" s="256">
        <v>926</v>
      </c>
      <c r="AD3053" s="256">
        <v>664</v>
      </c>
      <c r="AE3053" s="256">
        <v>608</v>
      </c>
      <c r="AF3053" s="256">
        <v>573</v>
      </c>
      <c r="AG3053" s="256">
        <v>504</v>
      </c>
      <c r="AH3053" s="256">
        <v>441</v>
      </c>
      <c r="AI3053" s="256">
        <v>402</v>
      </c>
      <c r="AJ3053" s="256">
        <v>302</v>
      </c>
      <c r="AK3053" s="256">
        <v>151</v>
      </c>
      <c r="AL3053" s="256">
        <v>0</v>
      </c>
      <c r="AM3053" s="256">
        <v>0</v>
      </c>
      <c r="AN3053" s="256">
        <v>0</v>
      </c>
      <c r="AO3053" s="256">
        <v>0</v>
      </c>
      <c r="AP3053" s="256">
        <v>0</v>
      </c>
      <c r="AQ3053" s="256">
        <v>0</v>
      </c>
      <c r="AR3053" s="256">
        <v>0</v>
      </c>
      <c r="AS3053" s="256">
        <v>0</v>
      </c>
      <c r="AT3053" s="256">
        <v>0</v>
      </c>
      <c r="AU3053" s="256">
        <v>0</v>
      </c>
      <c r="AV3053" s="256">
        <v>0</v>
      </c>
      <c r="AW3053" s="256">
        <v>0</v>
      </c>
      <c r="AX3053" s="256">
        <v>0</v>
      </c>
      <c r="AY3053" s="256">
        <v>0</v>
      </c>
      <c r="AZ3053" s="256">
        <v>0</v>
      </c>
      <c r="BA3053" s="256">
        <v>0</v>
      </c>
      <c r="BB3053" s="256">
        <v>0</v>
      </c>
      <c r="BC3053" s="256">
        <v>0</v>
      </c>
      <c r="BD3053" s="256">
        <v>0</v>
      </c>
      <c r="BE3053" s="256">
        <v>0</v>
      </c>
      <c r="BF3053" s="256">
        <v>0</v>
      </c>
      <c r="BG3053" s="256">
        <v>0</v>
      </c>
      <c r="BH3053" s="256">
        <v>0</v>
      </c>
      <c r="BI3053" s="256">
        <v>0</v>
      </c>
      <c r="BJ3053" s="256">
        <v>0</v>
      </c>
      <c r="BK3053" s="256">
        <v>0</v>
      </c>
      <c r="BL3053" s="256">
        <v>0</v>
      </c>
      <c r="BM3053" s="256">
        <v>0</v>
      </c>
      <c r="BN3053" s="256">
        <v>0</v>
      </c>
      <c r="BO3053" s="256">
        <v>0</v>
      </c>
      <c r="BP3053" s="256">
        <v>0</v>
      </c>
      <c r="BQ3053" s="256">
        <v>0</v>
      </c>
      <c r="BR3053" s="256">
        <v>0</v>
      </c>
      <c r="BS3053" s="256">
        <v>0</v>
      </c>
      <c r="BT3053" s="256">
        <v>0</v>
      </c>
      <c r="BU3053" s="256">
        <v>0</v>
      </c>
      <c r="BV3053" s="256">
        <v>0</v>
      </c>
    </row>
    <row r="3054" spans="1:74">
      <c r="A3054" s="256">
        <v>25</v>
      </c>
      <c r="B3054" s="256">
        <v>2656</v>
      </c>
      <c r="C3054" s="256">
        <v>2596</v>
      </c>
      <c r="D3054" s="256">
        <v>2583</v>
      </c>
      <c r="E3054" s="256">
        <v>2630</v>
      </c>
      <c r="F3054" s="256">
        <v>2682</v>
      </c>
      <c r="G3054" s="256">
        <v>2686</v>
      </c>
      <c r="H3054" s="256">
        <v>2674</v>
      </c>
      <c r="I3054" s="256">
        <v>2638</v>
      </c>
      <c r="J3054" s="256">
        <v>2619</v>
      </c>
      <c r="K3054" s="256">
        <v>2647</v>
      </c>
      <c r="L3054" s="256">
        <v>2744</v>
      </c>
      <c r="M3054" s="256">
        <v>2870</v>
      </c>
      <c r="N3054" s="256">
        <v>3003</v>
      </c>
      <c r="O3054" s="256">
        <v>3144</v>
      </c>
      <c r="P3054" s="256">
        <v>3254</v>
      </c>
      <c r="Q3054" s="256">
        <v>3318</v>
      </c>
      <c r="R3054" s="256">
        <v>3364</v>
      </c>
      <c r="S3054" s="256">
        <v>3399</v>
      </c>
      <c r="T3054" s="256">
        <v>3432</v>
      </c>
      <c r="U3054" s="256">
        <v>3430</v>
      </c>
      <c r="V3054" s="256">
        <v>3386</v>
      </c>
      <c r="W3054" s="256">
        <v>3302</v>
      </c>
      <c r="X3054" s="256">
        <v>3248</v>
      </c>
      <c r="Y3054" s="256">
        <v>3182</v>
      </c>
      <c r="Z3054" s="256">
        <v>2998</v>
      </c>
      <c r="AA3054" s="256">
        <v>2557</v>
      </c>
      <c r="AB3054" s="256">
        <v>1762</v>
      </c>
      <c r="AC3054" s="256">
        <v>1009</v>
      </c>
      <c r="AD3054" s="256">
        <v>721</v>
      </c>
      <c r="AE3054" s="256">
        <v>670</v>
      </c>
      <c r="AF3054" s="256">
        <v>644</v>
      </c>
      <c r="AG3054" s="256">
        <v>574</v>
      </c>
      <c r="AH3054" s="256">
        <v>503</v>
      </c>
      <c r="AI3054" s="256">
        <v>464</v>
      </c>
      <c r="AJ3054" s="256">
        <v>360</v>
      </c>
      <c r="AK3054" s="256">
        <v>174</v>
      </c>
      <c r="AL3054" s="256">
        <v>0</v>
      </c>
      <c r="AM3054" s="256">
        <v>0</v>
      </c>
      <c r="AN3054" s="256">
        <v>0</v>
      </c>
      <c r="AO3054" s="256">
        <v>0</v>
      </c>
      <c r="AP3054" s="256">
        <v>0</v>
      </c>
      <c r="AQ3054" s="256">
        <v>0</v>
      </c>
      <c r="AR3054" s="256">
        <v>0</v>
      </c>
      <c r="AS3054" s="256">
        <v>0</v>
      </c>
      <c r="AT3054" s="256">
        <v>0</v>
      </c>
      <c r="AU3054" s="256">
        <v>0</v>
      </c>
      <c r="AV3054" s="256">
        <v>0</v>
      </c>
      <c r="AW3054" s="256">
        <v>0</v>
      </c>
      <c r="AX3054" s="256">
        <v>0</v>
      </c>
      <c r="AY3054" s="256">
        <v>0</v>
      </c>
      <c r="AZ3054" s="256">
        <v>0</v>
      </c>
      <c r="BA3054" s="256">
        <v>0</v>
      </c>
      <c r="BB3054" s="256">
        <v>0</v>
      </c>
      <c r="BC3054" s="256">
        <v>0</v>
      </c>
      <c r="BD3054" s="256">
        <v>0</v>
      </c>
      <c r="BE3054" s="256">
        <v>0</v>
      </c>
      <c r="BF3054" s="256">
        <v>0</v>
      </c>
      <c r="BG3054" s="256">
        <v>0</v>
      </c>
      <c r="BH3054" s="256">
        <v>0</v>
      </c>
      <c r="BI3054" s="256">
        <v>0</v>
      </c>
      <c r="BJ3054" s="256">
        <v>0</v>
      </c>
      <c r="BK3054" s="256">
        <v>0</v>
      </c>
      <c r="BL3054" s="256">
        <v>0</v>
      </c>
      <c r="BM3054" s="256">
        <v>0</v>
      </c>
      <c r="BN3054" s="256">
        <v>0</v>
      </c>
      <c r="BO3054" s="256">
        <v>0</v>
      </c>
      <c r="BP3054" s="256">
        <v>0</v>
      </c>
      <c r="BQ3054" s="256">
        <v>0</v>
      </c>
      <c r="BR3054" s="256">
        <v>0</v>
      </c>
      <c r="BS3054" s="256">
        <v>0</v>
      </c>
      <c r="BT3054" s="256">
        <v>0</v>
      </c>
      <c r="BU3054" s="256">
        <v>0</v>
      </c>
      <c r="BV3054" s="256">
        <v>0</v>
      </c>
    </row>
    <row r="3055" spans="1:74">
      <c r="A3055" s="256">
        <v>27.5</v>
      </c>
      <c r="B3055" s="256">
        <v>2656</v>
      </c>
      <c r="C3055" s="256">
        <v>2601</v>
      </c>
      <c r="D3055" s="256">
        <v>2587</v>
      </c>
      <c r="E3055" s="256">
        <v>2630</v>
      </c>
      <c r="F3055" s="256">
        <v>2688</v>
      </c>
      <c r="G3055" s="256">
        <v>2696</v>
      </c>
      <c r="H3055" s="256">
        <v>2691</v>
      </c>
      <c r="I3055" s="256">
        <v>2658</v>
      </c>
      <c r="J3055" s="256">
        <v>2633</v>
      </c>
      <c r="K3055" s="256">
        <v>2648</v>
      </c>
      <c r="L3055" s="256">
        <v>2729</v>
      </c>
      <c r="M3055" s="256">
        <v>2847</v>
      </c>
      <c r="N3055" s="256">
        <v>2972</v>
      </c>
      <c r="O3055" s="256">
        <v>3100</v>
      </c>
      <c r="P3055" s="256">
        <v>3210</v>
      </c>
      <c r="Q3055" s="256">
        <v>3281</v>
      </c>
      <c r="R3055" s="256">
        <v>3324</v>
      </c>
      <c r="S3055" s="256">
        <v>3362</v>
      </c>
      <c r="T3055" s="256">
        <v>3402</v>
      </c>
      <c r="U3055" s="256">
        <v>3420</v>
      </c>
      <c r="V3055" s="256">
        <v>3406</v>
      </c>
      <c r="W3055" s="256">
        <v>3339</v>
      </c>
      <c r="X3055" s="256">
        <v>3266</v>
      </c>
      <c r="Y3055" s="256">
        <v>3196</v>
      </c>
      <c r="Z3055" s="256">
        <v>3028</v>
      </c>
      <c r="AA3055" s="256">
        <v>2634</v>
      </c>
      <c r="AB3055" s="256">
        <v>1903</v>
      </c>
      <c r="AC3055" s="256">
        <v>1119</v>
      </c>
      <c r="AD3055" s="256">
        <v>789</v>
      </c>
      <c r="AE3055" s="256">
        <v>736</v>
      </c>
      <c r="AF3055" s="256">
        <v>728</v>
      </c>
      <c r="AG3055" s="256">
        <v>676</v>
      </c>
      <c r="AH3055" s="256">
        <v>603</v>
      </c>
      <c r="AI3055" s="256">
        <v>553</v>
      </c>
      <c r="AJ3055" s="256">
        <v>425</v>
      </c>
      <c r="AK3055" s="256">
        <v>201</v>
      </c>
      <c r="AL3055" s="256">
        <v>0</v>
      </c>
      <c r="AM3055" s="256">
        <v>0</v>
      </c>
      <c r="AN3055" s="256">
        <v>0</v>
      </c>
      <c r="AO3055" s="256">
        <v>0</v>
      </c>
      <c r="AP3055" s="256">
        <v>0</v>
      </c>
      <c r="AQ3055" s="256">
        <v>0</v>
      </c>
      <c r="AR3055" s="256">
        <v>0</v>
      </c>
      <c r="AS3055" s="256">
        <v>0</v>
      </c>
      <c r="AT3055" s="256">
        <v>0</v>
      </c>
      <c r="AU3055" s="256">
        <v>0</v>
      </c>
      <c r="AV3055" s="256">
        <v>0</v>
      </c>
      <c r="AW3055" s="256">
        <v>0</v>
      </c>
      <c r="AX3055" s="256">
        <v>0</v>
      </c>
      <c r="AY3055" s="256">
        <v>0</v>
      </c>
      <c r="AZ3055" s="256">
        <v>0</v>
      </c>
      <c r="BA3055" s="256">
        <v>0</v>
      </c>
      <c r="BB3055" s="256">
        <v>0</v>
      </c>
      <c r="BC3055" s="256">
        <v>0</v>
      </c>
      <c r="BD3055" s="256">
        <v>0</v>
      </c>
      <c r="BE3055" s="256">
        <v>0</v>
      </c>
      <c r="BF3055" s="256">
        <v>0</v>
      </c>
      <c r="BG3055" s="256">
        <v>0</v>
      </c>
      <c r="BH3055" s="256">
        <v>0</v>
      </c>
      <c r="BI3055" s="256">
        <v>0</v>
      </c>
      <c r="BJ3055" s="256">
        <v>0</v>
      </c>
      <c r="BK3055" s="256">
        <v>0</v>
      </c>
      <c r="BL3055" s="256">
        <v>0</v>
      </c>
      <c r="BM3055" s="256">
        <v>0</v>
      </c>
      <c r="BN3055" s="256">
        <v>0</v>
      </c>
      <c r="BO3055" s="256">
        <v>0</v>
      </c>
      <c r="BP3055" s="256">
        <v>0</v>
      </c>
      <c r="BQ3055" s="256">
        <v>0</v>
      </c>
      <c r="BR3055" s="256">
        <v>0</v>
      </c>
      <c r="BS3055" s="256">
        <v>0</v>
      </c>
      <c r="BT3055" s="256">
        <v>0</v>
      </c>
      <c r="BU3055" s="256">
        <v>0</v>
      </c>
      <c r="BV3055" s="256">
        <v>0</v>
      </c>
    </row>
    <row r="3056" spans="1:74">
      <c r="A3056" s="256">
        <v>30</v>
      </c>
      <c r="B3056" s="256">
        <v>2656</v>
      </c>
      <c r="C3056" s="256">
        <v>2605</v>
      </c>
      <c r="D3056" s="256">
        <v>2588</v>
      </c>
      <c r="E3056" s="256">
        <v>2628</v>
      </c>
      <c r="F3056" s="256">
        <v>2688</v>
      </c>
      <c r="G3056" s="256">
        <v>2706</v>
      </c>
      <c r="H3056" s="256">
        <v>2707</v>
      </c>
      <c r="I3056" s="256">
        <v>2678</v>
      </c>
      <c r="J3056" s="256">
        <v>2650</v>
      </c>
      <c r="K3056" s="256">
        <v>2652</v>
      </c>
      <c r="L3056" s="256">
        <v>2714</v>
      </c>
      <c r="M3056" s="256">
        <v>2824</v>
      </c>
      <c r="N3056" s="256">
        <v>2940</v>
      </c>
      <c r="O3056" s="256">
        <v>3054</v>
      </c>
      <c r="P3056" s="256">
        <v>3166</v>
      </c>
      <c r="Q3056" s="256">
        <v>3241</v>
      </c>
      <c r="R3056" s="256">
        <v>3288</v>
      </c>
      <c r="S3056" s="256">
        <v>3326</v>
      </c>
      <c r="T3056" s="256">
        <v>3374</v>
      </c>
      <c r="U3056" s="256">
        <v>3408</v>
      </c>
      <c r="V3056" s="256">
        <v>3417</v>
      </c>
      <c r="W3056" s="256">
        <v>3377</v>
      </c>
      <c r="X3056" s="256">
        <v>3295</v>
      </c>
      <c r="Y3056" s="256">
        <v>3206</v>
      </c>
      <c r="Z3056" s="256">
        <v>3038</v>
      </c>
      <c r="AA3056" s="256">
        <v>2678</v>
      </c>
      <c r="AB3056" s="256">
        <v>2011</v>
      </c>
      <c r="AC3056" s="256">
        <v>1219</v>
      </c>
      <c r="AD3056" s="256">
        <v>838</v>
      </c>
      <c r="AE3056" s="256">
        <v>785</v>
      </c>
      <c r="AF3056" s="256">
        <v>808</v>
      </c>
      <c r="AG3056" s="256">
        <v>799</v>
      </c>
      <c r="AH3056" s="256">
        <v>733</v>
      </c>
      <c r="AI3056" s="256">
        <v>670</v>
      </c>
      <c r="AJ3056" s="256">
        <v>514</v>
      </c>
      <c r="AK3056" s="256">
        <v>236</v>
      </c>
      <c r="AL3056" s="256">
        <v>0</v>
      </c>
      <c r="AM3056" s="256">
        <v>0</v>
      </c>
      <c r="AN3056" s="256">
        <v>0</v>
      </c>
      <c r="AO3056" s="256">
        <v>0</v>
      </c>
      <c r="AP3056" s="256">
        <v>0</v>
      </c>
      <c r="AQ3056" s="256">
        <v>0</v>
      </c>
      <c r="AR3056" s="256">
        <v>0</v>
      </c>
      <c r="AS3056" s="256">
        <v>0</v>
      </c>
      <c r="AT3056" s="256">
        <v>0</v>
      </c>
      <c r="AU3056" s="256">
        <v>0</v>
      </c>
      <c r="AV3056" s="256">
        <v>0</v>
      </c>
      <c r="AW3056" s="256">
        <v>0</v>
      </c>
      <c r="AX3056" s="256">
        <v>0</v>
      </c>
      <c r="AY3056" s="256">
        <v>0</v>
      </c>
      <c r="AZ3056" s="256">
        <v>0</v>
      </c>
      <c r="BA3056" s="256">
        <v>0</v>
      </c>
      <c r="BB3056" s="256">
        <v>0</v>
      </c>
      <c r="BC3056" s="256">
        <v>0</v>
      </c>
      <c r="BD3056" s="256">
        <v>0</v>
      </c>
      <c r="BE3056" s="256">
        <v>0</v>
      </c>
      <c r="BF3056" s="256">
        <v>0</v>
      </c>
      <c r="BG3056" s="256">
        <v>0</v>
      </c>
      <c r="BH3056" s="256">
        <v>0</v>
      </c>
      <c r="BI3056" s="256">
        <v>0</v>
      </c>
      <c r="BJ3056" s="256">
        <v>0</v>
      </c>
      <c r="BK3056" s="256">
        <v>0</v>
      </c>
      <c r="BL3056" s="256">
        <v>0</v>
      </c>
      <c r="BM3056" s="256">
        <v>0</v>
      </c>
      <c r="BN3056" s="256">
        <v>0</v>
      </c>
      <c r="BO3056" s="256">
        <v>0</v>
      </c>
      <c r="BP3056" s="256">
        <v>0</v>
      </c>
      <c r="BQ3056" s="256">
        <v>0</v>
      </c>
      <c r="BR3056" s="256">
        <v>0</v>
      </c>
      <c r="BS3056" s="256">
        <v>0</v>
      </c>
      <c r="BT3056" s="256">
        <v>0</v>
      </c>
      <c r="BU3056" s="256">
        <v>0</v>
      </c>
      <c r="BV3056" s="256">
        <v>0</v>
      </c>
    </row>
    <row r="3057" spans="1:74">
      <c r="A3057" s="256">
        <v>32.5</v>
      </c>
      <c r="B3057" s="256">
        <v>2656</v>
      </c>
      <c r="C3057" s="256">
        <v>2610</v>
      </c>
      <c r="D3057" s="256">
        <v>2594</v>
      </c>
      <c r="E3057" s="256">
        <v>2629</v>
      </c>
      <c r="F3057" s="256">
        <v>2694</v>
      </c>
      <c r="G3057" s="256">
        <v>2721</v>
      </c>
      <c r="H3057" s="256">
        <v>2730</v>
      </c>
      <c r="I3057" s="256">
        <v>2710</v>
      </c>
      <c r="J3057" s="256">
        <v>2678</v>
      </c>
      <c r="K3057" s="256">
        <v>2668</v>
      </c>
      <c r="L3057" s="256">
        <v>2710</v>
      </c>
      <c r="M3057" s="256">
        <v>2810</v>
      </c>
      <c r="N3057" s="256">
        <v>2914</v>
      </c>
      <c r="O3057" s="256">
        <v>3016</v>
      </c>
      <c r="P3057" s="256">
        <v>3122</v>
      </c>
      <c r="Q3057" s="256">
        <v>3209</v>
      </c>
      <c r="R3057" s="256">
        <v>3267</v>
      </c>
      <c r="S3057" s="256">
        <v>3308</v>
      </c>
      <c r="T3057" s="256">
        <v>3355</v>
      </c>
      <c r="U3057" s="256">
        <v>3404</v>
      </c>
      <c r="V3057" s="256">
        <v>3431</v>
      </c>
      <c r="W3057" s="256">
        <v>3420</v>
      </c>
      <c r="X3057" s="256">
        <v>3350</v>
      </c>
      <c r="Y3057" s="256">
        <v>3236</v>
      </c>
      <c r="Z3057" s="256">
        <v>3059</v>
      </c>
      <c r="AA3057" s="256">
        <v>2723</v>
      </c>
      <c r="AB3057" s="256">
        <v>2114</v>
      </c>
      <c r="AC3057" s="256">
        <v>1327</v>
      </c>
      <c r="AD3057" s="256">
        <v>870</v>
      </c>
      <c r="AE3057" s="256">
        <v>810</v>
      </c>
      <c r="AF3057" s="256">
        <v>864</v>
      </c>
      <c r="AG3057" s="256">
        <v>895</v>
      </c>
      <c r="AH3057" s="256">
        <v>864</v>
      </c>
      <c r="AI3057" s="256">
        <v>794</v>
      </c>
      <c r="AJ3057" s="256">
        <v>587</v>
      </c>
      <c r="AK3057" s="256">
        <v>268</v>
      </c>
      <c r="AL3057" s="256">
        <v>0</v>
      </c>
      <c r="AM3057" s="256">
        <v>0</v>
      </c>
      <c r="AN3057" s="256">
        <v>0</v>
      </c>
      <c r="AO3057" s="256">
        <v>0</v>
      </c>
      <c r="AP3057" s="256">
        <v>0</v>
      </c>
      <c r="AQ3057" s="256">
        <v>0</v>
      </c>
      <c r="AR3057" s="256">
        <v>0</v>
      </c>
      <c r="AS3057" s="256">
        <v>0</v>
      </c>
      <c r="AT3057" s="256">
        <v>0</v>
      </c>
      <c r="AU3057" s="256">
        <v>0</v>
      </c>
      <c r="AV3057" s="256">
        <v>0</v>
      </c>
      <c r="AW3057" s="256">
        <v>0</v>
      </c>
      <c r="AX3057" s="256">
        <v>0</v>
      </c>
      <c r="AY3057" s="256">
        <v>0</v>
      </c>
      <c r="AZ3057" s="256">
        <v>0</v>
      </c>
      <c r="BA3057" s="256">
        <v>0</v>
      </c>
      <c r="BB3057" s="256">
        <v>0</v>
      </c>
      <c r="BC3057" s="256">
        <v>0</v>
      </c>
      <c r="BD3057" s="256">
        <v>0</v>
      </c>
      <c r="BE3057" s="256">
        <v>0</v>
      </c>
      <c r="BF3057" s="256">
        <v>0</v>
      </c>
      <c r="BG3057" s="256">
        <v>0</v>
      </c>
      <c r="BH3057" s="256">
        <v>0</v>
      </c>
      <c r="BI3057" s="256">
        <v>0</v>
      </c>
      <c r="BJ3057" s="256">
        <v>0</v>
      </c>
      <c r="BK3057" s="256">
        <v>0</v>
      </c>
      <c r="BL3057" s="256">
        <v>0</v>
      </c>
      <c r="BM3057" s="256">
        <v>0</v>
      </c>
      <c r="BN3057" s="256">
        <v>0</v>
      </c>
      <c r="BO3057" s="256">
        <v>0</v>
      </c>
      <c r="BP3057" s="256">
        <v>0</v>
      </c>
      <c r="BQ3057" s="256">
        <v>0</v>
      </c>
      <c r="BR3057" s="256">
        <v>0</v>
      </c>
      <c r="BS3057" s="256">
        <v>0</v>
      </c>
      <c r="BT3057" s="256">
        <v>0</v>
      </c>
      <c r="BU3057" s="256">
        <v>0</v>
      </c>
      <c r="BV3057" s="256">
        <v>0</v>
      </c>
    </row>
    <row r="3058" spans="1:74">
      <c r="A3058" s="256">
        <v>35</v>
      </c>
      <c r="B3058" s="256">
        <v>2656</v>
      </c>
      <c r="C3058" s="256">
        <v>2604</v>
      </c>
      <c r="D3058" s="256">
        <v>2588</v>
      </c>
      <c r="E3058" s="256">
        <v>2620</v>
      </c>
      <c r="F3058" s="256">
        <v>2688</v>
      </c>
      <c r="G3058" s="256">
        <v>2724</v>
      </c>
      <c r="H3058" s="256">
        <v>2739</v>
      </c>
      <c r="I3058" s="256">
        <v>2730</v>
      </c>
      <c r="J3058" s="256">
        <v>2696</v>
      </c>
      <c r="K3058" s="256">
        <v>2682</v>
      </c>
      <c r="L3058" s="256">
        <v>2704</v>
      </c>
      <c r="M3058" s="256">
        <v>2784</v>
      </c>
      <c r="N3058" s="256">
        <v>2882</v>
      </c>
      <c r="O3058" s="256">
        <v>2979</v>
      </c>
      <c r="P3058" s="256">
        <v>3075</v>
      </c>
      <c r="Q3058" s="256">
        <v>3176</v>
      </c>
      <c r="R3058" s="256">
        <v>3238</v>
      </c>
      <c r="S3058" s="256">
        <v>3284</v>
      </c>
      <c r="T3058" s="256">
        <v>3330</v>
      </c>
      <c r="U3058" s="256">
        <v>3388</v>
      </c>
      <c r="V3058" s="256">
        <v>3428</v>
      </c>
      <c r="W3058" s="256">
        <v>3428</v>
      </c>
      <c r="X3058" s="256">
        <v>3383</v>
      </c>
      <c r="Y3058" s="256">
        <v>3270</v>
      </c>
      <c r="Z3058" s="256">
        <v>3086</v>
      </c>
      <c r="AA3058" s="256">
        <v>2774</v>
      </c>
      <c r="AB3058" s="256">
        <v>2207</v>
      </c>
      <c r="AC3058" s="256">
        <v>1436</v>
      </c>
      <c r="AD3058" s="256">
        <v>908</v>
      </c>
      <c r="AE3058" s="256">
        <v>826</v>
      </c>
      <c r="AF3058" s="256">
        <v>895</v>
      </c>
      <c r="AG3058" s="256">
        <v>981</v>
      </c>
      <c r="AH3058" s="256">
        <v>1006</v>
      </c>
      <c r="AI3058" s="256">
        <v>954</v>
      </c>
      <c r="AJ3058" s="256">
        <v>820</v>
      </c>
      <c r="AK3058" s="256">
        <v>390</v>
      </c>
      <c r="AL3058" s="256">
        <v>0</v>
      </c>
      <c r="AM3058" s="256">
        <v>0</v>
      </c>
      <c r="AN3058" s="256">
        <v>0</v>
      </c>
      <c r="AO3058" s="256">
        <v>0</v>
      </c>
      <c r="AP3058" s="256">
        <v>0</v>
      </c>
      <c r="AQ3058" s="256">
        <v>0</v>
      </c>
      <c r="AR3058" s="256">
        <v>0</v>
      </c>
      <c r="AS3058" s="256">
        <v>0</v>
      </c>
      <c r="AT3058" s="256">
        <v>0</v>
      </c>
      <c r="AU3058" s="256">
        <v>0</v>
      </c>
      <c r="AV3058" s="256">
        <v>0</v>
      </c>
      <c r="AW3058" s="256">
        <v>0</v>
      </c>
      <c r="AX3058" s="256">
        <v>0</v>
      </c>
      <c r="AY3058" s="256">
        <v>0</v>
      </c>
      <c r="AZ3058" s="256">
        <v>0</v>
      </c>
      <c r="BA3058" s="256">
        <v>0</v>
      </c>
      <c r="BB3058" s="256">
        <v>0</v>
      </c>
      <c r="BC3058" s="256">
        <v>0</v>
      </c>
      <c r="BD3058" s="256">
        <v>0</v>
      </c>
      <c r="BE3058" s="256">
        <v>0</v>
      </c>
      <c r="BF3058" s="256">
        <v>0</v>
      </c>
      <c r="BG3058" s="256">
        <v>0</v>
      </c>
      <c r="BH3058" s="256">
        <v>0</v>
      </c>
      <c r="BI3058" s="256">
        <v>0</v>
      </c>
      <c r="BJ3058" s="256">
        <v>0</v>
      </c>
      <c r="BK3058" s="256">
        <v>0</v>
      </c>
      <c r="BL3058" s="256">
        <v>0</v>
      </c>
      <c r="BM3058" s="256">
        <v>0</v>
      </c>
      <c r="BN3058" s="256">
        <v>0</v>
      </c>
      <c r="BO3058" s="256">
        <v>0</v>
      </c>
      <c r="BP3058" s="256">
        <v>0</v>
      </c>
      <c r="BQ3058" s="256">
        <v>0</v>
      </c>
      <c r="BR3058" s="256">
        <v>0</v>
      </c>
      <c r="BS3058" s="256">
        <v>0</v>
      </c>
      <c r="BT3058" s="256">
        <v>0</v>
      </c>
      <c r="BU3058" s="256">
        <v>0</v>
      </c>
      <c r="BV3058" s="256">
        <v>0</v>
      </c>
    </row>
    <row r="3059" spans="1:74">
      <c r="A3059" s="256">
        <v>37.5</v>
      </c>
      <c r="B3059" s="256">
        <v>2656</v>
      </c>
      <c r="C3059" s="256">
        <v>2605</v>
      </c>
      <c r="D3059" s="256">
        <v>2588</v>
      </c>
      <c r="E3059" s="256">
        <v>2617</v>
      </c>
      <c r="F3059" s="256">
        <v>2685</v>
      </c>
      <c r="G3059" s="256">
        <v>2730</v>
      </c>
      <c r="H3059" s="256">
        <v>2754</v>
      </c>
      <c r="I3059" s="256">
        <v>2758</v>
      </c>
      <c r="J3059" s="256">
        <v>2723</v>
      </c>
      <c r="K3059" s="256">
        <v>2698</v>
      </c>
      <c r="L3059" s="256">
        <v>2700</v>
      </c>
      <c r="M3059" s="256">
        <v>2766</v>
      </c>
      <c r="N3059" s="256">
        <v>2854</v>
      </c>
      <c r="O3059" s="256">
        <v>2947</v>
      </c>
      <c r="P3059" s="256">
        <v>3034</v>
      </c>
      <c r="Q3059" s="256">
        <v>3134</v>
      </c>
      <c r="R3059" s="256">
        <v>3205</v>
      </c>
      <c r="S3059" s="256">
        <v>3261</v>
      </c>
      <c r="T3059" s="256">
        <v>3304</v>
      </c>
      <c r="U3059" s="256">
        <v>3358</v>
      </c>
      <c r="V3059" s="256">
        <v>3414</v>
      </c>
      <c r="W3059" s="256">
        <v>3434</v>
      </c>
      <c r="X3059" s="256">
        <v>3414</v>
      </c>
      <c r="Y3059" s="256">
        <v>3338</v>
      </c>
      <c r="Z3059" s="256">
        <v>3166</v>
      </c>
      <c r="AA3059" s="256">
        <v>2866</v>
      </c>
      <c r="AB3059" s="256">
        <v>2332</v>
      </c>
      <c r="AC3059" s="256">
        <v>1572</v>
      </c>
      <c r="AD3059" s="256">
        <v>980</v>
      </c>
      <c r="AE3059" s="256">
        <v>858</v>
      </c>
      <c r="AF3059" s="256">
        <v>935</v>
      </c>
      <c r="AG3059" s="256">
        <v>1058</v>
      </c>
      <c r="AH3059" s="256">
        <v>1124</v>
      </c>
      <c r="AI3059" s="256">
        <v>1104</v>
      </c>
      <c r="AJ3059" s="256">
        <v>840</v>
      </c>
      <c r="AK3059" s="256">
        <v>344</v>
      </c>
      <c r="AL3059" s="256">
        <v>0</v>
      </c>
      <c r="AM3059" s="256">
        <v>0</v>
      </c>
      <c r="AN3059" s="256">
        <v>0</v>
      </c>
      <c r="AO3059" s="256">
        <v>0</v>
      </c>
      <c r="AP3059" s="256">
        <v>0</v>
      </c>
      <c r="AQ3059" s="256">
        <v>0</v>
      </c>
      <c r="AR3059" s="256">
        <v>0</v>
      </c>
      <c r="AS3059" s="256">
        <v>0</v>
      </c>
      <c r="AT3059" s="256">
        <v>0</v>
      </c>
      <c r="AU3059" s="256">
        <v>0</v>
      </c>
      <c r="AV3059" s="256">
        <v>0</v>
      </c>
      <c r="AW3059" s="256">
        <v>0</v>
      </c>
      <c r="AX3059" s="256">
        <v>0</v>
      </c>
      <c r="AY3059" s="256">
        <v>0</v>
      </c>
      <c r="AZ3059" s="256">
        <v>0</v>
      </c>
      <c r="BA3059" s="256">
        <v>0</v>
      </c>
      <c r="BB3059" s="256">
        <v>0</v>
      </c>
      <c r="BC3059" s="256">
        <v>0</v>
      </c>
      <c r="BD3059" s="256">
        <v>0</v>
      </c>
      <c r="BE3059" s="256">
        <v>0</v>
      </c>
      <c r="BF3059" s="256">
        <v>0</v>
      </c>
      <c r="BG3059" s="256">
        <v>0</v>
      </c>
      <c r="BH3059" s="256">
        <v>0</v>
      </c>
      <c r="BI3059" s="256">
        <v>0</v>
      </c>
      <c r="BJ3059" s="256">
        <v>0</v>
      </c>
      <c r="BK3059" s="256">
        <v>0</v>
      </c>
      <c r="BL3059" s="256">
        <v>0</v>
      </c>
      <c r="BM3059" s="256">
        <v>0</v>
      </c>
      <c r="BN3059" s="256">
        <v>0</v>
      </c>
      <c r="BO3059" s="256">
        <v>0</v>
      </c>
      <c r="BP3059" s="256">
        <v>0</v>
      </c>
      <c r="BQ3059" s="256">
        <v>0</v>
      </c>
      <c r="BR3059" s="256">
        <v>0</v>
      </c>
      <c r="BS3059" s="256">
        <v>0</v>
      </c>
      <c r="BT3059" s="256">
        <v>0</v>
      </c>
      <c r="BU3059" s="256">
        <v>0</v>
      </c>
      <c r="BV3059" s="256">
        <v>0</v>
      </c>
    </row>
    <row r="3060" spans="1:74">
      <c r="A3060" s="256">
        <v>40</v>
      </c>
      <c r="B3060" s="256">
        <v>2656</v>
      </c>
      <c r="C3060" s="256">
        <v>2612</v>
      </c>
      <c r="D3060" s="256">
        <v>2593</v>
      </c>
      <c r="E3060" s="256">
        <v>2618</v>
      </c>
      <c r="F3060" s="256">
        <v>2688</v>
      </c>
      <c r="G3060" s="256">
        <v>2741</v>
      </c>
      <c r="H3060" s="256">
        <v>2774</v>
      </c>
      <c r="I3060" s="256">
        <v>2788</v>
      </c>
      <c r="J3060" s="256">
        <v>2759</v>
      </c>
      <c r="K3060" s="256">
        <v>2728</v>
      </c>
      <c r="L3060" s="256">
        <v>2714</v>
      </c>
      <c r="M3060" s="256">
        <v>2758</v>
      </c>
      <c r="N3060" s="256">
        <v>2842</v>
      </c>
      <c r="O3060" s="256">
        <v>2923</v>
      </c>
      <c r="P3060" s="256">
        <v>3004</v>
      </c>
      <c r="Q3060" s="256">
        <v>3096</v>
      </c>
      <c r="R3060" s="256">
        <v>3181</v>
      </c>
      <c r="S3060" s="256">
        <v>3242</v>
      </c>
      <c r="T3060" s="256">
        <v>3294</v>
      </c>
      <c r="U3060" s="256">
        <v>3336</v>
      </c>
      <c r="V3060" s="256">
        <v>3403</v>
      </c>
      <c r="W3060" s="256">
        <v>3440</v>
      </c>
      <c r="X3060" s="256">
        <v>3442</v>
      </c>
      <c r="Y3060" s="256">
        <v>3409</v>
      </c>
      <c r="Z3060" s="256">
        <v>3284</v>
      </c>
      <c r="AA3060" s="256">
        <v>3013</v>
      </c>
      <c r="AB3060" s="256">
        <v>2517</v>
      </c>
      <c r="AC3060" s="256">
        <v>1753</v>
      </c>
      <c r="AD3060" s="256">
        <v>1096</v>
      </c>
      <c r="AE3060" s="256">
        <v>915</v>
      </c>
      <c r="AF3060" s="256">
        <v>992</v>
      </c>
      <c r="AG3060" s="256">
        <v>1129</v>
      </c>
      <c r="AH3060" s="256">
        <v>1212</v>
      </c>
      <c r="AI3060" s="256">
        <v>1216</v>
      </c>
      <c r="AJ3060" s="256">
        <v>939</v>
      </c>
      <c r="AK3060" s="256">
        <v>378</v>
      </c>
      <c r="AL3060" s="256">
        <v>0</v>
      </c>
      <c r="AM3060" s="256">
        <v>0</v>
      </c>
      <c r="AN3060" s="256">
        <v>0</v>
      </c>
      <c r="AO3060" s="256">
        <v>0</v>
      </c>
      <c r="AP3060" s="256">
        <v>0</v>
      </c>
      <c r="AQ3060" s="256">
        <v>0</v>
      </c>
      <c r="AR3060" s="256">
        <v>0</v>
      </c>
      <c r="AS3060" s="256">
        <v>0</v>
      </c>
      <c r="AT3060" s="256">
        <v>0</v>
      </c>
      <c r="AU3060" s="256">
        <v>0</v>
      </c>
      <c r="AV3060" s="256">
        <v>0</v>
      </c>
      <c r="AW3060" s="256">
        <v>0</v>
      </c>
      <c r="AX3060" s="256">
        <v>0</v>
      </c>
      <c r="AY3060" s="256">
        <v>0</v>
      </c>
      <c r="AZ3060" s="256">
        <v>0</v>
      </c>
      <c r="BA3060" s="256">
        <v>0</v>
      </c>
      <c r="BB3060" s="256">
        <v>0</v>
      </c>
      <c r="BC3060" s="256">
        <v>0</v>
      </c>
      <c r="BD3060" s="256">
        <v>0</v>
      </c>
      <c r="BE3060" s="256">
        <v>0</v>
      </c>
      <c r="BF3060" s="256">
        <v>0</v>
      </c>
      <c r="BG3060" s="256">
        <v>0</v>
      </c>
      <c r="BH3060" s="256">
        <v>0</v>
      </c>
      <c r="BI3060" s="256">
        <v>0</v>
      </c>
      <c r="BJ3060" s="256">
        <v>0</v>
      </c>
      <c r="BK3060" s="256">
        <v>0</v>
      </c>
      <c r="BL3060" s="256">
        <v>0</v>
      </c>
      <c r="BM3060" s="256">
        <v>0</v>
      </c>
      <c r="BN3060" s="256">
        <v>0</v>
      </c>
      <c r="BO3060" s="256">
        <v>0</v>
      </c>
      <c r="BP3060" s="256">
        <v>0</v>
      </c>
      <c r="BQ3060" s="256">
        <v>0</v>
      </c>
      <c r="BR3060" s="256">
        <v>0</v>
      </c>
      <c r="BS3060" s="256">
        <v>0</v>
      </c>
      <c r="BT3060" s="256">
        <v>0</v>
      </c>
      <c r="BU3060" s="256">
        <v>0</v>
      </c>
      <c r="BV3060" s="256">
        <v>0</v>
      </c>
    </row>
    <row r="3061" spans="1:74">
      <c r="A3061" s="256">
        <v>42.5</v>
      </c>
      <c r="B3061" s="256">
        <v>2656</v>
      </c>
      <c r="C3061" s="256">
        <v>2610</v>
      </c>
      <c r="D3061" s="256">
        <v>2592</v>
      </c>
      <c r="E3061" s="256">
        <v>2612</v>
      </c>
      <c r="F3061" s="256">
        <v>2678</v>
      </c>
      <c r="G3061" s="256">
        <v>2742</v>
      </c>
      <c r="H3061" s="256">
        <v>2788</v>
      </c>
      <c r="I3061" s="256">
        <v>2814</v>
      </c>
      <c r="J3061" s="256">
        <v>2795</v>
      </c>
      <c r="K3061" s="256">
        <v>2756</v>
      </c>
      <c r="L3061" s="256">
        <v>2728</v>
      </c>
      <c r="M3061" s="256">
        <v>2750</v>
      </c>
      <c r="N3061" s="256">
        <v>2824</v>
      </c>
      <c r="O3061" s="256">
        <v>2904</v>
      </c>
      <c r="P3061" s="256">
        <v>2980</v>
      </c>
      <c r="Q3061" s="256">
        <v>3058</v>
      </c>
      <c r="R3061" s="256">
        <v>3152</v>
      </c>
      <c r="S3061" s="256">
        <v>3226</v>
      </c>
      <c r="T3061" s="256">
        <v>3286</v>
      </c>
      <c r="U3061" s="256">
        <v>3331</v>
      </c>
      <c r="V3061" s="256">
        <v>3392</v>
      </c>
      <c r="W3061" s="256">
        <v>3450</v>
      </c>
      <c r="X3061" s="256">
        <v>3473</v>
      </c>
      <c r="Y3061" s="256">
        <v>3474</v>
      </c>
      <c r="Z3061" s="256">
        <v>3412</v>
      </c>
      <c r="AA3061" s="256">
        <v>3198</v>
      </c>
      <c r="AB3061" s="256">
        <v>2724</v>
      </c>
      <c r="AC3061" s="256">
        <v>1958</v>
      </c>
      <c r="AD3061" s="256">
        <v>1236</v>
      </c>
      <c r="AE3061" s="256">
        <v>990</v>
      </c>
      <c r="AF3061" s="256">
        <v>1058</v>
      </c>
      <c r="AG3061" s="256">
        <v>1200</v>
      </c>
      <c r="AH3061" s="256">
        <v>1290</v>
      </c>
      <c r="AI3061" s="256">
        <v>1310</v>
      </c>
      <c r="AJ3061" s="256">
        <v>1096</v>
      </c>
      <c r="AK3061" s="256">
        <v>535</v>
      </c>
      <c r="AL3061" s="256">
        <v>0</v>
      </c>
      <c r="AM3061" s="256">
        <v>0</v>
      </c>
      <c r="AN3061" s="256">
        <v>0</v>
      </c>
      <c r="AO3061" s="256">
        <v>0</v>
      </c>
      <c r="AP3061" s="256">
        <v>0</v>
      </c>
      <c r="AQ3061" s="256">
        <v>0</v>
      </c>
      <c r="AR3061" s="256">
        <v>0</v>
      </c>
      <c r="AS3061" s="256">
        <v>0</v>
      </c>
      <c r="AT3061" s="256">
        <v>0</v>
      </c>
      <c r="AU3061" s="256">
        <v>0</v>
      </c>
      <c r="AV3061" s="256">
        <v>0</v>
      </c>
      <c r="AW3061" s="256">
        <v>0</v>
      </c>
      <c r="AX3061" s="256">
        <v>0</v>
      </c>
      <c r="AY3061" s="256">
        <v>0</v>
      </c>
      <c r="AZ3061" s="256">
        <v>0</v>
      </c>
      <c r="BA3061" s="256">
        <v>0</v>
      </c>
      <c r="BB3061" s="256">
        <v>0</v>
      </c>
      <c r="BC3061" s="256">
        <v>0</v>
      </c>
      <c r="BD3061" s="256">
        <v>0</v>
      </c>
      <c r="BE3061" s="256">
        <v>0</v>
      </c>
      <c r="BF3061" s="256">
        <v>0</v>
      </c>
      <c r="BG3061" s="256">
        <v>0</v>
      </c>
      <c r="BH3061" s="256">
        <v>0</v>
      </c>
      <c r="BI3061" s="256">
        <v>0</v>
      </c>
      <c r="BJ3061" s="256">
        <v>0</v>
      </c>
      <c r="BK3061" s="256">
        <v>0</v>
      </c>
      <c r="BL3061" s="256">
        <v>0</v>
      </c>
      <c r="BM3061" s="256">
        <v>0</v>
      </c>
      <c r="BN3061" s="256">
        <v>0</v>
      </c>
      <c r="BO3061" s="256">
        <v>0</v>
      </c>
      <c r="BP3061" s="256">
        <v>0</v>
      </c>
      <c r="BQ3061" s="256">
        <v>0</v>
      </c>
      <c r="BR3061" s="256">
        <v>0</v>
      </c>
      <c r="BS3061" s="256">
        <v>0</v>
      </c>
      <c r="BT3061" s="256">
        <v>0</v>
      </c>
      <c r="BU3061" s="256">
        <v>0</v>
      </c>
      <c r="BV3061" s="256">
        <v>0</v>
      </c>
    </row>
    <row r="3062" spans="1:74">
      <c r="A3062" s="256">
        <v>45</v>
      </c>
      <c r="B3062" s="256">
        <v>2656</v>
      </c>
      <c r="C3062" s="256">
        <v>2618</v>
      </c>
      <c r="D3062" s="256">
        <v>2599</v>
      </c>
      <c r="E3062" s="256">
        <v>2614</v>
      </c>
      <c r="F3062" s="256">
        <v>2678</v>
      </c>
      <c r="G3062" s="256">
        <v>2748</v>
      </c>
      <c r="H3062" s="256">
        <v>2805</v>
      </c>
      <c r="I3062" s="256">
        <v>2843</v>
      </c>
      <c r="J3062" s="256">
        <v>2838</v>
      </c>
      <c r="K3062" s="256">
        <v>2796</v>
      </c>
      <c r="L3062" s="256">
        <v>2762</v>
      </c>
      <c r="M3062" s="256">
        <v>2762</v>
      </c>
      <c r="N3062" s="256">
        <v>2825</v>
      </c>
      <c r="O3062" s="256">
        <v>2900</v>
      </c>
      <c r="P3062" s="256">
        <v>2968</v>
      </c>
      <c r="Q3062" s="256">
        <v>3043</v>
      </c>
      <c r="R3062" s="256">
        <v>3134</v>
      </c>
      <c r="S3062" s="256">
        <v>3230</v>
      </c>
      <c r="T3062" s="256">
        <v>3300</v>
      </c>
      <c r="U3062" s="256">
        <v>3360</v>
      </c>
      <c r="V3062" s="256">
        <v>3414</v>
      </c>
      <c r="W3062" s="256">
        <v>3480</v>
      </c>
      <c r="X3062" s="256">
        <v>3532</v>
      </c>
      <c r="Y3062" s="256">
        <v>3566</v>
      </c>
      <c r="Z3062" s="256">
        <v>3552</v>
      </c>
      <c r="AA3062" s="256">
        <v>3406</v>
      </c>
      <c r="AB3062" s="256">
        <v>3004</v>
      </c>
      <c r="AC3062" s="256">
        <v>2260</v>
      </c>
      <c r="AD3062" s="256">
        <v>1441</v>
      </c>
      <c r="AE3062" s="256">
        <v>1092</v>
      </c>
      <c r="AF3062" s="256">
        <v>1122</v>
      </c>
      <c r="AG3062" s="256">
        <v>1254</v>
      </c>
      <c r="AH3062" s="256">
        <v>1342</v>
      </c>
      <c r="AI3062" s="256">
        <v>1366</v>
      </c>
      <c r="AJ3062" s="256">
        <v>1189</v>
      </c>
      <c r="AK3062" s="256">
        <v>552</v>
      </c>
      <c r="AL3062" s="256">
        <v>0</v>
      </c>
      <c r="AM3062" s="256">
        <v>0</v>
      </c>
      <c r="AN3062" s="256">
        <v>0</v>
      </c>
      <c r="AO3062" s="256">
        <v>0</v>
      </c>
      <c r="AP3062" s="256">
        <v>0</v>
      </c>
      <c r="AQ3062" s="256">
        <v>0</v>
      </c>
      <c r="AR3062" s="256">
        <v>0</v>
      </c>
      <c r="AS3062" s="256">
        <v>0</v>
      </c>
      <c r="AT3062" s="256">
        <v>0</v>
      </c>
      <c r="AU3062" s="256">
        <v>0</v>
      </c>
      <c r="AV3062" s="256">
        <v>0</v>
      </c>
      <c r="AW3062" s="256">
        <v>0</v>
      </c>
      <c r="AX3062" s="256">
        <v>0</v>
      </c>
      <c r="AY3062" s="256">
        <v>0</v>
      </c>
      <c r="AZ3062" s="256">
        <v>0</v>
      </c>
      <c r="BA3062" s="256">
        <v>0</v>
      </c>
      <c r="BB3062" s="256">
        <v>0</v>
      </c>
      <c r="BC3062" s="256">
        <v>0</v>
      </c>
      <c r="BD3062" s="256">
        <v>0</v>
      </c>
      <c r="BE3062" s="256">
        <v>0</v>
      </c>
      <c r="BF3062" s="256">
        <v>0</v>
      </c>
      <c r="BG3062" s="256">
        <v>0</v>
      </c>
      <c r="BH3062" s="256">
        <v>0</v>
      </c>
      <c r="BI3062" s="256">
        <v>0</v>
      </c>
      <c r="BJ3062" s="256">
        <v>0</v>
      </c>
      <c r="BK3062" s="256">
        <v>0</v>
      </c>
      <c r="BL3062" s="256">
        <v>0</v>
      </c>
      <c r="BM3062" s="256">
        <v>0</v>
      </c>
      <c r="BN3062" s="256">
        <v>0</v>
      </c>
      <c r="BO3062" s="256">
        <v>0</v>
      </c>
      <c r="BP3062" s="256">
        <v>0</v>
      </c>
      <c r="BQ3062" s="256">
        <v>0</v>
      </c>
      <c r="BR3062" s="256">
        <v>0</v>
      </c>
      <c r="BS3062" s="256">
        <v>0</v>
      </c>
      <c r="BT3062" s="256">
        <v>0</v>
      </c>
      <c r="BU3062" s="256">
        <v>0</v>
      </c>
      <c r="BV3062" s="256">
        <v>0</v>
      </c>
    </row>
    <row r="3063" spans="1:74">
      <c r="A3063" s="256">
        <v>47.5</v>
      </c>
      <c r="B3063" s="256">
        <v>2656</v>
      </c>
      <c r="C3063" s="256">
        <v>2624</v>
      </c>
      <c r="D3063" s="256">
        <v>2604</v>
      </c>
      <c r="E3063" s="256">
        <v>2617</v>
      </c>
      <c r="F3063" s="256">
        <v>2679</v>
      </c>
      <c r="G3063" s="256">
        <v>2754</v>
      </c>
      <c r="H3063" s="256">
        <v>2822</v>
      </c>
      <c r="I3063" s="256">
        <v>2872</v>
      </c>
      <c r="J3063" s="256">
        <v>2881</v>
      </c>
      <c r="K3063" s="256">
        <v>2844</v>
      </c>
      <c r="L3063" s="256">
        <v>2802</v>
      </c>
      <c r="M3063" s="256">
        <v>2791</v>
      </c>
      <c r="N3063" s="256">
        <v>2831</v>
      </c>
      <c r="O3063" s="256">
        <v>2904</v>
      </c>
      <c r="P3063" s="256">
        <v>2968</v>
      </c>
      <c r="Q3063" s="256">
        <v>3041</v>
      </c>
      <c r="R3063" s="256">
        <v>3121</v>
      </c>
      <c r="S3063" s="256">
        <v>3226</v>
      </c>
      <c r="T3063" s="256">
        <v>3315</v>
      </c>
      <c r="U3063" s="256">
        <v>3390</v>
      </c>
      <c r="V3063" s="256">
        <v>3459</v>
      </c>
      <c r="W3063" s="256">
        <v>3527</v>
      </c>
      <c r="X3063" s="256">
        <v>3604</v>
      </c>
      <c r="Y3063" s="256">
        <v>3678</v>
      </c>
      <c r="Z3063" s="256">
        <v>3708</v>
      </c>
      <c r="AA3063" s="256">
        <v>3624</v>
      </c>
      <c r="AB3063" s="256">
        <v>3314</v>
      </c>
      <c r="AC3063" s="256">
        <v>2654</v>
      </c>
      <c r="AD3063" s="256">
        <v>1736</v>
      </c>
      <c r="AE3063" s="256">
        <v>1244</v>
      </c>
      <c r="AF3063" s="256">
        <v>1205</v>
      </c>
      <c r="AG3063" s="256">
        <v>1299</v>
      </c>
      <c r="AH3063" s="256">
        <v>1376</v>
      </c>
      <c r="AI3063" s="256">
        <v>1395</v>
      </c>
      <c r="AJ3063" s="256">
        <v>1284</v>
      </c>
      <c r="AK3063" s="256">
        <v>624</v>
      </c>
      <c r="AL3063" s="256">
        <v>0</v>
      </c>
      <c r="AM3063" s="256">
        <v>0</v>
      </c>
      <c r="AN3063" s="256">
        <v>0</v>
      </c>
      <c r="AO3063" s="256">
        <v>0</v>
      </c>
      <c r="AP3063" s="256">
        <v>0</v>
      </c>
      <c r="AQ3063" s="256">
        <v>0</v>
      </c>
      <c r="AR3063" s="256">
        <v>0</v>
      </c>
      <c r="AS3063" s="256">
        <v>0</v>
      </c>
      <c r="AT3063" s="256">
        <v>0</v>
      </c>
      <c r="AU3063" s="256">
        <v>0</v>
      </c>
      <c r="AV3063" s="256">
        <v>0</v>
      </c>
      <c r="AW3063" s="256">
        <v>0</v>
      </c>
      <c r="AX3063" s="256">
        <v>0</v>
      </c>
      <c r="AY3063" s="256">
        <v>0</v>
      </c>
      <c r="AZ3063" s="256">
        <v>0</v>
      </c>
      <c r="BA3063" s="256">
        <v>0</v>
      </c>
      <c r="BB3063" s="256">
        <v>0</v>
      </c>
      <c r="BC3063" s="256">
        <v>0</v>
      </c>
      <c r="BD3063" s="256">
        <v>0</v>
      </c>
      <c r="BE3063" s="256">
        <v>0</v>
      </c>
      <c r="BF3063" s="256">
        <v>0</v>
      </c>
      <c r="BG3063" s="256">
        <v>0</v>
      </c>
      <c r="BH3063" s="256">
        <v>0</v>
      </c>
      <c r="BI3063" s="256">
        <v>0</v>
      </c>
      <c r="BJ3063" s="256">
        <v>0</v>
      </c>
      <c r="BK3063" s="256">
        <v>0</v>
      </c>
      <c r="BL3063" s="256">
        <v>0</v>
      </c>
      <c r="BM3063" s="256">
        <v>0</v>
      </c>
      <c r="BN3063" s="256">
        <v>0</v>
      </c>
      <c r="BO3063" s="256">
        <v>0</v>
      </c>
      <c r="BP3063" s="256">
        <v>0</v>
      </c>
      <c r="BQ3063" s="256">
        <v>0</v>
      </c>
      <c r="BR3063" s="256">
        <v>0</v>
      </c>
      <c r="BS3063" s="256">
        <v>0</v>
      </c>
      <c r="BT3063" s="256">
        <v>0</v>
      </c>
      <c r="BU3063" s="256">
        <v>0</v>
      </c>
      <c r="BV3063" s="256">
        <v>0</v>
      </c>
    </row>
    <row r="3064" spans="1:74">
      <c r="A3064" s="256">
        <v>50</v>
      </c>
      <c r="B3064" s="256">
        <v>2656</v>
      </c>
      <c r="C3064" s="256">
        <v>2620</v>
      </c>
      <c r="D3064" s="256">
        <v>2600</v>
      </c>
      <c r="E3064" s="256">
        <v>2610</v>
      </c>
      <c r="F3064" s="256">
        <v>2667</v>
      </c>
      <c r="G3064" s="256">
        <v>2748</v>
      </c>
      <c r="H3064" s="256">
        <v>2827</v>
      </c>
      <c r="I3064" s="256">
        <v>2890</v>
      </c>
      <c r="J3064" s="256">
        <v>2918</v>
      </c>
      <c r="K3064" s="256">
        <v>2894</v>
      </c>
      <c r="L3064" s="256">
        <v>2843</v>
      </c>
      <c r="M3064" s="256">
        <v>2820</v>
      </c>
      <c r="N3064" s="256">
        <v>2841</v>
      </c>
      <c r="O3064" s="256">
        <v>2906</v>
      </c>
      <c r="P3064" s="256">
        <v>2974</v>
      </c>
      <c r="Q3064" s="256">
        <v>3050</v>
      </c>
      <c r="R3064" s="256">
        <v>3134</v>
      </c>
      <c r="S3064" s="256">
        <v>3226</v>
      </c>
      <c r="T3064" s="256">
        <v>3331</v>
      </c>
      <c r="U3064" s="256">
        <v>3425</v>
      </c>
      <c r="V3064" s="256">
        <v>3515</v>
      </c>
      <c r="W3064" s="256">
        <v>3604</v>
      </c>
      <c r="X3064" s="256">
        <v>3698</v>
      </c>
      <c r="Y3064" s="256">
        <v>3792</v>
      </c>
      <c r="Z3064" s="256">
        <v>3864</v>
      </c>
      <c r="AA3064" s="256">
        <v>3840</v>
      </c>
      <c r="AB3064" s="256">
        <v>3612</v>
      </c>
      <c r="AC3064" s="256">
        <v>3046</v>
      </c>
      <c r="AD3064" s="256">
        <v>2146</v>
      </c>
      <c r="AE3064" s="256">
        <v>1456</v>
      </c>
      <c r="AF3064" s="256">
        <v>1320</v>
      </c>
      <c r="AG3064" s="256">
        <v>1361</v>
      </c>
      <c r="AH3064" s="256">
        <v>1406</v>
      </c>
      <c r="AI3064" s="256">
        <v>1426</v>
      </c>
      <c r="AJ3064" s="256">
        <v>1362</v>
      </c>
      <c r="AK3064" s="256">
        <v>678</v>
      </c>
      <c r="AL3064" s="256">
        <v>0</v>
      </c>
      <c r="AM3064" s="256">
        <v>0</v>
      </c>
      <c r="AN3064" s="256">
        <v>0</v>
      </c>
      <c r="AO3064" s="256">
        <v>0</v>
      </c>
      <c r="AP3064" s="256">
        <v>0</v>
      </c>
      <c r="AQ3064" s="256">
        <v>0</v>
      </c>
      <c r="AR3064" s="256">
        <v>0</v>
      </c>
      <c r="AS3064" s="256">
        <v>0</v>
      </c>
      <c r="AT3064" s="256">
        <v>0</v>
      </c>
      <c r="AU3064" s="256">
        <v>0</v>
      </c>
      <c r="AV3064" s="256">
        <v>0</v>
      </c>
      <c r="AW3064" s="256">
        <v>0</v>
      </c>
      <c r="AX3064" s="256">
        <v>0</v>
      </c>
      <c r="AY3064" s="256">
        <v>0</v>
      </c>
      <c r="AZ3064" s="256">
        <v>0</v>
      </c>
      <c r="BA3064" s="256">
        <v>0</v>
      </c>
      <c r="BB3064" s="256">
        <v>0</v>
      </c>
      <c r="BC3064" s="256">
        <v>0</v>
      </c>
      <c r="BD3064" s="256">
        <v>0</v>
      </c>
      <c r="BE3064" s="256">
        <v>0</v>
      </c>
      <c r="BF3064" s="256">
        <v>0</v>
      </c>
      <c r="BG3064" s="256">
        <v>0</v>
      </c>
      <c r="BH3064" s="256">
        <v>0</v>
      </c>
      <c r="BI3064" s="256">
        <v>0</v>
      </c>
      <c r="BJ3064" s="256">
        <v>0</v>
      </c>
      <c r="BK3064" s="256">
        <v>0</v>
      </c>
      <c r="BL3064" s="256">
        <v>0</v>
      </c>
      <c r="BM3064" s="256">
        <v>0</v>
      </c>
      <c r="BN3064" s="256">
        <v>0</v>
      </c>
      <c r="BO3064" s="256">
        <v>0</v>
      </c>
      <c r="BP3064" s="256">
        <v>0</v>
      </c>
      <c r="BQ3064" s="256">
        <v>0</v>
      </c>
      <c r="BR3064" s="256">
        <v>0</v>
      </c>
      <c r="BS3064" s="256">
        <v>0</v>
      </c>
      <c r="BT3064" s="256">
        <v>0</v>
      </c>
      <c r="BU3064" s="256">
        <v>0</v>
      </c>
      <c r="BV3064" s="256">
        <v>0</v>
      </c>
    </row>
    <row r="3065" spans="1:74">
      <c r="A3065" s="256">
        <v>52.5</v>
      </c>
      <c r="B3065" s="256">
        <v>2656</v>
      </c>
      <c r="C3065" s="256">
        <v>2622</v>
      </c>
      <c r="D3065" s="256">
        <v>2604</v>
      </c>
      <c r="E3065" s="256">
        <v>2611</v>
      </c>
      <c r="F3065" s="256">
        <v>2662</v>
      </c>
      <c r="G3065" s="256">
        <v>2744</v>
      </c>
      <c r="H3065" s="256">
        <v>2831</v>
      </c>
      <c r="I3065" s="256">
        <v>2906</v>
      </c>
      <c r="J3065" s="256">
        <v>2952</v>
      </c>
      <c r="K3065" s="256">
        <v>2948</v>
      </c>
      <c r="L3065" s="256">
        <v>2900</v>
      </c>
      <c r="M3065" s="256">
        <v>2864</v>
      </c>
      <c r="N3065" s="256">
        <v>2872</v>
      </c>
      <c r="O3065" s="256">
        <v>2920</v>
      </c>
      <c r="P3065" s="256">
        <v>2992</v>
      </c>
      <c r="Q3065" s="256">
        <v>3071</v>
      </c>
      <c r="R3065" s="256">
        <v>3154</v>
      </c>
      <c r="S3065" s="256">
        <v>3250</v>
      </c>
      <c r="T3065" s="256">
        <v>3362</v>
      </c>
      <c r="U3065" s="256">
        <v>3479</v>
      </c>
      <c r="V3065" s="256">
        <v>3598</v>
      </c>
      <c r="W3065" s="256">
        <v>3724</v>
      </c>
      <c r="X3065" s="256">
        <v>3849</v>
      </c>
      <c r="Y3065" s="256">
        <v>3966</v>
      </c>
      <c r="Z3065" s="256">
        <v>4072</v>
      </c>
      <c r="AA3065" s="256">
        <v>4116</v>
      </c>
      <c r="AB3065" s="256">
        <v>3966</v>
      </c>
      <c r="AC3065" s="256">
        <v>3486</v>
      </c>
      <c r="AD3065" s="256">
        <v>2632</v>
      </c>
      <c r="AE3065" s="256">
        <v>1768</v>
      </c>
      <c r="AF3065" s="256">
        <v>1473</v>
      </c>
      <c r="AG3065" s="256">
        <v>1445</v>
      </c>
      <c r="AH3065" s="256">
        <v>1448</v>
      </c>
      <c r="AI3065" s="256">
        <v>1447</v>
      </c>
      <c r="AJ3065" s="256">
        <v>1344</v>
      </c>
      <c r="AK3065" s="256">
        <v>665</v>
      </c>
      <c r="AL3065" s="256">
        <v>0</v>
      </c>
      <c r="AM3065" s="256">
        <v>0</v>
      </c>
      <c r="AN3065" s="256">
        <v>0</v>
      </c>
      <c r="AO3065" s="256">
        <v>0</v>
      </c>
      <c r="AP3065" s="256">
        <v>0</v>
      </c>
      <c r="AQ3065" s="256">
        <v>0</v>
      </c>
      <c r="AR3065" s="256">
        <v>0</v>
      </c>
      <c r="AS3065" s="256">
        <v>0</v>
      </c>
      <c r="AT3065" s="256">
        <v>0</v>
      </c>
      <c r="AU3065" s="256">
        <v>0</v>
      </c>
      <c r="AV3065" s="256">
        <v>0</v>
      </c>
      <c r="AW3065" s="256">
        <v>0</v>
      </c>
      <c r="AX3065" s="256">
        <v>0</v>
      </c>
      <c r="AY3065" s="256">
        <v>0</v>
      </c>
      <c r="AZ3065" s="256">
        <v>0</v>
      </c>
      <c r="BA3065" s="256">
        <v>0</v>
      </c>
      <c r="BB3065" s="256">
        <v>0</v>
      </c>
      <c r="BC3065" s="256">
        <v>0</v>
      </c>
      <c r="BD3065" s="256">
        <v>0</v>
      </c>
      <c r="BE3065" s="256">
        <v>0</v>
      </c>
      <c r="BF3065" s="256">
        <v>0</v>
      </c>
      <c r="BG3065" s="256">
        <v>0</v>
      </c>
      <c r="BH3065" s="256">
        <v>0</v>
      </c>
      <c r="BI3065" s="256">
        <v>0</v>
      </c>
      <c r="BJ3065" s="256">
        <v>0</v>
      </c>
      <c r="BK3065" s="256">
        <v>0</v>
      </c>
      <c r="BL3065" s="256">
        <v>0</v>
      </c>
      <c r="BM3065" s="256">
        <v>0</v>
      </c>
      <c r="BN3065" s="256">
        <v>0</v>
      </c>
      <c r="BO3065" s="256">
        <v>0</v>
      </c>
      <c r="BP3065" s="256">
        <v>0</v>
      </c>
      <c r="BQ3065" s="256">
        <v>0</v>
      </c>
      <c r="BR3065" s="256">
        <v>0</v>
      </c>
      <c r="BS3065" s="256">
        <v>0</v>
      </c>
      <c r="BT3065" s="256">
        <v>0</v>
      </c>
      <c r="BU3065" s="256">
        <v>0</v>
      </c>
      <c r="BV3065" s="256">
        <v>0</v>
      </c>
    </row>
    <row r="3066" spans="1:74">
      <c r="A3066" s="256">
        <v>55</v>
      </c>
      <c r="B3066" s="256">
        <v>2656</v>
      </c>
      <c r="C3066" s="256">
        <v>2621</v>
      </c>
      <c r="D3066" s="256">
        <v>2602</v>
      </c>
      <c r="E3066" s="256">
        <v>2607</v>
      </c>
      <c r="F3066" s="256">
        <v>2653</v>
      </c>
      <c r="G3066" s="256">
        <v>2732</v>
      </c>
      <c r="H3066" s="256">
        <v>2828</v>
      </c>
      <c r="I3066" s="256">
        <v>2916</v>
      </c>
      <c r="J3066" s="256">
        <v>2977</v>
      </c>
      <c r="K3066" s="256">
        <v>2996</v>
      </c>
      <c r="L3066" s="256">
        <v>2962</v>
      </c>
      <c r="M3066" s="256">
        <v>2916</v>
      </c>
      <c r="N3066" s="256">
        <v>2910</v>
      </c>
      <c r="O3066" s="256">
        <v>2944</v>
      </c>
      <c r="P3066" s="256">
        <v>3010</v>
      </c>
      <c r="Q3066" s="256">
        <v>3100</v>
      </c>
      <c r="R3066" s="256">
        <v>3192</v>
      </c>
      <c r="S3066" s="256">
        <v>3298</v>
      </c>
      <c r="T3066" s="256">
        <v>3414</v>
      </c>
      <c r="U3066" s="256">
        <v>3548</v>
      </c>
      <c r="V3066" s="256">
        <v>3714</v>
      </c>
      <c r="W3066" s="256">
        <v>3892</v>
      </c>
      <c r="X3066" s="256">
        <v>4079</v>
      </c>
      <c r="Y3066" s="256">
        <v>4273</v>
      </c>
      <c r="Z3066" s="256">
        <v>4472</v>
      </c>
      <c r="AA3066" s="256">
        <v>4610</v>
      </c>
      <c r="AB3066" s="256">
        <v>4561</v>
      </c>
      <c r="AC3066" s="256">
        <v>4148</v>
      </c>
      <c r="AD3066" s="256">
        <v>3284</v>
      </c>
      <c r="AE3066" s="256">
        <v>2232</v>
      </c>
      <c r="AF3066" s="256">
        <v>1673</v>
      </c>
      <c r="AG3066" s="256">
        <v>1546</v>
      </c>
      <c r="AH3066" s="256">
        <v>1502</v>
      </c>
      <c r="AI3066" s="256">
        <v>1452</v>
      </c>
      <c r="AJ3066" s="256">
        <v>1322</v>
      </c>
      <c r="AK3066" s="256">
        <v>665</v>
      </c>
      <c r="AL3066" s="256">
        <v>0</v>
      </c>
      <c r="AM3066" s="256">
        <v>0</v>
      </c>
      <c r="AN3066" s="256">
        <v>0</v>
      </c>
      <c r="AO3066" s="256">
        <v>0</v>
      </c>
      <c r="AP3066" s="256">
        <v>0</v>
      </c>
      <c r="AQ3066" s="256">
        <v>0</v>
      </c>
      <c r="AR3066" s="256">
        <v>0</v>
      </c>
      <c r="AS3066" s="256">
        <v>0</v>
      </c>
      <c r="AT3066" s="256">
        <v>0</v>
      </c>
      <c r="AU3066" s="256">
        <v>0</v>
      </c>
      <c r="AV3066" s="256">
        <v>0</v>
      </c>
      <c r="AW3066" s="256">
        <v>0</v>
      </c>
      <c r="AX3066" s="256">
        <v>0</v>
      </c>
      <c r="AY3066" s="256">
        <v>0</v>
      </c>
      <c r="AZ3066" s="256">
        <v>0</v>
      </c>
      <c r="BA3066" s="256">
        <v>0</v>
      </c>
      <c r="BB3066" s="256">
        <v>0</v>
      </c>
      <c r="BC3066" s="256">
        <v>0</v>
      </c>
      <c r="BD3066" s="256">
        <v>0</v>
      </c>
      <c r="BE3066" s="256">
        <v>0</v>
      </c>
      <c r="BF3066" s="256">
        <v>0</v>
      </c>
      <c r="BG3066" s="256">
        <v>0</v>
      </c>
      <c r="BH3066" s="256">
        <v>0</v>
      </c>
      <c r="BI3066" s="256">
        <v>0</v>
      </c>
      <c r="BJ3066" s="256">
        <v>0</v>
      </c>
      <c r="BK3066" s="256">
        <v>0</v>
      </c>
      <c r="BL3066" s="256">
        <v>0</v>
      </c>
      <c r="BM3066" s="256">
        <v>0</v>
      </c>
      <c r="BN3066" s="256">
        <v>0</v>
      </c>
      <c r="BO3066" s="256">
        <v>0</v>
      </c>
      <c r="BP3066" s="256">
        <v>0</v>
      </c>
      <c r="BQ3066" s="256">
        <v>0</v>
      </c>
      <c r="BR3066" s="256">
        <v>0</v>
      </c>
      <c r="BS3066" s="256">
        <v>0</v>
      </c>
      <c r="BT3066" s="256">
        <v>0</v>
      </c>
      <c r="BU3066" s="256">
        <v>0</v>
      </c>
      <c r="BV3066" s="256">
        <v>0</v>
      </c>
    </row>
    <row r="3067" spans="1:74">
      <c r="A3067" s="256">
        <v>57.5</v>
      </c>
      <c r="B3067" s="256">
        <v>2656</v>
      </c>
      <c r="C3067" s="256">
        <v>2621</v>
      </c>
      <c r="D3067" s="256">
        <v>2602</v>
      </c>
      <c r="E3067" s="256">
        <v>2604</v>
      </c>
      <c r="F3067" s="256">
        <v>2642</v>
      </c>
      <c r="G3067" s="256">
        <v>2719</v>
      </c>
      <c r="H3067" s="256">
        <v>2816</v>
      </c>
      <c r="I3067" s="256">
        <v>2915</v>
      </c>
      <c r="J3067" s="256">
        <v>2992</v>
      </c>
      <c r="K3067" s="256">
        <v>3036</v>
      </c>
      <c r="L3067" s="256">
        <v>3028</v>
      </c>
      <c r="M3067" s="256">
        <v>2978</v>
      </c>
      <c r="N3067" s="256">
        <v>2952</v>
      </c>
      <c r="O3067" s="256">
        <v>2976</v>
      </c>
      <c r="P3067" s="256">
        <v>3032</v>
      </c>
      <c r="Q3067" s="256">
        <v>3124</v>
      </c>
      <c r="R3067" s="256">
        <v>3230</v>
      </c>
      <c r="S3067" s="256">
        <v>3348</v>
      </c>
      <c r="T3067" s="256">
        <v>3482</v>
      </c>
      <c r="U3067" s="256">
        <v>3642</v>
      </c>
      <c r="V3067" s="256">
        <v>3845</v>
      </c>
      <c r="W3067" s="256">
        <v>4084</v>
      </c>
      <c r="X3067" s="256">
        <v>4364</v>
      </c>
      <c r="Y3067" s="256">
        <v>4684</v>
      </c>
      <c r="Z3067" s="256">
        <v>5016</v>
      </c>
      <c r="AA3067" s="256">
        <v>5286</v>
      </c>
      <c r="AB3067" s="256">
        <v>5376</v>
      </c>
      <c r="AC3067" s="256">
        <v>5070</v>
      </c>
      <c r="AD3067" s="256">
        <v>4196</v>
      </c>
      <c r="AE3067" s="256">
        <v>2928</v>
      </c>
      <c r="AF3067" s="256">
        <v>2011</v>
      </c>
      <c r="AG3067" s="256">
        <v>1700</v>
      </c>
      <c r="AH3067" s="256">
        <v>1567</v>
      </c>
      <c r="AI3067" s="256">
        <v>1470</v>
      </c>
      <c r="AJ3067" s="256">
        <v>1290</v>
      </c>
      <c r="AK3067" s="256">
        <v>666</v>
      </c>
      <c r="AL3067" s="256">
        <v>0</v>
      </c>
      <c r="AM3067" s="256">
        <v>0</v>
      </c>
      <c r="AN3067" s="256">
        <v>0</v>
      </c>
      <c r="AO3067" s="256">
        <v>0</v>
      </c>
      <c r="AP3067" s="256">
        <v>0</v>
      </c>
      <c r="AQ3067" s="256">
        <v>0</v>
      </c>
      <c r="AR3067" s="256">
        <v>0</v>
      </c>
      <c r="AS3067" s="256">
        <v>0</v>
      </c>
      <c r="AT3067" s="256">
        <v>0</v>
      </c>
      <c r="AU3067" s="256">
        <v>0</v>
      </c>
      <c r="AV3067" s="256">
        <v>0</v>
      </c>
      <c r="AW3067" s="256">
        <v>0</v>
      </c>
      <c r="AX3067" s="256">
        <v>0</v>
      </c>
      <c r="AY3067" s="256">
        <v>0</v>
      </c>
      <c r="AZ3067" s="256">
        <v>0</v>
      </c>
      <c r="BA3067" s="256">
        <v>0</v>
      </c>
      <c r="BB3067" s="256">
        <v>0</v>
      </c>
      <c r="BC3067" s="256">
        <v>0</v>
      </c>
      <c r="BD3067" s="256">
        <v>0</v>
      </c>
      <c r="BE3067" s="256">
        <v>0</v>
      </c>
      <c r="BF3067" s="256">
        <v>0</v>
      </c>
      <c r="BG3067" s="256">
        <v>0</v>
      </c>
      <c r="BH3067" s="256">
        <v>0</v>
      </c>
      <c r="BI3067" s="256">
        <v>0</v>
      </c>
      <c r="BJ3067" s="256">
        <v>0</v>
      </c>
      <c r="BK3067" s="256">
        <v>0</v>
      </c>
      <c r="BL3067" s="256">
        <v>0</v>
      </c>
      <c r="BM3067" s="256">
        <v>0</v>
      </c>
      <c r="BN3067" s="256">
        <v>0</v>
      </c>
      <c r="BO3067" s="256">
        <v>0</v>
      </c>
      <c r="BP3067" s="256">
        <v>0</v>
      </c>
      <c r="BQ3067" s="256">
        <v>0</v>
      </c>
      <c r="BR3067" s="256">
        <v>0</v>
      </c>
      <c r="BS3067" s="256">
        <v>0</v>
      </c>
      <c r="BT3067" s="256">
        <v>0</v>
      </c>
      <c r="BU3067" s="256">
        <v>0</v>
      </c>
      <c r="BV3067" s="256">
        <v>0</v>
      </c>
    </row>
    <row r="3068" spans="1:74">
      <c r="A3068" s="256">
        <v>60</v>
      </c>
      <c r="B3068" s="256">
        <v>2656</v>
      </c>
      <c r="C3068" s="256">
        <v>2626</v>
      </c>
      <c r="D3068" s="256">
        <v>2608</v>
      </c>
      <c r="E3068" s="256">
        <v>2610</v>
      </c>
      <c r="F3068" s="256">
        <v>2645</v>
      </c>
      <c r="G3068" s="256">
        <v>2712</v>
      </c>
      <c r="H3068" s="256">
        <v>2810</v>
      </c>
      <c r="I3068" s="256">
        <v>2914</v>
      </c>
      <c r="J3068" s="256">
        <v>3008</v>
      </c>
      <c r="K3068" s="256">
        <v>3072</v>
      </c>
      <c r="L3068" s="256">
        <v>3092</v>
      </c>
      <c r="M3068" s="256">
        <v>3054</v>
      </c>
      <c r="N3068" s="256">
        <v>3014</v>
      </c>
      <c r="O3068" s="256">
        <v>3023</v>
      </c>
      <c r="P3068" s="256">
        <v>3076</v>
      </c>
      <c r="Q3068" s="256">
        <v>3159</v>
      </c>
      <c r="R3068" s="256">
        <v>3268</v>
      </c>
      <c r="S3068" s="256">
        <v>3400</v>
      </c>
      <c r="T3068" s="256">
        <v>3558</v>
      </c>
      <c r="U3068" s="256">
        <v>3748</v>
      </c>
      <c r="V3068" s="256">
        <v>3986</v>
      </c>
      <c r="W3068" s="256">
        <v>4285</v>
      </c>
      <c r="X3068" s="256">
        <v>4657</v>
      </c>
      <c r="Y3068" s="256">
        <v>5092</v>
      </c>
      <c r="Z3068" s="256">
        <v>5564</v>
      </c>
      <c r="AA3068" s="256">
        <v>6014</v>
      </c>
      <c r="AB3068" s="256">
        <v>6336</v>
      </c>
      <c r="AC3068" s="256">
        <v>6278</v>
      </c>
      <c r="AD3068" s="256">
        <v>5535</v>
      </c>
      <c r="AE3068" s="256">
        <v>4066</v>
      </c>
      <c r="AF3068" s="256">
        <v>2673</v>
      </c>
      <c r="AG3068" s="256">
        <v>1959</v>
      </c>
      <c r="AH3068" s="256">
        <v>1665</v>
      </c>
      <c r="AI3068" s="256">
        <v>1505</v>
      </c>
      <c r="AJ3068" s="256">
        <v>1280</v>
      </c>
      <c r="AK3068" s="256">
        <v>639</v>
      </c>
      <c r="AL3068" s="256">
        <v>0</v>
      </c>
      <c r="AM3068" s="256">
        <v>0</v>
      </c>
      <c r="AN3068" s="256">
        <v>0</v>
      </c>
      <c r="AO3068" s="256">
        <v>0</v>
      </c>
      <c r="AP3068" s="256">
        <v>0</v>
      </c>
      <c r="AQ3068" s="256">
        <v>0</v>
      </c>
      <c r="AR3068" s="256">
        <v>0</v>
      </c>
      <c r="AS3068" s="256">
        <v>0</v>
      </c>
      <c r="AT3068" s="256">
        <v>0</v>
      </c>
      <c r="AU3068" s="256">
        <v>0</v>
      </c>
      <c r="AV3068" s="256">
        <v>0</v>
      </c>
      <c r="AW3068" s="256">
        <v>0</v>
      </c>
      <c r="AX3068" s="256">
        <v>0</v>
      </c>
      <c r="AY3068" s="256">
        <v>0</v>
      </c>
      <c r="AZ3068" s="256">
        <v>0</v>
      </c>
      <c r="BA3068" s="256">
        <v>0</v>
      </c>
      <c r="BB3068" s="256">
        <v>0</v>
      </c>
      <c r="BC3068" s="256">
        <v>0</v>
      </c>
      <c r="BD3068" s="256">
        <v>0</v>
      </c>
      <c r="BE3068" s="256">
        <v>0</v>
      </c>
      <c r="BF3068" s="256">
        <v>0</v>
      </c>
      <c r="BG3068" s="256">
        <v>0</v>
      </c>
      <c r="BH3068" s="256">
        <v>0</v>
      </c>
      <c r="BI3068" s="256">
        <v>0</v>
      </c>
      <c r="BJ3068" s="256">
        <v>0</v>
      </c>
      <c r="BK3068" s="256">
        <v>0</v>
      </c>
      <c r="BL3068" s="256">
        <v>0</v>
      </c>
      <c r="BM3068" s="256">
        <v>0</v>
      </c>
      <c r="BN3068" s="256">
        <v>0</v>
      </c>
      <c r="BO3068" s="256">
        <v>0</v>
      </c>
      <c r="BP3068" s="256">
        <v>0</v>
      </c>
      <c r="BQ3068" s="256">
        <v>0</v>
      </c>
      <c r="BR3068" s="256">
        <v>0</v>
      </c>
      <c r="BS3068" s="256">
        <v>0</v>
      </c>
      <c r="BT3068" s="256">
        <v>0</v>
      </c>
      <c r="BU3068" s="256">
        <v>0</v>
      </c>
      <c r="BV3068" s="256">
        <v>0</v>
      </c>
    </row>
    <row r="3069" spans="1:74">
      <c r="A3069" s="256">
        <v>62.5</v>
      </c>
      <c r="B3069" s="256">
        <v>2656</v>
      </c>
      <c r="C3069" s="256">
        <v>2624</v>
      </c>
      <c r="D3069" s="256">
        <v>2606</v>
      </c>
      <c r="E3069" s="256">
        <v>2608</v>
      </c>
      <c r="F3069" s="256">
        <v>2640</v>
      </c>
      <c r="G3069" s="256">
        <v>2700</v>
      </c>
      <c r="H3069" s="256">
        <v>2794</v>
      </c>
      <c r="I3069" s="256">
        <v>2902</v>
      </c>
      <c r="J3069" s="256">
        <v>3006</v>
      </c>
      <c r="K3069" s="256">
        <v>3094</v>
      </c>
      <c r="L3069" s="256">
        <v>3140</v>
      </c>
      <c r="M3069" s="256">
        <v>3128</v>
      </c>
      <c r="N3069" s="256">
        <v>3088</v>
      </c>
      <c r="O3069" s="256">
        <v>3078</v>
      </c>
      <c r="P3069" s="256">
        <v>3120</v>
      </c>
      <c r="Q3069" s="256">
        <v>3202</v>
      </c>
      <c r="R3069" s="256">
        <v>3303</v>
      </c>
      <c r="S3069" s="256">
        <v>3444</v>
      </c>
      <c r="T3069" s="256">
        <v>3631</v>
      </c>
      <c r="U3069" s="256">
        <v>3858</v>
      </c>
      <c r="V3069" s="256">
        <v>4140</v>
      </c>
      <c r="W3069" s="256">
        <v>4496</v>
      </c>
      <c r="X3069" s="256">
        <v>4940</v>
      </c>
      <c r="Y3069" s="256">
        <v>5450</v>
      </c>
      <c r="Z3069" s="256">
        <v>6024</v>
      </c>
      <c r="AA3069" s="256">
        <v>6635</v>
      </c>
      <c r="AB3069" s="256">
        <v>7193</v>
      </c>
      <c r="AC3069" s="256">
        <v>7440</v>
      </c>
      <c r="AD3069" s="256">
        <v>7054</v>
      </c>
      <c r="AE3069" s="256">
        <v>5838</v>
      </c>
      <c r="AF3069" s="256">
        <v>3974</v>
      </c>
      <c r="AG3069" s="256">
        <v>2492</v>
      </c>
      <c r="AH3069" s="256">
        <v>1851</v>
      </c>
      <c r="AI3069" s="256">
        <v>1570</v>
      </c>
      <c r="AJ3069" s="256">
        <v>1273</v>
      </c>
      <c r="AK3069" s="256">
        <v>630</v>
      </c>
      <c r="AL3069" s="256">
        <v>0</v>
      </c>
      <c r="AM3069" s="256">
        <v>0</v>
      </c>
      <c r="AN3069" s="256">
        <v>0</v>
      </c>
      <c r="AO3069" s="256">
        <v>0</v>
      </c>
      <c r="AP3069" s="256">
        <v>0</v>
      </c>
      <c r="AQ3069" s="256">
        <v>0</v>
      </c>
      <c r="AR3069" s="256">
        <v>0</v>
      </c>
      <c r="AS3069" s="256">
        <v>0</v>
      </c>
      <c r="AT3069" s="256">
        <v>0</v>
      </c>
      <c r="AU3069" s="256">
        <v>0</v>
      </c>
      <c r="AV3069" s="256">
        <v>0</v>
      </c>
      <c r="AW3069" s="256">
        <v>0</v>
      </c>
      <c r="AX3069" s="256">
        <v>0</v>
      </c>
      <c r="AY3069" s="256">
        <v>0</v>
      </c>
      <c r="AZ3069" s="256">
        <v>0</v>
      </c>
      <c r="BA3069" s="256">
        <v>0</v>
      </c>
      <c r="BB3069" s="256">
        <v>0</v>
      </c>
      <c r="BC3069" s="256">
        <v>0</v>
      </c>
      <c r="BD3069" s="256">
        <v>0</v>
      </c>
      <c r="BE3069" s="256">
        <v>0</v>
      </c>
      <c r="BF3069" s="256">
        <v>0</v>
      </c>
      <c r="BG3069" s="256">
        <v>0</v>
      </c>
      <c r="BH3069" s="256">
        <v>0</v>
      </c>
      <c r="BI3069" s="256">
        <v>0</v>
      </c>
      <c r="BJ3069" s="256">
        <v>0</v>
      </c>
      <c r="BK3069" s="256">
        <v>0</v>
      </c>
      <c r="BL3069" s="256">
        <v>0</v>
      </c>
      <c r="BM3069" s="256">
        <v>0</v>
      </c>
      <c r="BN3069" s="256">
        <v>0</v>
      </c>
      <c r="BO3069" s="256">
        <v>0</v>
      </c>
      <c r="BP3069" s="256">
        <v>0</v>
      </c>
      <c r="BQ3069" s="256">
        <v>0</v>
      </c>
      <c r="BR3069" s="256">
        <v>0</v>
      </c>
      <c r="BS3069" s="256">
        <v>0</v>
      </c>
      <c r="BT3069" s="256">
        <v>0</v>
      </c>
      <c r="BU3069" s="256">
        <v>0</v>
      </c>
      <c r="BV3069" s="256">
        <v>0</v>
      </c>
    </row>
    <row r="3070" spans="1:74">
      <c r="A3070" s="256">
        <v>65</v>
      </c>
      <c r="B3070" s="256">
        <v>2656</v>
      </c>
      <c r="C3070" s="256">
        <v>2624</v>
      </c>
      <c r="D3070" s="256">
        <v>2605</v>
      </c>
      <c r="E3070" s="256">
        <v>2608</v>
      </c>
      <c r="F3070" s="256">
        <v>2634</v>
      </c>
      <c r="G3070" s="256">
        <v>2689</v>
      </c>
      <c r="H3070" s="256">
        <v>2776</v>
      </c>
      <c r="I3070" s="256">
        <v>2886</v>
      </c>
      <c r="J3070" s="256">
        <v>2996</v>
      </c>
      <c r="K3070" s="256">
        <v>3103</v>
      </c>
      <c r="L3070" s="256">
        <v>3174</v>
      </c>
      <c r="M3070" s="256">
        <v>3196</v>
      </c>
      <c r="N3070" s="256">
        <v>3174</v>
      </c>
      <c r="O3070" s="256">
        <v>3157</v>
      </c>
      <c r="P3070" s="256">
        <v>3184</v>
      </c>
      <c r="Q3070" s="256">
        <v>3263</v>
      </c>
      <c r="R3070" s="256">
        <v>3364</v>
      </c>
      <c r="S3070" s="256">
        <v>3506</v>
      </c>
      <c r="T3070" s="256">
        <v>3709</v>
      </c>
      <c r="U3070" s="256">
        <v>3968</v>
      </c>
      <c r="V3070" s="256">
        <v>4294</v>
      </c>
      <c r="W3070" s="256">
        <v>4702</v>
      </c>
      <c r="X3070" s="256">
        <v>5201</v>
      </c>
      <c r="Y3070" s="256">
        <v>5768</v>
      </c>
      <c r="Z3070" s="256">
        <v>6404</v>
      </c>
      <c r="AA3070" s="256">
        <v>7118</v>
      </c>
      <c r="AB3070" s="256">
        <v>7846</v>
      </c>
      <c r="AC3070" s="256">
        <v>8328</v>
      </c>
      <c r="AD3070" s="256">
        <v>8306</v>
      </c>
      <c r="AE3070" s="256">
        <v>7616</v>
      </c>
      <c r="AF3070" s="256">
        <v>5873</v>
      </c>
      <c r="AG3070" s="256">
        <v>3516</v>
      </c>
      <c r="AH3070" s="256">
        <v>2143</v>
      </c>
      <c r="AI3070" s="256">
        <v>1646</v>
      </c>
      <c r="AJ3070" s="256">
        <v>1242</v>
      </c>
      <c r="AK3070" s="256">
        <v>590</v>
      </c>
      <c r="AL3070" s="256">
        <v>0</v>
      </c>
      <c r="AM3070" s="256">
        <v>0</v>
      </c>
      <c r="AN3070" s="256">
        <v>0</v>
      </c>
      <c r="AO3070" s="256">
        <v>0</v>
      </c>
      <c r="AP3070" s="256">
        <v>0</v>
      </c>
      <c r="AQ3070" s="256">
        <v>0</v>
      </c>
      <c r="AR3070" s="256">
        <v>0</v>
      </c>
      <c r="AS3070" s="256">
        <v>0</v>
      </c>
      <c r="AT3070" s="256">
        <v>0</v>
      </c>
      <c r="AU3070" s="256">
        <v>0</v>
      </c>
      <c r="AV3070" s="256">
        <v>0</v>
      </c>
      <c r="AW3070" s="256">
        <v>0</v>
      </c>
      <c r="AX3070" s="256">
        <v>0</v>
      </c>
      <c r="AY3070" s="256">
        <v>0</v>
      </c>
      <c r="AZ3070" s="256">
        <v>0</v>
      </c>
      <c r="BA3070" s="256">
        <v>0</v>
      </c>
      <c r="BB3070" s="256">
        <v>0</v>
      </c>
      <c r="BC3070" s="256">
        <v>0</v>
      </c>
      <c r="BD3070" s="256">
        <v>0</v>
      </c>
      <c r="BE3070" s="256">
        <v>0</v>
      </c>
      <c r="BF3070" s="256">
        <v>0</v>
      </c>
      <c r="BG3070" s="256">
        <v>0</v>
      </c>
      <c r="BH3070" s="256">
        <v>0</v>
      </c>
      <c r="BI3070" s="256">
        <v>0</v>
      </c>
      <c r="BJ3070" s="256">
        <v>0</v>
      </c>
      <c r="BK3070" s="256">
        <v>0</v>
      </c>
      <c r="BL3070" s="256">
        <v>0</v>
      </c>
      <c r="BM3070" s="256">
        <v>0</v>
      </c>
      <c r="BN3070" s="256">
        <v>0</v>
      </c>
      <c r="BO3070" s="256">
        <v>0</v>
      </c>
      <c r="BP3070" s="256">
        <v>0</v>
      </c>
      <c r="BQ3070" s="256">
        <v>0</v>
      </c>
      <c r="BR3070" s="256">
        <v>0</v>
      </c>
      <c r="BS3070" s="256">
        <v>0</v>
      </c>
      <c r="BT3070" s="256">
        <v>0</v>
      </c>
      <c r="BU3070" s="256">
        <v>0</v>
      </c>
      <c r="BV3070" s="256">
        <v>0</v>
      </c>
    </row>
    <row r="3071" spans="1:74">
      <c r="A3071" s="256">
        <v>67.5</v>
      </c>
      <c r="B3071" s="256">
        <v>2656</v>
      </c>
      <c r="C3071" s="256">
        <v>2625</v>
      </c>
      <c r="D3071" s="256">
        <v>2606</v>
      </c>
      <c r="E3071" s="256">
        <v>2608</v>
      </c>
      <c r="F3071" s="256">
        <v>2633</v>
      </c>
      <c r="G3071" s="256">
        <v>2684</v>
      </c>
      <c r="H3071" s="256">
        <v>2762</v>
      </c>
      <c r="I3071" s="256">
        <v>2866</v>
      </c>
      <c r="J3071" s="256">
        <v>2982</v>
      </c>
      <c r="K3071" s="256">
        <v>3096</v>
      </c>
      <c r="L3071" s="256">
        <v>3193</v>
      </c>
      <c r="M3071" s="256">
        <v>3245</v>
      </c>
      <c r="N3071" s="256">
        <v>3255</v>
      </c>
      <c r="O3071" s="256">
        <v>3247</v>
      </c>
      <c r="P3071" s="256">
        <v>3265</v>
      </c>
      <c r="Q3071" s="256">
        <v>3326</v>
      </c>
      <c r="R3071" s="256">
        <v>3429</v>
      </c>
      <c r="S3071" s="256">
        <v>3580</v>
      </c>
      <c r="T3071" s="256">
        <v>3788</v>
      </c>
      <c r="U3071" s="256">
        <v>4058</v>
      </c>
      <c r="V3071" s="256">
        <v>4421</v>
      </c>
      <c r="W3071" s="256">
        <v>4886</v>
      </c>
      <c r="X3071" s="256">
        <v>5426</v>
      </c>
      <c r="Y3071" s="256">
        <v>6028</v>
      </c>
      <c r="Z3071" s="256">
        <v>6702</v>
      </c>
      <c r="AA3071" s="256">
        <v>7467</v>
      </c>
      <c r="AB3071" s="256">
        <v>8287</v>
      </c>
      <c r="AC3071" s="256">
        <v>8920</v>
      </c>
      <c r="AD3071" s="256">
        <v>9120</v>
      </c>
      <c r="AE3071" s="256">
        <v>8752</v>
      </c>
      <c r="AF3071" s="256">
        <v>7399</v>
      </c>
      <c r="AG3071" s="256">
        <v>4755</v>
      </c>
      <c r="AH3071" s="256">
        <v>2670</v>
      </c>
      <c r="AI3071" s="256">
        <v>1744</v>
      </c>
      <c r="AJ3071" s="256">
        <v>1236</v>
      </c>
      <c r="AK3071" s="256">
        <v>575</v>
      </c>
      <c r="AL3071" s="256">
        <v>0</v>
      </c>
      <c r="AM3071" s="256">
        <v>0</v>
      </c>
      <c r="AN3071" s="256">
        <v>0</v>
      </c>
      <c r="AO3071" s="256">
        <v>0</v>
      </c>
      <c r="AP3071" s="256">
        <v>0</v>
      </c>
      <c r="AQ3071" s="256">
        <v>0</v>
      </c>
      <c r="AR3071" s="256">
        <v>0</v>
      </c>
      <c r="AS3071" s="256">
        <v>0</v>
      </c>
      <c r="AT3071" s="256">
        <v>0</v>
      </c>
      <c r="AU3071" s="256">
        <v>0</v>
      </c>
      <c r="AV3071" s="256">
        <v>0</v>
      </c>
      <c r="AW3071" s="256">
        <v>0</v>
      </c>
      <c r="AX3071" s="256">
        <v>0</v>
      </c>
      <c r="AY3071" s="256">
        <v>0</v>
      </c>
      <c r="AZ3071" s="256">
        <v>0</v>
      </c>
      <c r="BA3071" s="256">
        <v>0</v>
      </c>
      <c r="BB3071" s="256">
        <v>0</v>
      </c>
      <c r="BC3071" s="256">
        <v>0</v>
      </c>
      <c r="BD3071" s="256">
        <v>0</v>
      </c>
      <c r="BE3071" s="256">
        <v>0</v>
      </c>
      <c r="BF3071" s="256">
        <v>0</v>
      </c>
      <c r="BG3071" s="256">
        <v>0</v>
      </c>
      <c r="BH3071" s="256">
        <v>0</v>
      </c>
      <c r="BI3071" s="256">
        <v>0</v>
      </c>
      <c r="BJ3071" s="256">
        <v>0</v>
      </c>
      <c r="BK3071" s="256">
        <v>0</v>
      </c>
      <c r="BL3071" s="256">
        <v>0</v>
      </c>
      <c r="BM3071" s="256">
        <v>0</v>
      </c>
      <c r="BN3071" s="256">
        <v>0</v>
      </c>
      <c r="BO3071" s="256">
        <v>0</v>
      </c>
      <c r="BP3071" s="256">
        <v>0</v>
      </c>
      <c r="BQ3071" s="256">
        <v>0</v>
      </c>
      <c r="BR3071" s="256">
        <v>0</v>
      </c>
      <c r="BS3071" s="256">
        <v>0</v>
      </c>
      <c r="BT3071" s="256">
        <v>0</v>
      </c>
      <c r="BU3071" s="256">
        <v>0</v>
      </c>
      <c r="BV3071" s="256">
        <v>0</v>
      </c>
    </row>
    <row r="3072" spans="1:74">
      <c r="A3072" s="256">
        <v>70</v>
      </c>
      <c r="B3072" s="256">
        <v>2656</v>
      </c>
      <c r="C3072" s="256">
        <v>2627</v>
      </c>
      <c r="D3072" s="256">
        <v>2609</v>
      </c>
      <c r="E3072" s="256">
        <v>2612</v>
      </c>
      <c r="F3072" s="256">
        <v>2636</v>
      </c>
      <c r="G3072" s="256">
        <v>2681</v>
      </c>
      <c r="H3072" s="256">
        <v>2752</v>
      </c>
      <c r="I3072" s="256">
        <v>2846</v>
      </c>
      <c r="J3072" s="256">
        <v>2958</v>
      </c>
      <c r="K3072" s="256">
        <v>3078</v>
      </c>
      <c r="L3072" s="256">
        <v>3190</v>
      </c>
      <c r="M3072" s="256">
        <v>3271</v>
      </c>
      <c r="N3072" s="256">
        <v>3314</v>
      </c>
      <c r="O3072" s="256">
        <v>3334</v>
      </c>
      <c r="P3072" s="256">
        <v>3357</v>
      </c>
      <c r="Q3072" s="256">
        <v>3409</v>
      </c>
      <c r="R3072" s="256">
        <v>3504</v>
      </c>
      <c r="S3072" s="256">
        <v>3659</v>
      </c>
      <c r="T3072" s="256">
        <v>3878</v>
      </c>
      <c r="U3072" s="256">
        <v>4165</v>
      </c>
      <c r="V3072" s="256">
        <v>4544</v>
      </c>
      <c r="W3072" s="256">
        <v>5028</v>
      </c>
      <c r="X3072" s="256">
        <v>5587</v>
      </c>
      <c r="Y3072" s="256">
        <v>6230</v>
      </c>
      <c r="Z3072" s="256">
        <v>6940</v>
      </c>
      <c r="AA3072" s="256">
        <v>7744</v>
      </c>
      <c r="AB3072" s="256">
        <v>8606</v>
      </c>
      <c r="AC3072" s="256">
        <v>9357</v>
      </c>
      <c r="AD3072" s="256">
        <v>9701</v>
      </c>
      <c r="AE3072" s="256">
        <v>9442</v>
      </c>
      <c r="AF3072" s="256">
        <v>8152</v>
      </c>
      <c r="AG3072" s="256">
        <v>5516</v>
      </c>
      <c r="AH3072" s="256">
        <v>3129</v>
      </c>
      <c r="AI3072" s="256">
        <v>1788</v>
      </c>
      <c r="AJ3072" s="256">
        <v>1220</v>
      </c>
      <c r="AK3072" s="256">
        <v>556</v>
      </c>
      <c r="AL3072" s="256">
        <v>0</v>
      </c>
      <c r="AM3072" s="256">
        <v>0</v>
      </c>
      <c r="AN3072" s="256">
        <v>0</v>
      </c>
      <c r="AO3072" s="256">
        <v>0</v>
      </c>
      <c r="AP3072" s="256">
        <v>0</v>
      </c>
      <c r="AQ3072" s="256">
        <v>0</v>
      </c>
      <c r="AR3072" s="256">
        <v>0</v>
      </c>
      <c r="AS3072" s="256">
        <v>0</v>
      </c>
      <c r="AT3072" s="256">
        <v>0</v>
      </c>
      <c r="AU3072" s="256">
        <v>0</v>
      </c>
      <c r="AV3072" s="256">
        <v>0</v>
      </c>
      <c r="AW3072" s="256">
        <v>0</v>
      </c>
      <c r="AX3072" s="256">
        <v>0</v>
      </c>
      <c r="AY3072" s="256">
        <v>0</v>
      </c>
      <c r="AZ3072" s="256">
        <v>0</v>
      </c>
      <c r="BA3072" s="256">
        <v>0</v>
      </c>
      <c r="BB3072" s="256">
        <v>0</v>
      </c>
      <c r="BC3072" s="256">
        <v>0</v>
      </c>
      <c r="BD3072" s="256">
        <v>0</v>
      </c>
      <c r="BE3072" s="256">
        <v>0</v>
      </c>
      <c r="BF3072" s="256">
        <v>0</v>
      </c>
      <c r="BG3072" s="256">
        <v>0</v>
      </c>
      <c r="BH3072" s="256">
        <v>0</v>
      </c>
      <c r="BI3072" s="256">
        <v>0</v>
      </c>
      <c r="BJ3072" s="256">
        <v>0</v>
      </c>
      <c r="BK3072" s="256">
        <v>0</v>
      </c>
      <c r="BL3072" s="256">
        <v>0</v>
      </c>
      <c r="BM3072" s="256">
        <v>0</v>
      </c>
      <c r="BN3072" s="256">
        <v>0</v>
      </c>
      <c r="BO3072" s="256">
        <v>0</v>
      </c>
      <c r="BP3072" s="256">
        <v>0</v>
      </c>
      <c r="BQ3072" s="256">
        <v>0</v>
      </c>
      <c r="BR3072" s="256">
        <v>0</v>
      </c>
      <c r="BS3072" s="256">
        <v>0</v>
      </c>
      <c r="BT3072" s="256">
        <v>0</v>
      </c>
      <c r="BU3072" s="256">
        <v>0</v>
      </c>
      <c r="BV3072" s="256">
        <v>0</v>
      </c>
    </row>
    <row r="3073" spans="1:74">
      <c r="A3073" s="256">
        <v>72.5</v>
      </c>
      <c r="B3073" s="256">
        <v>2656</v>
      </c>
      <c r="C3073" s="256">
        <v>2630</v>
      </c>
      <c r="D3073" s="256">
        <v>2612</v>
      </c>
      <c r="E3073" s="256">
        <v>2616</v>
      </c>
      <c r="F3073" s="256">
        <v>2642</v>
      </c>
      <c r="G3073" s="256">
        <v>2680</v>
      </c>
      <c r="H3073" s="256">
        <v>2746</v>
      </c>
      <c r="I3073" s="256">
        <v>2833</v>
      </c>
      <c r="J3073" s="256">
        <v>2936</v>
      </c>
      <c r="K3073" s="256">
        <v>3055</v>
      </c>
      <c r="L3073" s="256">
        <v>3171</v>
      </c>
      <c r="M3073" s="256">
        <v>3272</v>
      </c>
      <c r="N3073" s="256">
        <v>3350</v>
      </c>
      <c r="O3073" s="256">
        <v>3400</v>
      </c>
      <c r="P3073" s="256">
        <v>3440</v>
      </c>
      <c r="Q3073" s="256">
        <v>3497</v>
      </c>
      <c r="R3073" s="256">
        <v>3583</v>
      </c>
      <c r="S3073" s="256">
        <v>3729</v>
      </c>
      <c r="T3073" s="256">
        <v>3940</v>
      </c>
      <c r="U3073" s="256">
        <v>4227</v>
      </c>
      <c r="V3073" s="256">
        <v>4612</v>
      </c>
      <c r="W3073" s="256">
        <v>5091</v>
      </c>
      <c r="X3073" s="256">
        <v>5636</v>
      </c>
      <c r="Y3073" s="256">
        <v>6276</v>
      </c>
      <c r="Z3073" s="256">
        <v>7006</v>
      </c>
      <c r="AA3073" s="256">
        <v>7840</v>
      </c>
      <c r="AB3073" s="256">
        <v>8776</v>
      </c>
      <c r="AC3073" s="256">
        <v>9602</v>
      </c>
      <c r="AD3073" s="256">
        <v>10076</v>
      </c>
      <c r="AE3073" s="256">
        <v>9872</v>
      </c>
      <c r="AF3073" s="256">
        <v>8456</v>
      </c>
      <c r="AG3073" s="256">
        <v>5715</v>
      </c>
      <c r="AH3073" s="256">
        <v>3137</v>
      </c>
      <c r="AI3073" s="256">
        <v>1711</v>
      </c>
      <c r="AJ3073" s="256">
        <v>1176</v>
      </c>
      <c r="AK3073" s="256">
        <v>545</v>
      </c>
      <c r="AL3073" s="256">
        <v>0</v>
      </c>
      <c r="AM3073" s="256">
        <v>0</v>
      </c>
      <c r="AN3073" s="256">
        <v>0</v>
      </c>
      <c r="AO3073" s="256">
        <v>0</v>
      </c>
      <c r="AP3073" s="256">
        <v>0</v>
      </c>
      <c r="AQ3073" s="256">
        <v>0</v>
      </c>
      <c r="AR3073" s="256">
        <v>0</v>
      </c>
      <c r="AS3073" s="256">
        <v>0</v>
      </c>
      <c r="AT3073" s="256">
        <v>0</v>
      </c>
      <c r="AU3073" s="256">
        <v>0</v>
      </c>
      <c r="AV3073" s="256">
        <v>0</v>
      </c>
      <c r="AW3073" s="256">
        <v>0</v>
      </c>
      <c r="AX3073" s="256">
        <v>0</v>
      </c>
      <c r="AY3073" s="256">
        <v>0</v>
      </c>
      <c r="AZ3073" s="256">
        <v>0</v>
      </c>
      <c r="BA3073" s="256">
        <v>0</v>
      </c>
      <c r="BB3073" s="256">
        <v>0</v>
      </c>
      <c r="BC3073" s="256">
        <v>0</v>
      </c>
      <c r="BD3073" s="256">
        <v>0</v>
      </c>
      <c r="BE3073" s="256">
        <v>0</v>
      </c>
      <c r="BF3073" s="256">
        <v>0</v>
      </c>
      <c r="BG3073" s="256">
        <v>0</v>
      </c>
      <c r="BH3073" s="256">
        <v>0</v>
      </c>
      <c r="BI3073" s="256">
        <v>0</v>
      </c>
      <c r="BJ3073" s="256">
        <v>0</v>
      </c>
      <c r="BK3073" s="256">
        <v>0</v>
      </c>
      <c r="BL3073" s="256">
        <v>0</v>
      </c>
      <c r="BM3073" s="256">
        <v>0</v>
      </c>
      <c r="BN3073" s="256">
        <v>0</v>
      </c>
      <c r="BO3073" s="256">
        <v>0</v>
      </c>
      <c r="BP3073" s="256">
        <v>0</v>
      </c>
      <c r="BQ3073" s="256">
        <v>0</v>
      </c>
      <c r="BR3073" s="256">
        <v>0</v>
      </c>
      <c r="BS3073" s="256">
        <v>0</v>
      </c>
      <c r="BT3073" s="256">
        <v>0</v>
      </c>
      <c r="BU3073" s="256">
        <v>0</v>
      </c>
      <c r="BV3073" s="256">
        <v>0</v>
      </c>
    </row>
    <row r="3074" spans="1:74">
      <c r="A3074" s="256">
        <v>75</v>
      </c>
      <c r="B3074" s="256">
        <v>2656</v>
      </c>
      <c r="C3074" s="256">
        <v>2630</v>
      </c>
      <c r="D3074" s="256">
        <v>2615</v>
      </c>
      <c r="E3074" s="256">
        <v>2616</v>
      </c>
      <c r="F3074" s="256">
        <v>2642</v>
      </c>
      <c r="G3074" s="256">
        <v>2679</v>
      </c>
      <c r="H3074" s="256">
        <v>2739</v>
      </c>
      <c r="I3074" s="256">
        <v>2818</v>
      </c>
      <c r="J3074" s="256">
        <v>2912</v>
      </c>
      <c r="K3074" s="256">
        <v>3022</v>
      </c>
      <c r="L3074" s="256">
        <v>3136</v>
      </c>
      <c r="M3074" s="256">
        <v>3246</v>
      </c>
      <c r="N3074" s="256">
        <v>3347</v>
      </c>
      <c r="O3074" s="256">
        <v>3432</v>
      </c>
      <c r="P3074" s="256">
        <v>3498</v>
      </c>
      <c r="Q3074" s="256">
        <v>3566</v>
      </c>
      <c r="R3074" s="256">
        <v>3651</v>
      </c>
      <c r="S3074" s="256">
        <v>3787</v>
      </c>
      <c r="T3074" s="256">
        <v>3983</v>
      </c>
      <c r="U3074" s="256">
        <v>4252</v>
      </c>
      <c r="V3074" s="256">
        <v>4618</v>
      </c>
      <c r="W3074" s="256">
        <v>5074</v>
      </c>
      <c r="X3074" s="256">
        <v>5588</v>
      </c>
      <c r="Y3074" s="256">
        <v>6194</v>
      </c>
      <c r="Z3074" s="256">
        <v>6896</v>
      </c>
      <c r="AA3074" s="256">
        <v>7736</v>
      </c>
      <c r="AB3074" s="256">
        <v>8728</v>
      </c>
      <c r="AC3074" s="256">
        <v>9692</v>
      </c>
      <c r="AD3074" s="256">
        <v>10289</v>
      </c>
      <c r="AE3074" s="256">
        <v>10135</v>
      </c>
      <c r="AF3074" s="256">
        <v>8584</v>
      </c>
      <c r="AG3074" s="256">
        <v>5726</v>
      </c>
      <c r="AH3074" s="256">
        <v>2936</v>
      </c>
      <c r="AI3074" s="256">
        <v>1575</v>
      </c>
      <c r="AJ3074" s="256">
        <v>1088</v>
      </c>
      <c r="AK3074" s="256">
        <v>520</v>
      </c>
      <c r="AL3074" s="256">
        <v>0</v>
      </c>
      <c r="AM3074" s="256">
        <v>0</v>
      </c>
      <c r="AN3074" s="256">
        <v>0</v>
      </c>
      <c r="AO3074" s="256">
        <v>0</v>
      </c>
      <c r="AP3074" s="256">
        <v>0</v>
      </c>
      <c r="AQ3074" s="256">
        <v>0</v>
      </c>
      <c r="AR3074" s="256">
        <v>0</v>
      </c>
      <c r="AS3074" s="256">
        <v>0</v>
      </c>
      <c r="AT3074" s="256">
        <v>0</v>
      </c>
      <c r="AU3074" s="256">
        <v>0</v>
      </c>
      <c r="AV3074" s="256">
        <v>0</v>
      </c>
      <c r="AW3074" s="256">
        <v>0</v>
      </c>
      <c r="AX3074" s="256">
        <v>0</v>
      </c>
      <c r="AY3074" s="256">
        <v>0</v>
      </c>
      <c r="AZ3074" s="256">
        <v>0</v>
      </c>
      <c r="BA3074" s="256">
        <v>0</v>
      </c>
      <c r="BB3074" s="256">
        <v>0</v>
      </c>
      <c r="BC3074" s="256">
        <v>0</v>
      </c>
      <c r="BD3074" s="256">
        <v>0</v>
      </c>
      <c r="BE3074" s="256">
        <v>0</v>
      </c>
      <c r="BF3074" s="256">
        <v>0</v>
      </c>
      <c r="BG3074" s="256">
        <v>0</v>
      </c>
      <c r="BH3074" s="256">
        <v>0</v>
      </c>
      <c r="BI3074" s="256">
        <v>0</v>
      </c>
      <c r="BJ3074" s="256">
        <v>0</v>
      </c>
      <c r="BK3074" s="256">
        <v>0</v>
      </c>
      <c r="BL3074" s="256">
        <v>0</v>
      </c>
      <c r="BM3074" s="256">
        <v>0</v>
      </c>
      <c r="BN3074" s="256">
        <v>0</v>
      </c>
      <c r="BO3074" s="256">
        <v>0</v>
      </c>
      <c r="BP3074" s="256">
        <v>0</v>
      </c>
      <c r="BQ3074" s="256">
        <v>0</v>
      </c>
      <c r="BR3074" s="256">
        <v>0</v>
      </c>
      <c r="BS3074" s="256">
        <v>0</v>
      </c>
      <c r="BT3074" s="256">
        <v>0</v>
      </c>
      <c r="BU3074" s="256">
        <v>0</v>
      </c>
      <c r="BV3074" s="256">
        <v>0</v>
      </c>
    </row>
    <row r="3075" spans="1:74">
      <c r="A3075" s="256">
        <v>77.5</v>
      </c>
      <c r="B3075" s="256">
        <v>2656</v>
      </c>
      <c r="C3075" s="256">
        <v>2636</v>
      </c>
      <c r="D3075" s="256">
        <v>2622</v>
      </c>
      <c r="E3075" s="256">
        <v>2626</v>
      </c>
      <c r="F3075" s="256">
        <v>2650</v>
      </c>
      <c r="G3075" s="256">
        <v>2686</v>
      </c>
      <c r="H3075" s="256">
        <v>2742</v>
      </c>
      <c r="I3075" s="256">
        <v>2814</v>
      </c>
      <c r="J3075" s="256">
        <v>2900</v>
      </c>
      <c r="K3075" s="256">
        <v>2998</v>
      </c>
      <c r="L3075" s="256">
        <v>3101</v>
      </c>
      <c r="M3075" s="256">
        <v>3210</v>
      </c>
      <c r="N3075" s="256">
        <v>3322</v>
      </c>
      <c r="O3075" s="256">
        <v>3432</v>
      </c>
      <c r="P3075" s="256">
        <v>3523</v>
      </c>
      <c r="Q3075" s="256">
        <v>3609</v>
      </c>
      <c r="R3075" s="256">
        <v>3700</v>
      </c>
      <c r="S3075" s="256">
        <v>3826</v>
      </c>
      <c r="T3075" s="256">
        <v>4004</v>
      </c>
      <c r="U3075" s="256">
        <v>4250</v>
      </c>
      <c r="V3075" s="256">
        <v>4588</v>
      </c>
      <c r="W3075" s="256">
        <v>4994</v>
      </c>
      <c r="X3075" s="256">
        <v>5457</v>
      </c>
      <c r="Y3075" s="256">
        <v>6007</v>
      </c>
      <c r="Z3075" s="256">
        <v>6634</v>
      </c>
      <c r="AA3075" s="256">
        <v>7406</v>
      </c>
      <c r="AB3075" s="256">
        <v>8386</v>
      </c>
      <c r="AC3075" s="256">
        <v>9460</v>
      </c>
      <c r="AD3075" s="256">
        <v>10222</v>
      </c>
      <c r="AE3075" s="256">
        <v>10138</v>
      </c>
      <c r="AF3075" s="256">
        <v>8458</v>
      </c>
      <c r="AG3075" s="256">
        <v>5492</v>
      </c>
      <c r="AH3075" s="256">
        <v>2545</v>
      </c>
      <c r="AI3075" s="256">
        <v>1356</v>
      </c>
      <c r="AJ3075" s="256">
        <v>954</v>
      </c>
      <c r="AK3075" s="256">
        <v>488</v>
      </c>
      <c r="AL3075" s="256">
        <v>0</v>
      </c>
      <c r="AM3075" s="256">
        <v>0</v>
      </c>
      <c r="AN3075" s="256">
        <v>0</v>
      </c>
      <c r="AO3075" s="256">
        <v>0</v>
      </c>
      <c r="AP3075" s="256">
        <v>0</v>
      </c>
      <c r="AQ3075" s="256">
        <v>0</v>
      </c>
      <c r="AR3075" s="256">
        <v>0</v>
      </c>
      <c r="AS3075" s="256">
        <v>0</v>
      </c>
      <c r="AT3075" s="256">
        <v>0</v>
      </c>
      <c r="AU3075" s="256">
        <v>0</v>
      </c>
      <c r="AV3075" s="256">
        <v>0</v>
      </c>
      <c r="AW3075" s="256">
        <v>0</v>
      </c>
      <c r="AX3075" s="256">
        <v>0</v>
      </c>
      <c r="AY3075" s="256">
        <v>0</v>
      </c>
      <c r="AZ3075" s="256">
        <v>0</v>
      </c>
      <c r="BA3075" s="256">
        <v>0</v>
      </c>
      <c r="BB3075" s="256">
        <v>0</v>
      </c>
      <c r="BC3075" s="256">
        <v>0</v>
      </c>
      <c r="BD3075" s="256">
        <v>0</v>
      </c>
      <c r="BE3075" s="256">
        <v>0</v>
      </c>
      <c r="BF3075" s="256">
        <v>0</v>
      </c>
      <c r="BG3075" s="256">
        <v>0</v>
      </c>
      <c r="BH3075" s="256">
        <v>0</v>
      </c>
      <c r="BI3075" s="256">
        <v>0</v>
      </c>
      <c r="BJ3075" s="256">
        <v>0</v>
      </c>
      <c r="BK3075" s="256">
        <v>0</v>
      </c>
      <c r="BL3075" s="256">
        <v>0</v>
      </c>
      <c r="BM3075" s="256">
        <v>0</v>
      </c>
      <c r="BN3075" s="256">
        <v>0</v>
      </c>
      <c r="BO3075" s="256">
        <v>0</v>
      </c>
      <c r="BP3075" s="256">
        <v>0</v>
      </c>
      <c r="BQ3075" s="256">
        <v>0</v>
      </c>
      <c r="BR3075" s="256">
        <v>0</v>
      </c>
      <c r="BS3075" s="256">
        <v>0</v>
      </c>
      <c r="BT3075" s="256">
        <v>0</v>
      </c>
      <c r="BU3075" s="256">
        <v>0</v>
      </c>
      <c r="BV3075" s="256">
        <v>0</v>
      </c>
    </row>
    <row r="3076" spans="1:74">
      <c r="A3076" s="256">
        <v>80</v>
      </c>
      <c r="B3076" s="256">
        <v>2656</v>
      </c>
      <c r="C3076" s="256">
        <v>2643</v>
      </c>
      <c r="D3076" s="256">
        <v>2633</v>
      </c>
      <c r="E3076" s="256">
        <v>2638</v>
      </c>
      <c r="F3076" s="256">
        <v>2660</v>
      </c>
      <c r="G3076" s="256">
        <v>2695</v>
      </c>
      <c r="H3076" s="256">
        <v>2748</v>
      </c>
      <c r="I3076" s="256">
        <v>2816</v>
      </c>
      <c r="J3076" s="256">
        <v>2898</v>
      </c>
      <c r="K3076" s="256">
        <v>2988</v>
      </c>
      <c r="L3076" s="256">
        <v>3078</v>
      </c>
      <c r="M3076" s="256">
        <v>3173</v>
      </c>
      <c r="N3076" s="256">
        <v>3280</v>
      </c>
      <c r="O3076" s="256">
        <v>3396</v>
      </c>
      <c r="P3076" s="256">
        <v>3504</v>
      </c>
      <c r="Q3076" s="256">
        <v>3600</v>
      </c>
      <c r="R3076" s="256">
        <v>3700</v>
      </c>
      <c r="S3076" s="256">
        <v>3820</v>
      </c>
      <c r="T3076" s="256">
        <v>3976</v>
      </c>
      <c r="U3076" s="256">
        <v>4194</v>
      </c>
      <c r="V3076" s="256">
        <v>4502</v>
      </c>
      <c r="W3076" s="256">
        <v>4873</v>
      </c>
      <c r="X3076" s="256">
        <v>5300</v>
      </c>
      <c r="Y3076" s="256">
        <v>5795</v>
      </c>
      <c r="Z3076" s="256">
        <v>6356</v>
      </c>
      <c r="AA3076" s="256">
        <v>7020</v>
      </c>
      <c r="AB3076" s="256">
        <v>7834</v>
      </c>
      <c r="AC3076" s="256">
        <v>8790</v>
      </c>
      <c r="AD3076" s="256">
        <v>9638</v>
      </c>
      <c r="AE3076" s="256">
        <v>9772</v>
      </c>
      <c r="AF3076" s="256">
        <v>8112</v>
      </c>
      <c r="AG3076" s="256">
        <v>5134</v>
      </c>
      <c r="AH3076" s="256">
        <v>2176</v>
      </c>
      <c r="AI3076" s="256">
        <v>1136</v>
      </c>
      <c r="AJ3076" s="256">
        <v>790</v>
      </c>
      <c r="AK3076" s="256">
        <v>420</v>
      </c>
      <c r="AL3076" s="256">
        <v>0</v>
      </c>
      <c r="AM3076" s="256">
        <v>0</v>
      </c>
      <c r="AN3076" s="256">
        <v>0</v>
      </c>
      <c r="AO3076" s="256">
        <v>0</v>
      </c>
      <c r="AP3076" s="256">
        <v>0</v>
      </c>
      <c r="AQ3076" s="256">
        <v>0</v>
      </c>
      <c r="AR3076" s="256">
        <v>0</v>
      </c>
      <c r="AS3076" s="256">
        <v>0</v>
      </c>
      <c r="AT3076" s="256">
        <v>0</v>
      </c>
      <c r="AU3076" s="256">
        <v>0</v>
      </c>
      <c r="AV3076" s="256">
        <v>0</v>
      </c>
      <c r="AW3076" s="256">
        <v>0</v>
      </c>
      <c r="AX3076" s="256">
        <v>0</v>
      </c>
      <c r="AY3076" s="256">
        <v>0</v>
      </c>
      <c r="AZ3076" s="256">
        <v>0</v>
      </c>
      <c r="BA3076" s="256">
        <v>0</v>
      </c>
      <c r="BB3076" s="256">
        <v>0</v>
      </c>
      <c r="BC3076" s="256">
        <v>0</v>
      </c>
      <c r="BD3076" s="256">
        <v>0</v>
      </c>
      <c r="BE3076" s="256">
        <v>0</v>
      </c>
      <c r="BF3076" s="256">
        <v>0</v>
      </c>
      <c r="BG3076" s="256">
        <v>0</v>
      </c>
      <c r="BH3076" s="256">
        <v>0</v>
      </c>
      <c r="BI3076" s="256">
        <v>0</v>
      </c>
      <c r="BJ3076" s="256">
        <v>0</v>
      </c>
      <c r="BK3076" s="256">
        <v>0</v>
      </c>
      <c r="BL3076" s="256">
        <v>0</v>
      </c>
      <c r="BM3076" s="256">
        <v>0</v>
      </c>
      <c r="BN3076" s="256">
        <v>0</v>
      </c>
      <c r="BO3076" s="256">
        <v>0</v>
      </c>
      <c r="BP3076" s="256">
        <v>0</v>
      </c>
      <c r="BQ3076" s="256">
        <v>0</v>
      </c>
      <c r="BR3076" s="256">
        <v>0</v>
      </c>
      <c r="BS3076" s="256">
        <v>0</v>
      </c>
      <c r="BT3076" s="256">
        <v>0</v>
      </c>
      <c r="BU3076" s="256">
        <v>0</v>
      </c>
      <c r="BV3076" s="256">
        <v>0</v>
      </c>
    </row>
    <row r="3077" spans="1:74">
      <c r="A3077" s="256">
        <v>82.5</v>
      </c>
      <c r="B3077" s="256">
        <v>2656</v>
      </c>
      <c r="C3077" s="256">
        <v>2648</v>
      </c>
      <c r="D3077" s="256">
        <v>2640</v>
      </c>
      <c r="E3077" s="256">
        <v>2646</v>
      </c>
      <c r="F3077" s="256">
        <v>2666</v>
      </c>
      <c r="G3077" s="256">
        <v>2699</v>
      </c>
      <c r="H3077" s="256">
        <v>2751</v>
      </c>
      <c r="I3077" s="256">
        <v>2820</v>
      </c>
      <c r="J3077" s="256">
        <v>2894</v>
      </c>
      <c r="K3077" s="256">
        <v>2976</v>
      </c>
      <c r="L3077" s="256">
        <v>3060</v>
      </c>
      <c r="M3077" s="256">
        <v>3147</v>
      </c>
      <c r="N3077" s="256">
        <v>3243</v>
      </c>
      <c r="O3077" s="256">
        <v>3348</v>
      </c>
      <c r="P3077" s="256">
        <v>3452</v>
      </c>
      <c r="Q3077" s="256">
        <v>3554</v>
      </c>
      <c r="R3077" s="256">
        <v>3657</v>
      </c>
      <c r="S3077" s="256">
        <v>3776</v>
      </c>
      <c r="T3077" s="256">
        <v>3930</v>
      </c>
      <c r="U3077" s="256">
        <v>4132</v>
      </c>
      <c r="V3077" s="256">
        <v>4412</v>
      </c>
      <c r="W3077" s="256">
        <v>4744</v>
      </c>
      <c r="X3077" s="256">
        <v>5138</v>
      </c>
      <c r="Y3077" s="256">
        <v>5608</v>
      </c>
      <c r="Z3077" s="256">
        <v>6124</v>
      </c>
      <c r="AA3077" s="256">
        <v>6694</v>
      </c>
      <c r="AB3077" s="256">
        <v>7348</v>
      </c>
      <c r="AC3077" s="256">
        <v>8022</v>
      </c>
      <c r="AD3077" s="256">
        <v>8726</v>
      </c>
      <c r="AE3077" s="256">
        <v>9010</v>
      </c>
      <c r="AF3077" s="256">
        <v>7442</v>
      </c>
      <c r="AG3077" s="256">
        <v>4600</v>
      </c>
      <c r="AH3077" s="256">
        <v>1793</v>
      </c>
      <c r="AI3077" s="256">
        <v>920</v>
      </c>
      <c r="AJ3077" s="256">
        <v>638</v>
      </c>
      <c r="AK3077" s="256">
        <v>346</v>
      </c>
      <c r="AL3077" s="256">
        <v>0</v>
      </c>
      <c r="AM3077" s="256">
        <v>0</v>
      </c>
      <c r="AN3077" s="256">
        <v>0</v>
      </c>
      <c r="AO3077" s="256">
        <v>0</v>
      </c>
      <c r="AP3077" s="256">
        <v>0</v>
      </c>
      <c r="AQ3077" s="256">
        <v>0</v>
      </c>
      <c r="AR3077" s="256">
        <v>0</v>
      </c>
      <c r="AS3077" s="256">
        <v>0</v>
      </c>
      <c r="AT3077" s="256">
        <v>0</v>
      </c>
      <c r="AU3077" s="256">
        <v>0</v>
      </c>
      <c r="AV3077" s="256">
        <v>0</v>
      </c>
      <c r="AW3077" s="256">
        <v>0</v>
      </c>
      <c r="AX3077" s="256">
        <v>0</v>
      </c>
      <c r="AY3077" s="256">
        <v>0</v>
      </c>
      <c r="AZ3077" s="256">
        <v>0</v>
      </c>
      <c r="BA3077" s="256">
        <v>0</v>
      </c>
      <c r="BB3077" s="256">
        <v>0</v>
      </c>
      <c r="BC3077" s="256">
        <v>0</v>
      </c>
      <c r="BD3077" s="256">
        <v>0</v>
      </c>
      <c r="BE3077" s="256">
        <v>0</v>
      </c>
      <c r="BF3077" s="256">
        <v>0</v>
      </c>
      <c r="BG3077" s="256">
        <v>0</v>
      </c>
      <c r="BH3077" s="256">
        <v>0</v>
      </c>
      <c r="BI3077" s="256">
        <v>0</v>
      </c>
      <c r="BJ3077" s="256">
        <v>0</v>
      </c>
      <c r="BK3077" s="256">
        <v>0</v>
      </c>
      <c r="BL3077" s="256">
        <v>0</v>
      </c>
      <c r="BM3077" s="256">
        <v>0</v>
      </c>
      <c r="BN3077" s="256">
        <v>0</v>
      </c>
      <c r="BO3077" s="256">
        <v>0</v>
      </c>
      <c r="BP3077" s="256">
        <v>0</v>
      </c>
      <c r="BQ3077" s="256">
        <v>0</v>
      </c>
      <c r="BR3077" s="256">
        <v>0</v>
      </c>
      <c r="BS3077" s="256">
        <v>0</v>
      </c>
      <c r="BT3077" s="256">
        <v>0</v>
      </c>
      <c r="BU3077" s="256">
        <v>0</v>
      </c>
      <c r="BV3077" s="256">
        <v>0</v>
      </c>
    </row>
    <row r="3078" spans="1:74">
      <c r="A3078" s="256">
        <v>85</v>
      </c>
      <c r="B3078" s="256">
        <v>2656</v>
      </c>
      <c r="C3078" s="256">
        <v>2654</v>
      </c>
      <c r="D3078" s="256">
        <v>2649</v>
      </c>
      <c r="E3078" s="256">
        <v>2657</v>
      </c>
      <c r="F3078" s="256">
        <v>2679</v>
      </c>
      <c r="G3078" s="256">
        <v>2712</v>
      </c>
      <c r="H3078" s="256">
        <v>2758</v>
      </c>
      <c r="I3078" s="256">
        <v>2819</v>
      </c>
      <c r="J3078" s="256">
        <v>2891</v>
      </c>
      <c r="K3078" s="256">
        <v>2968</v>
      </c>
      <c r="L3078" s="256">
        <v>3043</v>
      </c>
      <c r="M3078" s="256">
        <v>3120</v>
      </c>
      <c r="N3078" s="256">
        <v>3207</v>
      </c>
      <c r="O3078" s="256">
        <v>3300</v>
      </c>
      <c r="P3078" s="256">
        <v>3397</v>
      </c>
      <c r="Q3078" s="256">
        <v>3494</v>
      </c>
      <c r="R3078" s="256">
        <v>3598</v>
      </c>
      <c r="S3078" s="256">
        <v>3722</v>
      </c>
      <c r="T3078" s="256">
        <v>3875</v>
      </c>
      <c r="U3078" s="256">
        <v>4077</v>
      </c>
      <c r="V3078" s="256">
        <v>4351</v>
      </c>
      <c r="W3078" s="256">
        <v>4666</v>
      </c>
      <c r="X3078" s="256">
        <v>5012</v>
      </c>
      <c r="Y3078" s="256">
        <v>5432</v>
      </c>
      <c r="Z3078" s="256">
        <v>5884</v>
      </c>
      <c r="AA3078" s="256">
        <v>6380</v>
      </c>
      <c r="AB3078" s="256">
        <v>6922</v>
      </c>
      <c r="AC3078" s="256">
        <v>7426</v>
      </c>
      <c r="AD3078" s="256">
        <v>7882</v>
      </c>
      <c r="AE3078" s="256">
        <v>8054</v>
      </c>
      <c r="AF3078" s="256">
        <v>6508</v>
      </c>
      <c r="AG3078" s="256">
        <v>3825</v>
      </c>
      <c r="AH3078" s="256">
        <v>1358</v>
      </c>
      <c r="AI3078" s="256">
        <v>703</v>
      </c>
      <c r="AJ3078" s="256">
        <v>486</v>
      </c>
      <c r="AK3078" s="256">
        <v>255</v>
      </c>
      <c r="AL3078" s="256">
        <v>0</v>
      </c>
      <c r="AM3078" s="256">
        <v>0</v>
      </c>
      <c r="AN3078" s="256">
        <v>0</v>
      </c>
      <c r="AO3078" s="256">
        <v>0</v>
      </c>
      <c r="AP3078" s="256">
        <v>0</v>
      </c>
      <c r="AQ3078" s="256">
        <v>0</v>
      </c>
      <c r="AR3078" s="256">
        <v>0</v>
      </c>
      <c r="AS3078" s="256">
        <v>0</v>
      </c>
      <c r="AT3078" s="256">
        <v>0</v>
      </c>
      <c r="AU3078" s="256">
        <v>0</v>
      </c>
      <c r="AV3078" s="256">
        <v>0</v>
      </c>
      <c r="AW3078" s="256">
        <v>0</v>
      </c>
      <c r="AX3078" s="256">
        <v>0</v>
      </c>
      <c r="AY3078" s="256">
        <v>0</v>
      </c>
      <c r="AZ3078" s="256">
        <v>0</v>
      </c>
      <c r="BA3078" s="256">
        <v>0</v>
      </c>
      <c r="BB3078" s="256">
        <v>0</v>
      </c>
      <c r="BC3078" s="256">
        <v>0</v>
      </c>
      <c r="BD3078" s="256">
        <v>0</v>
      </c>
      <c r="BE3078" s="256">
        <v>0</v>
      </c>
      <c r="BF3078" s="256">
        <v>0</v>
      </c>
      <c r="BG3078" s="256">
        <v>0</v>
      </c>
      <c r="BH3078" s="256">
        <v>0</v>
      </c>
      <c r="BI3078" s="256">
        <v>0</v>
      </c>
      <c r="BJ3078" s="256">
        <v>0</v>
      </c>
      <c r="BK3078" s="256">
        <v>0</v>
      </c>
      <c r="BL3078" s="256">
        <v>0</v>
      </c>
      <c r="BM3078" s="256">
        <v>0</v>
      </c>
      <c r="BN3078" s="256">
        <v>0</v>
      </c>
      <c r="BO3078" s="256">
        <v>0</v>
      </c>
      <c r="BP3078" s="256">
        <v>0</v>
      </c>
      <c r="BQ3078" s="256">
        <v>0</v>
      </c>
      <c r="BR3078" s="256">
        <v>0</v>
      </c>
      <c r="BS3078" s="256">
        <v>0</v>
      </c>
      <c r="BT3078" s="256">
        <v>0</v>
      </c>
      <c r="BU3078" s="256">
        <v>0</v>
      </c>
      <c r="BV3078" s="256">
        <v>0</v>
      </c>
    </row>
    <row r="3079" spans="1:74">
      <c r="A3079" s="256">
        <v>87.5</v>
      </c>
      <c r="B3079" s="256">
        <v>2656</v>
      </c>
      <c r="C3079" s="256">
        <v>2669</v>
      </c>
      <c r="D3079" s="256">
        <v>2666</v>
      </c>
      <c r="E3079" s="256">
        <v>2677</v>
      </c>
      <c r="F3079" s="256">
        <v>2700</v>
      </c>
      <c r="G3079" s="256">
        <v>2732</v>
      </c>
      <c r="H3079" s="256">
        <v>2778</v>
      </c>
      <c r="I3079" s="256">
        <v>2835</v>
      </c>
      <c r="J3079" s="256">
        <v>2898</v>
      </c>
      <c r="K3079" s="256">
        <v>2966</v>
      </c>
      <c r="L3079" s="256">
        <v>3030</v>
      </c>
      <c r="M3079" s="256">
        <v>3098</v>
      </c>
      <c r="N3079" s="256">
        <v>3174</v>
      </c>
      <c r="O3079" s="256">
        <v>3256</v>
      </c>
      <c r="P3079" s="256">
        <v>3340</v>
      </c>
      <c r="Q3079" s="256">
        <v>3431</v>
      </c>
      <c r="R3079" s="256">
        <v>3528</v>
      </c>
      <c r="S3079" s="256">
        <v>3649</v>
      </c>
      <c r="T3079" s="256">
        <v>3797</v>
      </c>
      <c r="U3079" s="256">
        <v>3996</v>
      </c>
      <c r="V3079" s="256">
        <v>4258</v>
      </c>
      <c r="W3079" s="256">
        <v>4552</v>
      </c>
      <c r="X3079" s="256">
        <v>4868</v>
      </c>
      <c r="Y3079" s="256">
        <v>5220</v>
      </c>
      <c r="Z3079" s="256">
        <v>5588</v>
      </c>
      <c r="AA3079" s="256">
        <v>6006</v>
      </c>
      <c r="AB3079" s="256">
        <v>6462</v>
      </c>
      <c r="AC3079" s="256">
        <v>6874</v>
      </c>
      <c r="AD3079" s="256">
        <v>7181</v>
      </c>
      <c r="AE3079" s="256">
        <v>7148</v>
      </c>
      <c r="AF3079" s="256">
        <v>5523</v>
      </c>
      <c r="AG3079" s="256">
        <v>3082</v>
      </c>
      <c r="AH3079" s="256">
        <v>1020</v>
      </c>
      <c r="AI3079" s="256">
        <v>520</v>
      </c>
      <c r="AJ3079" s="256">
        <v>331</v>
      </c>
      <c r="AK3079" s="256">
        <v>164</v>
      </c>
      <c r="AL3079" s="256">
        <v>0</v>
      </c>
      <c r="AM3079" s="256">
        <v>0</v>
      </c>
      <c r="AN3079" s="256">
        <v>0</v>
      </c>
      <c r="AO3079" s="256">
        <v>0</v>
      </c>
      <c r="AP3079" s="256">
        <v>0</v>
      </c>
      <c r="AQ3079" s="256">
        <v>0</v>
      </c>
      <c r="AR3079" s="256">
        <v>0</v>
      </c>
      <c r="AS3079" s="256">
        <v>0</v>
      </c>
      <c r="AT3079" s="256">
        <v>0</v>
      </c>
      <c r="AU3079" s="256">
        <v>0</v>
      </c>
      <c r="AV3079" s="256">
        <v>0</v>
      </c>
      <c r="AW3079" s="256">
        <v>0</v>
      </c>
      <c r="AX3079" s="256">
        <v>0</v>
      </c>
      <c r="AY3079" s="256">
        <v>0</v>
      </c>
      <c r="AZ3079" s="256">
        <v>0</v>
      </c>
      <c r="BA3079" s="256">
        <v>0</v>
      </c>
      <c r="BB3079" s="256">
        <v>0</v>
      </c>
      <c r="BC3079" s="256">
        <v>0</v>
      </c>
      <c r="BD3079" s="256">
        <v>0</v>
      </c>
      <c r="BE3079" s="256">
        <v>0</v>
      </c>
      <c r="BF3079" s="256">
        <v>0</v>
      </c>
      <c r="BG3079" s="256">
        <v>0</v>
      </c>
      <c r="BH3079" s="256">
        <v>0</v>
      </c>
      <c r="BI3079" s="256">
        <v>0</v>
      </c>
      <c r="BJ3079" s="256">
        <v>0</v>
      </c>
      <c r="BK3079" s="256">
        <v>0</v>
      </c>
      <c r="BL3079" s="256">
        <v>0</v>
      </c>
      <c r="BM3079" s="256">
        <v>0</v>
      </c>
      <c r="BN3079" s="256">
        <v>0</v>
      </c>
      <c r="BO3079" s="256">
        <v>0</v>
      </c>
      <c r="BP3079" s="256">
        <v>0</v>
      </c>
      <c r="BQ3079" s="256">
        <v>0</v>
      </c>
      <c r="BR3079" s="256">
        <v>0</v>
      </c>
      <c r="BS3079" s="256">
        <v>0</v>
      </c>
      <c r="BT3079" s="256">
        <v>0</v>
      </c>
      <c r="BU3079" s="256">
        <v>0</v>
      </c>
      <c r="BV3079" s="256">
        <v>0</v>
      </c>
    </row>
    <row r="3080" spans="1:74">
      <c r="A3080" s="256">
        <v>90</v>
      </c>
      <c r="B3080" s="256">
        <v>2656</v>
      </c>
      <c r="C3080" s="256">
        <v>2693</v>
      </c>
      <c r="D3080" s="256">
        <v>2694</v>
      </c>
      <c r="E3080" s="256">
        <v>2706</v>
      </c>
      <c r="F3080" s="256">
        <v>2730</v>
      </c>
      <c r="G3080" s="256">
        <v>2765</v>
      </c>
      <c r="H3080" s="256">
        <v>2810</v>
      </c>
      <c r="I3080" s="256">
        <v>2868</v>
      </c>
      <c r="J3080" s="256">
        <v>2926</v>
      </c>
      <c r="K3080" s="256">
        <v>2986</v>
      </c>
      <c r="L3080" s="256">
        <v>3042</v>
      </c>
      <c r="M3080" s="256">
        <v>3094</v>
      </c>
      <c r="N3080" s="256">
        <v>3152</v>
      </c>
      <c r="O3080" s="256">
        <v>3214</v>
      </c>
      <c r="P3080" s="256">
        <v>3281</v>
      </c>
      <c r="Q3080" s="256">
        <v>3354</v>
      </c>
      <c r="R3080" s="256">
        <v>3440</v>
      </c>
      <c r="S3080" s="256">
        <v>3548</v>
      </c>
      <c r="T3080" s="256">
        <v>3692</v>
      </c>
      <c r="U3080" s="256">
        <v>3885</v>
      </c>
      <c r="V3080" s="256">
        <v>4132</v>
      </c>
      <c r="W3080" s="256">
        <v>4400</v>
      </c>
      <c r="X3080" s="256">
        <v>4668</v>
      </c>
      <c r="Y3080" s="256">
        <v>4953</v>
      </c>
      <c r="Z3080" s="256">
        <v>5254</v>
      </c>
      <c r="AA3080" s="256">
        <v>5596</v>
      </c>
      <c r="AB3080" s="256">
        <v>5974</v>
      </c>
      <c r="AC3080" s="256">
        <v>6288</v>
      </c>
      <c r="AD3080" s="256">
        <v>6472</v>
      </c>
      <c r="AE3080" s="256">
        <v>6288</v>
      </c>
      <c r="AF3080" s="256">
        <v>4706</v>
      </c>
      <c r="AG3080" s="256">
        <v>2573</v>
      </c>
      <c r="AH3080" s="256">
        <v>841</v>
      </c>
      <c r="AI3080" s="256">
        <v>398</v>
      </c>
      <c r="AJ3080" s="256">
        <v>230</v>
      </c>
      <c r="AK3080" s="256">
        <v>103</v>
      </c>
      <c r="AL3080" s="256">
        <v>0</v>
      </c>
      <c r="AM3080" s="256">
        <v>0</v>
      </c>
      <c r="AN3080" s="256">
        <v>0</v>
      </c>
      <c r="AO3080" s="256">
        <v>0</v>
      </c>
      <c r="AP3080" s="256">
        <v>0</v>
      </c>
      <c r="AQ3080" s="256">
        <v>0</v>
      </c>
      <c r="AR3080" s="256">
        <v>0</v>
      </c>
      <c r="AS3080" s="256">
        <v>0</v>
      </c>
      <c r="AT3080" s="256">
        <v>0</v>
      </c>
      <c r="AU3080" s="256">
        <v>0</v>
      </c>
      <c r="AV3080" s="256">
        <v>0</v>
      </c>
      <c r="AW3080" s="256">
        <v>0</v>
      </c>
      <c r="AX3080" s="256">
        <v>0</v>
      </c>
      <c r="AY3080" s="256">
        <v>0</v>
      </c>
      <c r="AZ3080" s="256">
        <v>0</v>
      </c>
      <c r="BA3080" s="256">
        <v>0</v>
      </c>
      <c r="BB3080" s="256">
        <v>0</v>
      </c>
      <c r="BC3080" s="256">
        <v>0</v>
      </c>
      <c r="BD3080" s="256">
        <v>0</v>
      </c>
      <c r="BE3080" s="256">
        <v>0</v>
      </c>
      <c r="BF3080" s="256">
        <v>0</v>
      </c>
      <c r="BG3080" s="256">
        <v>0</v>
      </c>
      <c r="BH3080" s="256">
        <v>0</v>
      </c>
      <c r="BI3080" s="256">
        <v>0</v>
      </c>
      <c r="BJ3080" s="256">
        <v>0</v>
      </c>
      <c r="BK3080" s="256">
        <v>0</v>
      </c>
      <c r="BL3080" s="256">
        <v>0</v>
      </c>
      <c r="BM3080" s="256">
        <v>0</v>
      </c>
      <c r="BN3080" s="256">
        <v>0</v>
      </c>
      <c r="BO3080" s="256">
        <v>0</v>
      </c>
      <c r="BP3080" s="256">
        <v>0</v>
      </c>
      <c r="BQ3080" s="256">
        <v>0</v>
      </c>
      <c r="BR3080" s="256">
        <v>0</v>
      </c>
      <c r="BS3080" s="256">
        <v>0</v>
      </c>
      <c r="BT3080" s="256">
        <v>0</v>
      </c>
      <c r="BU3080" s="256">
        <v>0</v>
      </c>
      <c r="BV3080" s="256">
        <v>0</v>
      </c>
    </row>
    <row r="3081" spans="1:74">
      <c r="A3081" s="256">
        <v>92.5</v>
      </c>
      <c r="B3081" s="256">
        <v>2656</v>
      </c>
      <c r="C3081" s="256">
        <v>2673</v>
      </c>
      <c r="D3081" s="256">
        <v>2676</v>
      </c>
      <c r="E3081" s="256">
        <v>2693</v>
      </c>
      <c r="F3081" s="256">
        <v>2722</v>
      </c>
      <c r="G3081" s="256">
        <v>2755</v>
      </c>
      <c r="H3081" s="256">
        <v>2798</v>
      </c>
      <c r="I3081" s="256">
        <v>2853</v>
      </c>
      <c r="J3081" s="256">
        <v>2908</v>
      </c>
      <c r="K3081" s="256">
        <v>2960</v>
      </c>
      <c r="L3081" s="256">
        <v>3006</v>
      </c>
      <c r="M3081" s="256">
        <v>3050</v>
      </c>
      <c r="N3081" s="256">
        <v>3095</v>
      </c>
      <c r="O3081" s="256">
        <v>3142</v>
      </c>
      <c r="P3081" s="256">
        <v>3194</v>
      </c>
      <c r="Q3081" s="256">
        <v>3254</v>
      </c>
      <c r="R3081" s="256">
        <v>3327</v>
      </c>
      <c r="S3081" s="256">
        <v>3420</v>
      </c>
      <c r="T3081" s="256">
        <v>3548</v>
      </c>
      <c r="U3081" s="256">
        <v>3726</v>
      </c>
      <c r="V3081" s="256">
        <v>3953</v>
      </c>
      <c r="W3081" s="256">
        <v>4185</v>
      </c>
      <c r="X3081" s="256">
        <v>4412</v>
      </c>
      <c r="Y3081" s="256">
        <v>4640</v>
      </c>
      <c r="Z3081" s="256">
        <v>4871</v>
      </c>
      <c r="AA3081" s="256">
        <v>5118</v>
      </c>
      <c r="AB3081" s="256">
        <v>5374</v>
      </c>
      <c r="AC3081" s="256">
        <v>5530</v>
      </c>
      <c r="AD3081" s="256">
        <v>5502</v>
      </c>
      <c r="AE3081" s="256">
        <v>5116</v>
      </c>
      <c r="AF3081" s="256">
        <v>3728</v>
      </c>
      <c r="AG3081" s="256">
        <v>1976</v>
      </c>
      <c r="AH3081" s="256">
        <v>681</v>
      </c>
      <c r="AI3081" s="256">
        <v>318</v>
      </c>
      <c r="AJ3081" s="256">
        <v>177</v>
      </c>
      <c r="AK3081" s="256">
        <v>78</v>
      </c>
      <c r="AL3081" s="256">
        <v>0</v>
      </c>
      <c r="AM3081" s="256">
        <v>0</v>
      </c>
      <c r="AN3081" s="256">
        <v>0</v>
      </c>
      <c r="AO3081" s="256">
        <v>0</v>
      </c>
      <c r="AP3081" s="256">
        <v>0</v>
      </c>
      <c r="AQ3081" s="256">
        <v>0</v>
      </c>
      <c r="AR3081" s="256">
        <v>0</v>
      </c>
      <c r="AS3081" s="256">
        <v>0</v>
      </c>
      <c r="AT3081" s="256">
        <v>0</v>
      </c>
      <c r="AU3081" s="256">
        <v>0</v>
      </c>
      <c r="AV3081" s="256">
        <v>0</v>
      </c>
      <c r="AW3081" s="256">
        <v>0</v>
      </c>
      <c r="AX3081" s="256">
        <v>0</v>
      </c>
      <c r="AY3081" s="256">
        <v>0</v>
      </c>
      <c r="AZ3081" s="256">
        <v>0</v>
      </c>
      <c r="BA3081" s="256">
        <v>0</v>
      </c>
      <c r="BB3081" s="256">
        <v>0</v>
      </c>
      <c r="BC3081" s="256">
        <v>0</v>
      </c>
      <c r="BD3081" s="256">
        <v>0</v>
      </c>
      <c r="BE3081" s="256">
        <v>0</v>
      </c>
      <c r="BF3081" s="256">
        <v>0</v>
      </c>
      <c r="BG3081" s="256">
        <v>0</v>
      </c>
      <c r="BH3081" s="256">
        <v>0</v>
      </c>
      <c r="BI3081" s="256">
        <v>0</v>
      </c>
      <c r="BJ3081" s="256">
        <v>0</v>
      </c>
      <c r="BK3081" s="256">
        <v>0</v>
      </c>
      <c r="BL3081" s="256">
        <v>0</v>
      </c>
      <c r="BM3081" s="256">
        <v>0</v>
      </c>
      <c r="BN3081" s="256">
        <v>0</v>
      </c>
      <c r="BO3081" s="256">
        <v>0</v>
      </c>
      <c r="BP3081" s="256">
        <v>0</v>
      </c>
      <c r="BQ3081" s="256">
        <v>0</v>
      </c>
      <c r="BR3081" s="256">
        <v>0</v>
      </c>
      <c r="BS3081" s="256">
        <v>0</v>
      </c>
      <c r="BT3081" s="256">
        <v>0</v>
      </c>
      <c r="BU3081" s="256">
        <v>0</v>
      </c>
      <c r="BV3081" s="256">
        <v>0</v>
      </c>
    </row>
    <row r="3082" spans="1:74">
      <c r="A3082" s="256">
        <v>95</v>
      </c>
      <c r="B3082" s="256">
        <v>2656</v>
      </c>
      <c r="C3082" s="256">
        <v>2666</v>
      </c>
      <c r="D3082" s="256">
        <v>2670</v>
      </c>
      <c r="E3082" s="256">
        <v>2688</v>
      </c>
      <c r="F3082" s="256">
        <v>2717</v>
      </c>
      <c r="G3082" s="256">
        <v>2750</v>
      </c>
      <c r="H3082" s="256">
        <v>2794</v>
      </c>
      <c r="I3082" s="256">
        <v>2844</v>
      </c>
      <c r="J3082" s="256">
        <v>2892</v>
      </c>
      <c r="K3082" s="256">
        <v>2939</v>
      </c>
      <c r="L3082" s="256">
        <v>2975</v>
      </c>
      <c r="M3082" s="256">
        <v>3009</v>
      </c>
      <c r="N3082" s="256">
        <v>3042</v>
      </c>
      <c r="O3082" s="256">
        <v>3074</v>
      </c>
      <c r="P3082" s="256">
        <v>3112</v>
      </c>
      <c r="Q3082" s="256">
        <v>3156</v>
      </c>
      <c r="R3082" s="256">
        <v>3212</v>
      </c>
      <c r="S3082" s="256">
        <v>3292</v>
      </c>
      <c r="T3082" s="256">
        <v>3405</v>
      </c>
      <c r="U3082" s="256">
        <v>3559</v>
      </c>
      <c r="V3082" s="256">
        <v>3749</v>
      </c>
      <c r="W3082" s="256">
        <v>3925</v>
      </c>
      <c r="X3082" s="256">
        <v>4078</v>
      </c>
      <c r="Y3082" s="256">
        <v>4216</v>
      </c>
      <c r="Z3082" s="256">
        <v>4328</v>
      </c>
      <c r="AA3082" s="256">
        <v>4424</v>
      </c>
      <c r="AB3082" s="256">
        <v>4460</v>
      </c>
      <c r="AC3082" s="256">
        <v>4368</v>
      </c>
      <c r="AD3082" s="256">
        <v>4068</v>
      </c>
      <c r="AE3082" s="256">
        <v>3498</v>
      </c>
      <c r="AF3082" s="256">
        <v>2422</v>
      </c>
      <c r="AG3082" s="256">
        <v>1294</v>
      </c>
      <c r="AH3082" s="256">
        <v>501</v>
      </c>
      <c r="AI3082" s="256">
        <v>250</v>
      </c>
      <c r="AJ3082" s="256">
        <v>139</v>
      </c>
      <c r="AK3082" s="256">
        <v>65</v>
      </c>
      <c r="AL3082" s="256">
        <v>0</v>
      </c>
      <c r="AM3082" s="256">
        <v>0</v>
      </c>
      <c r="AN3082" s="256">
        <v>0</v>
      </c>
      <c r="AO3082" s="256">
        <v>0</v>
      </c>
      <c r="AP3082" s="256">
        <v>0</v>
      </c>
      <c r="AQ3082" s="256">
        <v>0</v>
      </c>
      <c r="AR3082" s="256">
        <v>0</v>
      </c>
      <c r="AS3082" s="256">
        <v>0</v>
      </c>
      <c r="AT3082" s="256">
        <v>0</v>
      </c>
      <c r="AU3082" s="256">
        <v>0</v>
      </c>
      <c r="AV3082" s="256">
        <v>0</v>
      </c>
      <c r="AW3082" s="256">
        <v>0</v>
      </c>
      <c r="AX3082" s="256">
        <v>0</v>
      </c>
      <c r="AY3082" s="256">
        <v>0</v>
      </c>
      <c r="AZ3082" s="256">
        <v>0</v>
      </c>
      <c r="BA3082" s="256">
        <v>0</v>
      </c>
      <c r="BB3082" s="256">
        <v>0</v>
      </c>
      <c r="BC3082" s="256">
        <v>0</v>
      </c>
      <c r="BD3082" s="256">
        <v>0</v>
      </c>
      <c r="BE3082" s="256">
        <v>0</v>
      </c>
      <c r="BF3082" s="256">
        <v>0</v>
      </c>
      <c r="BG3082" s="256">
        <v>0</v>
      </c>
      <c r="BH3082" s="256">
        <v>0</v>
      </c>
      <c r="BI3082" s="256">
        <v>0</v>
      </c>
      <c r="BJ3082" s="256">
        <v>0</v>
      </c>
      <c r="BK3082" s="256">
        <v>0</v>
      </c>
      <c r="BL3082" s="256">
        <v>0</v>
      </c>
      <c r="BM3082" s="256">
        <v>0</v>
      </c>
      <c r="BN3082" s="256">
        <v>0</v>
      </c>
      <c r="BO3082" s="256">
        <v>0</v>
      </c>
      <c r="BP3082" s="256">
        <v>0</v>
      </c>
      <c r="BQ3082" s="256">
        <v>0</v>
      </c>
      <c r="BR3082" s="256">
        <v>0</v>
      </c>
      <c r="BS3082" s="256">
        <v>0</v>
      </c>
      <c r="BT3082" s="256">
        <v>0</v>
      </c>
      <c r="BU3082" s="256">
        <v>0</v>
      </c>
      <c r="BV3082" s="256">
        <v>0</v>
      </c>
    </row>
    <row r="3083" spans="1:74">
      <c r="A3083" s="256">
        <v>97.5</v>
      </c>
      <c r="B3083" s="256">
        <v>2656</v>
      </c>
      <c r="C3083" s="256">
        <v>2666</v>
      </c>
      <c r="D3083" s="256">
        <v>2676</v>
      </c>
      <c r="E3083" s="256">
        <v>2695</v>
      </c>
      <c r="F3083" s="256">
        <v>2726</v>
      </c>
      <c r="G3083" s="256">
        <v>2761</v>
      </c>
      <c r="H3083" s="256">
        <v>2799</v>
      </c>
      <c r="I3083" s="256">
        <v>2848</v>
      </c>
      <c r="J3083" s="256">
        <v>2892</v>
      </c>
      <c r="K3083" s="256">
        <v>2924</v>
      </c>
      <c r="L3083" s="256">
        <v>2951</v>
      </c>
      <c r="M3083" s="256">
        <v>2974</v>
      </c>
      <c r="N3083" s="256">
        <v>2995</v>
      </c>
      <c r="O3083" s="256">
        <v>3014</v>
      </c>
      <c r="P3083" s="256">
        <v>3032</v>
      </c>
      <c r="Q3083" s="256">
        <v>3058</v>
      </c>
      <c r="R3083" s="256">
        <v>3097</v>
      </c>
      <c r="S3083" s="256">
        <v>3158</v>
      </c>
      <c r="T3083" s="256">
        <v>3250</v>
      </c>
      <c r="U3083" s="256">
        <v>3366</v>
      </c>
      <c r="V3083" s="256">
        <v>3497</v>
      </c>
      <c r="W3083" s="256">
        <v>3593</v>
      </c>
      <c r="X3083" s="256">
        <v>3644</v>
      </c>
      <c r="Y3083" s="256">
        <v>3656</v>
      </c>
      <c r="Z3083" s="256">
        <v>3637</v>
      </c>
      <c r="AA3083" s="256">
        <v>3588</v>
      </c>
      <c r="AB3083" s="256">
        <v>3450</v>
      </c>
      <c r="AC3083" s="256">
        <v>3168</v>
      </c>
      <c r="AD3083" s="256">
        <v>2726</v>
      </c>
      <c r="AE3083" s="256">
        <v>2092</v>
      </c>
      <c r="AF3083" s="256">
        <v>1370</v>
      </c>
      <c r="AG3083" s="256">
        <v>757</v>
      </c>
      <c r="AH3083" s="256">
        <v>396</v>
      </c>
      <c r="AI3083" s="256">
        <v>230</v>
      </c>
      <c r="AJ3083" s="256">
        <v>142</v>
      </c>
      <c r="AK3083" s="256">
        <v>75</v>
      </c>
      <c r="AL3083" s="256">
        <v>0</v>
      </c>
      <c r="AM3083" s="256">
        <v>0</v>
      </c>
      <c r="AN3083" s="256">
        <v>0</v>
      </c>
      <c r="AO3083" s="256">
        <v>0</v>
      </c>
      <c r="AP3083" s="256">
        <v>0</v>
      </c>
      <c r="AQ3083" s="256">
        <v>0</v>
      </c>
      <c r="AR3083" s="256">
        <v>0</v>
      </c>
      <c r="AS3083" s="256">
        <v>0</v>
      </c>
      <c r="AT3083" s="256">
        <v>0</v>
      </c>
      <c r="AU3083" s="256">
        <v>0</v>
      </c>
      <c r="AV3083" s="256">
        <v>0</v>
      </c>
      <c r="AW3083" s="256">
        <v>0</v>
      </c>
      <c r="AX3083" s="256">
        <v>0</v>
      </c>
      <c r="AY3083" s="256">
        <v>0</v>
      </c>
      <c r="AZ3083" s="256">
        <v>0</v>
      </c>
      <c r="BA3083" s="256">
        <v>0</v>
      </c>
      <c r="BB3083" s="256">
        <v>0</v>
      </c>
      <c r="BC3083" s="256">
        <v>0</v>
      </c>
      <c r="BD3083" s="256">
        <v>0</v>
      </c>
      <c r="BE3083" s="256">
        <v>0</v>
      </c>
      <c r="BF3083" s="256">
        <v>0</v>
      </c>
      <c r="BG3083" s="256">
        <v>0</v>
      </c>
      <c r="BH3083" s="256">
        <v>0</v>
      </c>
      <c r="BI3083" s="256">
        <v>0</v>
      </c>
      <c r="BJ3083" s="256">
        <v>0</v>
      </c>
      <c r="BK3083" s="256">
        <v>0</v>
      </c>
      <c r="BL3083" s="256">
        <v>0</v>
      </c>
      <c r="BM3083" s="256">
        <v>0</v>
      </c>
      <c r="BN3083" s="256">
        <v>0</v>
      </c>
      <c r="BO3083" s="256">
        <v>0</v>
      </c>
      <c r="BP3083" s="256">
        <v>0</v>
      </c>
      <c r="BQ3083" s="256">
        <v>0</v>
      </c>
      <c r="BR3083" s="256">
        <v>0</v>
      </c>
      <c r="BS3083" s="256">
        <v>0</v>
      </c>
      <c r="BT3083" s="256">
        <v>0</v>
      </c>
      <c r="BU3083" s="256">
        <v>0</v>
      </c>
      <c r="BV3083" s="256">
        <v>0</v>
      </c>
    </row>
    <row r="3084" spans="1:74">
      <c r="A3084" s="256">
        <v>100</v>
      </c>
      <c r="B3084" s="256">
        <v>2656</v>
      </c>
      <c r="C3084" s="256">
        <v>2666</v>
      </c>
      <c r="D3084" s="256">
        <v>2678</v>
      </c>
      <c r="E3084" s="256">
        <v>2700</v>
      </c>
      <c r="F3084" s="256">
        <v>2732</v>
      </c>
      <c r="G3084" s="256">
        <v>2765</v>
      </c>
      <c r="H3084" s="256">
        <v>2801</v>
      </c>
      <c r="I3084" s="256">
        <v>2844</v>
      </c>
      <c r="J3084" s="256">
        <v>2882</v>
      </c>
      <c r="K3084" s="256">
        <v>2908</v>
      </c>
      <c r="L3084" s="256">
        <v>2922</v>
      </c>
      <c r="M3084" s="256">
        <v>2934</v>
      </c>
      <c r="N3084" s="256">
        <v>2940</v>
      </c>
      <c r="O3084" s="256">
        <v>2940</v>
      </c>
      <c r="P3084" s="256">
        <v>2936</v>
      </c>
      <c r="Q3084" s="256">
        <v>2939</v>
      </c>
      <c r="R3084" s="256">
        <v>2956</v>
      </c>
      <c r="S3084" s="256">
        <v>2997</v>
      </c>
      <c r="T3084" s="256">
        <v>3046</v>
      </c>
      <c r="U3084" s="256">
        <v>3083</v>
      </c>
      <c r="V3084" s="256">
        <v>3126</v>
      </c>
      <c r="W3084" s="256">
        <v>3160</v>
      </c>
      <c r="X3084" s="256">
        <v>3170</v>
      </c>
      <c r="Y3084" s="256">
        <v>3124</v>
      </c>
      <c r="Z3084" s="256">
        <v>3008</v>
      </c>
      <c r="AA3084" s="256">
        <v>2836</v>
      </c>
      <c r="AB3084" s="256">
        <v>2566</v>
      </c>
      <c r="AC3084" s="256">
        <v>2213</v>
      </c>
      <c r="AD3084" s="256">
        <v>1828</v>
      </c>
      <c r="AE3084" s="256">
        <v>1366</v>
      </c>
      <c r="AF3084" s="256">
        <v>943</v>
      </c>
      <c r="AG3084" s="256">
        <v>598</v>
      </c>
      <c r="AH3084" s="256">
        <v>374</v>
      </c>
      <c r="AI3084" s="256">
        <v>237</v>
      </c>
      <c r="AJ3084" s="256">
        <v>159</v>
      </c>
      <c r="AK3084" s="256">
        <v>89</v>
      </c>
      <c r="AL3084" s="256">
        <v>0</v>
      </c>
      <c r="AM3084" s="256">
        <v>0</v>
      </c>
      <c r="AN3084" s="256">
        <v>0</v>
      </c>
      <c r="AO3084" s="256">
        <v>0</v>
      </c>
      <c r="AP3084" s="256">
        <v>0</v>
      </c>
      <c r="AQ3084" s="256">
        <v>0</v>
      </c>
      <c r="AR3084" s="256">
        <v>0</v>
      </c>
      <c r="AS3084" s="256">
        <v>0</v>
      </c>
      <c r="AT3084" s="256">
        <v>0</v>
      </c>
      <c r="AU3084" s="256">
        <v>0</v>
      </c>
      <c r="AV3084" s="256">
        <v>0</v>
      </c>
      <c r="AW3084" s="256">
        <v>0</v>
      </c>
      <c r="AX3084" s="256">
        <v>0</v>
      </c>
      <c r="AY3084" s="256">
        <v>0</v>
      </c>
      <c r="AZ3084" s="256">
        <v>0</v>
      </c>
      <c r="BA3084" s="256">
        <v>0</v>
      </c>
      <c r="BB3084" s="256">
        <v>0</v>
      </c>
      <c r="BC3084" s="256">
        <v>0</v>
      </c>
      <c r="BD3084" s="256">
        <v>0</v>
      </c>
      <c r="BE3084" s="256">
        <v>0</v>
      </c>
      <c r="BF3084" s="256">
        <v>0</v>
      </c>
      <c r="BG3084" s="256">
        <v>0</v>
      </c>
      <c r="BH3084" s="256">
        <v>0</v>
      </c>
      <c r="BI3084" s="256">
        <v>0</v>
      </c>
      <c r="BJ3084" s="256">
        <v>0</v>
      </c>
      <c r="BK3084" s="256">
        <v>0</v>
      </c>
      <c r="BL3084" s="256">
        <v>0</v>
      </c>
      <c r="BM3084" s="256">
        <v>0</v>
      </c>
      <c r="BN3084" s="256">
        <v>0</v>
      </c>
      <c r="BO3084" s="256">
        <v>0</v>
      </c>
      <c r="BP3084" s="256">
        <v>0</v>
      </c>
      <c r="BQ3084" s="256">
        <v>0</v>
      </c>
      <c r="BR3084" s="256">
        <v>0</v>
      </c>
      <c r="BS3084" s="256">
        <v>0</v>
      </c>
      <c r="BT3084" s="256">
        <v>0</v>
      </c>
      <c r="BU3084" s="256">
        <v>0</v>
      </c>
      <c r="BV3084" s="256">
        <v>0</v>
      </c>
    </row>
    <row r="3085" spans="1:74">
      <c r="A3085" s="256">
        <v>102.5</v>
      </c>
      <c r="B3085" s="256">
        <v>2656</v>
      </c>
      <c r="C3085" s="256">
        <v>2666</v>
      </c>
      <c r="D3085" s="256">
        <v>2680</v>
      </c>
      <c r="E3085" s="256">
        <v>2704</v>
      </c>
      <c r="F3085" s="256">
        <v>2736</v>
      </c>
      <c r="G3085" s="256">
        <v>2770</v>
      </c>
      <c r="H3085" s="256">
        <v>2804</v>
      </c>
      <c r="I3085" s="256">
        <v>2841</v>
      </c>
      <c r="J3085" s="256">
        <v>2870</v>
      </c>
      <c r="K3085" s="256">
        <v>2886</v>
      </c>
      <c r="L3085" s="256">
        <v>2888</v>
      </c>
      <c r="M3085" s="256">
        <v>2886</v>
      </c>
      <c r="N3085" s="256">
        <v>2875</v>
      </c>
      <c r="O3085" s="256">
        <v>2854</v>
      </c>
      <c r="P3085" s="256">
        <v>2823</v>
      </c>
      <c r="Q3085" s="256">
        <v>2800</v>
      </c>
      <c r="R3085" s="256">
        <v>2773</v>
      </c>
      <c r="S3085" s="256">
        <v>2744</v>
      </c>
      <c r="T3085" s="256">
        <v>2712</v>
      </c>
      <c r="U3085" s="256">
        <v>2695</v>
      </c>
      <c r="V3085" s="256">
        <v>2729</v>
      </c>
      <c r="W3085" s="256">
        <v>2774</v>
      </c>
      <c r="X3085" s="256">
        <v>2752</v>
      </c>
      <c r="Y3085" s="256">
        <v>2600</v>
      </c>
      <c r="Z3085" s="256">
        <v>2316</v>
      </c>
      <c r="AA3085" s="256">
        <v>1970</v>
      </c>
      <c r="AB3085" s="256">
        <v>1655</v>
      </c>
      <c r="AC3085" s="256">
        <v>1373</v>
      </c>
      <c r="AD3085" s="256">
        <v>1128</v>
      </c>
      <c r="AE3085" s="256">
        <v>858</v>
      </c>
      <c r="AF3085" s="256">
        <v>620</v>
      </c>
      <c r="AG3085" s="256">
        <v>459</v>
      </c>
      <c r="AH3085" s="256">
        <v>335</v>
      </c>
      <c r="AI3085" s="256">
        <v>246</v>
      </c>
      <c r="AJ3085" s="256">
        <v>179</v>
      </c>
      <c r="AK3085" s="256">
        <v>96</v>
      </c>
      <c r="AL3085" s="256">
        <v>0</v>
      </c>
      <c r="AM3085" s="256">
        <v>0</v>
      </c>
      <c r="AN3085" s="256">
        <v>0</v>
      </c>
      <c r="AO3085" s="256">
        <v>0</v>
      </c>
      <c r="AP3085" s="256">
        <v>0</v>
      </c>
      <c r="AQ3085" s="256">
        <v>0</v>
      </c>
      <c r="AR3085" s="256">
        <v>0</v>
      </c>
      <c r="AS3085" s="256">
        <v>0</v>
      </c>
      <c r="AT3085" s="256">
        <v>0</v>
      </c>
      <c r="AU3085" s="256">
        <v>0</v>
      </c>
      <c r="AV3085" s="256">
        <v>0</v>
      </c>
      <c r="AW3085" s="256">
        <v>0</v>
      </c>
      <c r="AX3085" s="256">
        <v>0</v>
      </c>
      <c r="AY3085" s="256">
        <v>0</v>
      </c>
      <c r="AZ3085" s="256">
        <v>0</v>
      </c>
      <c r="BA3085" s="256">
        <v>0</v>
      </c>
      <c r="BB3085" s="256">
        <v>0</v>
      </c>
      <c r="BC3085" s="256">
        <v>0</v>
      </c>
      <c r="BD3085" s="256">
        <v>0</v>
      </c>
      <c r="BE3085" s="256">
        <v>0</v>
      </c>
      <c r="BF3085" s="256">
        <v>0</v>
      </c>
      <c r="BG3085" s="256">
        <v>0</v>
      </c>
      <c r="BH3085" s="256">
        <v>0</v>
      </c>
      <c r="BI3085" s="256">
        <v>0</v>
      </c>
      <c r="BJ3085" s="256">
        <v>0</v>
      </c>
      <c r="BK3085" s="256">
        <v>0</v>
      </c>
      <c r="BL3085" s="256">
        <v>0</v>
      </c>
      <c r="BM3085" s="256">
        <v>0</v>
      </c>
      <c r="BN3085" s="256">
        <v>0</v>
      </c>
      <c r="BO3085" s="256">
        <v>0</v>
      </c>
      <c r="BP3085" s="256">
        <v>0</v>
      </c>
      <c r="BQ3085" s="256">
        <v>0</v>
      </c>
      <c r="BR3085" s="256">
        <v>0</v>
      </c>
      <c r="BS3085" s="256">
        <v>0</v>
      </c>
      <c r="BT3085" s="256">
        <v>0</v>
      </c>
      <c r="BU3085" s="256">
        <v>0</v>
      </c>
      <c r="BV3085" s="256">
        <v>0</v>
      </c>
    </row>
    <row r="3086" spans="1:74">
      <c r="A3086" s="256">
        <v>105</v>
      </c>
      <c r="B3086" s="256">
        <v>2656</v>
      </c>
      <c r="C3086" s="256">
        <v>2666</v>
      </c>
      <c r="D3086" s="256">
        <v>2682</v>
      </c>
      <c r="E3086" s="256">
        <v>2707</v>
      </c>
      <c r="F3086" s="256">
        <v>2740</v>
      </c>
      <c r="G3086" s="256">
        <v>2772</v>
      </c>
      <c r="H3086" s="256">
        <v>2802</v>
      </c>
      <c r="I3086" s="256">
        <v>2830</v>
      </c>
      <c r="J3086" s="256">
        <v>2849</v>
      </c>
      <c r="K3086" s="256">
        <v>2852</v>
      </c>
      <c r="L3086" s="256">
        <v>2841</v>
      </c>
      <c r="M3086" s="256">
        <v>2820</v>
      </c>
      <c r="N3086" s="256">
        <v>2790</v>
      </c>
      <c r="O3086" s="256">
        <v>2744</v>
      </c>
      <c r="P3086" s="256">
        <v>2674</v>
      </c>
      <c r="Q3086" s="256">
        <v>2586</v>
      </c>
      <c r="R3086" s="256">
        <v>2483</v>
      </c>
      <c r="S3086" s="256">
        <v>2391</v>
      </c>
      <c r="T3086" s="256">
        <v>2328</v>
      </c>
      <c r="U3086" s="256">
        <v>2318</v>
      </c>
      <c r="V3086" s="256">
        <v>2365</v>
      </c>
      <c r="W3086" s="256">
        <v>2391</v>
      </c>
      <c r="X3086" s="256">
        <v>2286</v>
      </c>
      <c r="Y3086" s="256">
        <v>2000</v>
      </c>
      <c r="Z3086" s="256">
        <v>1596</v>
      </c>
      <c r="AA3086" s="256">
        <v>1242</v>
      </c>
      <c r="AB3086" s="256">
        <v>1010</v>
      </c>
      <c r="AC3086" s="256">
        <v>832</v>
      </c>
      <c r="AD3086" s="256">
        <v>684</v>
      </c>
      <c r="AE3086" s="256">
        <v>551</v>
      </c>
      <c r="AF3086" s="256">
        <v>461</v>
      </c>
      <c r="AG3086" s="256">
        <v>380</v>
      </c>
      <c r="AH3086" s="256">
        <v>307</v>
      </c>
      <c r="AI3086" s="256">
        <v>258</v>
      </c>
      <c r="AJ3086" s="256">
        <v>192</v>
      </c>
      <c r="AK3086" s="256">
        <v>104</v>
      </c>
      <c r="AL3086" s="256">
        <v>0</v>
      </c>
      <c r="AM3086" s="256">
        <v>0</v>
      </c>
      <c r="AN3086" s="256">
        <v>0</v>
      </c>
      <c r="AO3086" s="256">
        <v>0</v>
      </c>
      <c r="AP3086" s="256">
        <v>0</v>
      </c>
      <c r="AQ3086" s="256">
        <v>0</v>
      </c>
      <c r="AR3086" s="256">
        <v>0</v>
      </c>
      <c r="AS3086" s="256">
        <v>0</v>
      </c>
      <c r="AT3086" s="256">
        <v>0</v>
      </c>
      <c r="AU3086" s="256">
        <v>0</v>
      </c>
      <c r="AV3086" s="256">
        <v>0</v>
      </c>
      <c r="AW3086" s="256">
        <v>0</v>
      </c>
      <c r="AX3086" s="256">
        <v>0</v>
      </c>
      <c r="AY3086" s="256">
        <v>0</v>
      </c>
      <c r="AZ3086" s="256">
        <v>0</v>
      </c>
      <c r="BA3086" s="256">
        <v>0</v>
      </c>
      <c r="BB3086" s="256">
        <v>0</v>
      </c>
      <c r="BC3086" s="256">
        <v>0</v>
      </c>
      <c r="BD3086" s="256">
        <v>0</v>
      </c>
      <c r="BE3086" s="256">
        <v>0</v>
      </c>
      <c r="BF3086" s="256">
        <v>0</v>
      </c>
      <c r="BG3086" s="256">
        <v>0</v>
      </c>
      <c r="BH3086" s="256">
        <v>0</v>
      </c>
      <c r="BI3086" s="256">
        <v>0</v>
      </c>
      <c r="BJ3086" s="256">
        <v>0</v>
      </c>
      <c r="BK3086" s="256">
        <v>0</v>
      </c>
      <c r="BL3086" s="256">
        <v>0</v>
      </c>
      <c r="BM3086" s="256">
        <v>0</v>
      </c>
      <c r="BN3086" s="256">
        <v>0</v>
      </c>
      <c r="BO3086" s="256">
        <v>0</v>
      </c>
      <c r="BP3086" s="256">
        <v>0</v>
      </c>
      <c r="BQ3086" s="256">
        <v>0</v>
      </c>
      <c r="BR3086" s="256">
        <v>0</v>
      </c>
      <c r="BS3086" s="256">
        <v>0</v>
      </c>
      <c r="BT3086" s="256">
        <v>0</v>
      </c>
      <c r="BU3086" s="256">
        <v>0</v>
      </c>
      <c r="BV3086" s="256">
        <v>0</v>
      </c>
    </row>
    <row r="3087" spans="1:74">
      <c r="A3087" s="256">
        <v>107.5</v>
      </c>
      <c r="B3087" s="256">
        <v>2656</v>
      </c>
      <c r="C3087" s="256">
        <v>2670</v>
      </c>
      <c r="D3087" s="256">
        <v>2692</v>
      </c>
      <c r="E3087" s="256">
        <v>2718</v>
      </c>
      <c r="F3087" s="256">
        <v>2751</v>
      </c>
      <c r="G3087" s="256">
        <v>2780</v>
      </c>
      <c r="H3087" s="256">
        <v>2803</v>
      </c>
      <c r="I3087" s="256">
        <v>2824</v>
      </c>
      <c r="J3087" s="256">
        <v>2832</v>
      </c>
      <c r="K3087" s="256">
        <v>2822</v>
      </c>
      <c r="L3087" s="256">
        <v>2794</v>
      </c>
      <c r="M3087" s="256">
        <v>2755</v>
      </c>
      <c r="N3087" s="256">
        <v>2698</v>
      </c>
      <c r="O3087" s="256">
        <v>2606</v>
      </c>
      <c r="P3087" s="256">
        <v>2462</v>
      </c>
      <c r="Q3087" s="256">
        <v>2302</v>
      </c>
      <c r="R3087" s="256">
        <v>2147</v>
      </c>
      <c r="S3087" s="256">
        <v>2028</v>
      </c>
      <c r="T3087" s="256">
        <v>1964</v>
      </c>
      <c r="U3087" s="256">
        <v>1962</v>
      </c>
      <c r="V3087" s="256">
        <v>1993</v>
      </c>
      <c r="W3087" s="256">
        <v>1963</v>
      </c>
      <c r="X3087" s="256">
        <v>1766</v>
      </c>
      <c r="Y3087" s="256">
        <v>1426</v>
      </c>
      <c r="Z3087" s="256">
        <v>1094</v>
      </c>
      <c r="AA3087" s="256">
        <v>894</v>
      </c>
      <c r="AB3087" s="256">
        <v>797</v>
      </c>
      <c r="AC3087" s="256">
        <v>708</v>
      </c>
      <c r="AD3087" s="256">
        <v>614</v>
      </c>
      <c r="AE3087" s="256">
        <v>506</v>
      </c>
      <c r="AF3087" s="256">
        <v>418</v>
      </c>
      <c r="AG3087" s="256">
        <v>358</v>
      </c>
      <c r="AH3087" s="256">
        <v>310</v>
      </c>
      <c r="AI3087" s="256">
        <v>270</v>
      </c>
      <c r="AJ3087" s="256">
        <v>192</v>
      </c>
      <c r="AK3087" s="256">
        <v>106</v>
      </c>
      <c r="AL3087" s="256">
        <v>0</v>
      </c>
      <c r="AM3087" s="256">
        <v>0</v>
      </c>
      <c r="AN3087" s="256">
        <v>0</v>
      </c>
      <c r="AO3087" s="256">
        <v>0</v>
      </c>
      <c r="AP3087" s="256">
        <v>0</v>
      </c>
      <c r="AQ3087" s="256">
        <v>0</v>
      </c>
      <c r="AR3087" s="256">
        <v>0</v>
      </c>
      <c r="AS3087" s="256">
        <v>0</v>
      </c>
      <c r="AT3087" s="256">
        <v>0</v>
      </c>
      <c r="AU3087" s="256">
        <v>0</v>
      </c>
      <c r="AV3087" s="256">
        <v>0</v>
      </c>
      <c r="AW3087" s="256">
        <v>0</v>
      </c>
      <c r="AX3087" s="256">
        <v>0</v>
      </c>
      <c r="AY3087" s="256">
        <v>0</v>
      </c>
      <c r="AZ3087" s="256">
        <v>0</v>
      </c>
      <c r="BA3087" s="256">
        <v>0</v>
      </c>
      <c r="BB3087" s="256">
        <v>0</v>
      </c>
      <c r="BC3087" s="256">
        <v>0</v>
      </c>
      <c r="BD3087" s="256">
        <v>0</v>
      </c>
      <c r="BE3087" s="256">
        <v>0</v>
      </c>
      <c r="BF3087" s="256">
        <v>0</v>
      </c>
      <c r="BG3087" s="256">
        <v>0</v>
      </c>
      <c r="BH3087" s="256">
        <v>0</v>
      </c>
      <c r="BI3087" s="256">
        <v>0</v>
      </c>
      <c r="BJ3087" s="256">
        <v>0</v>
      </c>
      <c r="BK3087" s="256">
        <v>0</v>
      </c>
      <c r="BL3087" s="256">
        <v>0</v>
      </c>
      <c r="BM3087" s="256">
        <v>0</v>
      </c>
      <c r="BN3087" s="256">
        <v>0</v>
      </c>
      <c r="BO3087" s="256">
        <v>0</v>
      </c>
      <c r="BP3087" s="256">
        <v>0</v>
      </c>
      <c r="BQ3087" s="256">
        <v>0</v>
      </c>
      <c r="BR3087" s="256">
        <v>0</v>
      </c>
      <c r="BS3087" s="256">
        <v>0</v>
      </c>
      <c r="BT3087" s="256">
        <v>0</v>
      </c>
      <c r="BU3087" s="256">
        <v>0</v>
      </c>
      <c r="BV3087" s="256">
        <v>0</v>
      </c>
    </row>
    <row r="3088" spans="1:74">
      <c r="A3088" s="256">
        <v>110</v>
      </c>
      <c r="B3088" s="256">
        <v>2656</v>
      </c>
      <c r="C3088" s="256">
        <v>2674</v>
      </c>
      <c r="D3088" s="256">
        <v>2696</v>
      </c>
      <c r="E3088" s="256">
        <v>2726</v>
      </c>
      <c r="F3088" s="256">
        <v>2758</v>
      </c>
      <c r="G3088" s="256">
        <v>2782</v>
      </c>
      <c r="H3088" s="256">
        <v>2798</v>
      </c>
      <c r="I3088" s="256">
        <v>2808</v>
      </c>
      <c r="J3088" s="256">
        <v>2803</v>
      </c>
      <c r="K3088" s="256">
        <v>2782</v>
      </c>
      <c r="L3088" s="256">
        <v>2739</v>
      </c>
      <c r="M3088" s="256">
        <v>2673</v>
      </c>
      <c r="N3088" s="256">
        <v>2570</v>
      </c>
      <c r="O3088" s="256">
        <v>2408</v>
      </c>
      <c r="P3088" s="256">
        <v>2209</v>
      </c>
      <c r="Q3088" s="256">
        <v>2005</v>
      </c>
      <c r="R3088" s="256">
        <v>1824</v>
      </c>
      <c r="S3088" s="256">
        <v>1702</v>
      </c>
      <c r="T3088" s="256">
        <v>1647</v>
      </c>
      <c r="U3088" s="256">
        <v>1634</v>
      </c>
      <c r="V3088" s="256">
        <v>1632</v>
      </c>
      <c r="W3088" s="256">
        <v>1538</v>
      </c>
      <c r="X3088" s="256">
        <v>1306</v>
      </c>
      <c r="Y3088" s="256">
        <v>1036</v>
      </c>
      <c r="Z3088" s="256">
        <v>857</v>
      </c>
      <c r="AA3088" s="256">
        <v>784</v>
      </c>
      <c r="AB3088" s="256">
        <v>749</v>
      </c>
      <c r="AC3088" s="256">
        <v>684</v>
      </c>
      <c r="AD3088" s="256">
        <v>602</v>
      </c>
      <c r="AE3088" s="256">
        <v>500</v>
      </c>
      <c r="AF3088" s="256">
        <v>406</v>
      </c>
      <c r="AG3088" s="256">
        <v>352</v>
      </c>
      <c r="AH3088" s="256">
        <v>314</v>
      </c>
      <c r="AI3088" s="256">
        <v>279</v>
      </c>
      <c r="AJ3088" s="256">
        <v>208</v>
      </c>
      <c r="AK3088" s="256">
        <v>117</v>
      </c>
      <c r="AL3088" s="256">
        <v>0</v>
      </c>
      <c r="AM3088" s="256">
        <v>0</v>
      </c>
      <c r="AN3088" s="256">
        <v>0</v>
      </c>
      <c r="AO3088" s="256">
        <v>0</v>
      </c>
      <c r="AP3088" s="256">
        <v>0</v>
      </c>
      <c r="AQ3088" s="256">
        <v>0</v>
      </c>
      <c r="AR3088" s="256">
        <v>0</v>
      </c>
      <c r="AS3088" s="256">
        <v>0</v>
      </c>
      <c r="AT3088" s="256">
        <v>0</v>
      </c>
      <c r="AU3088" s="256">
        <v>0</v>
      </c>
      <c r="AV3088" s="256">
        <v>0</v>
      </c>
      <c r="AW3088" s="256">
        <v>0</v>
      </c>
      <c r="AX3088" s="256">
        <v>0</v>
      </c>
      <c r="AY3088" s="256">
        <v>0</v>
      </c>
      <c r="AZ3088" s="256">
        <v>0</v>
      </c>
      <c r="BA3088" s="256">
        <v>0</v>
      </c>
      <c r="BB3088" s="256">
        <v>0</v>
      </c>
      <c r="BC3088" s="256">
        <v>0</v>
      </c>
      <c r="BD3088" s="256">
        <v>0</v>
      </c>
      <c r="BE3088" s="256">
        <v>0</v>
      </c>
      <c r="BF3088" s="256">
        <v>0</v>
      </c>
      <c r="BG3088" s="256">
        <v>0</v>
      </c>
      <c r="BH3088" s="256">
        <v>0</v>
      </c>
      <c r="BI3088" s="256">
        <v>0</v>
      </c>
      <c r="BJ3088" s="256">
        <v>0</v>
      </c>
      <c r="BK3088" s="256">
        <v>0</v>
      </c>
      <c r="BL3088" s="256">
        <v>0</v>
      </c>
      <c r="BM3088" s="256">
        <v>0</v>
      </c>
      <c r="BN3088" s="256">
        <v>0</v>
      </c>
      <c r="BO3088" s="256">
        <v>0</v>
      </c>
      <c r="BP3088" s="256">
        <v>0</v>
      </c>
      <c r="BQ3088" s="256">
        <v>0</v>
      </c>
      <c r="BR3088" s="256">
        <v>0</v>
      </c>
      <c r="BS3088" s="256">
        <v>0</v>
      </c>
      <c r="BT3088" s="256">
        <v>0</v>
      </c>
      <c r="BU3088" s="256">
        <v>0</v>
      </c>
      <c r="BV3088" s="256">
        <v>0</v>
      </c>
    </row>
    <row r="3089" spans="1:74">
      <c r="A3089" s="256">
        <v>112.5</v>
      </c>
      <c r="B3089" s="256">
        <v>2656</v>
      </c>
      <c r="C3089" s="256">
        <v>2680</v>
      </c>
      <c r="D3089" s="256">
        <v>2704</v>
      </c>
      <c r="E3089" s="256">
        <v>2734</v>
      </c>
      <c r="F3089" s="256">
        <v>2764</v>
      </c>
      <c r="G3089" s="256">
        <v>2784</v>
      </c>
      <c r="H3089" s="256">
        <v>2792</v>
      </c>
      <c r="I3089" s="256">
        <v>2788</v>
      </c>
      <c r="J3089" s="256">
        <v>2773</v>
      </c>
      <c r="K3089" s="256">
        <v>2738</v>
      </c>
      <c r="L3089" s="256">
        <v>2674</v>
      </c>
      <c r="M3089" s="256">
        <v>2565</v>
      </c>
      <c r="N3089" s="256">
        <v>2394</v>
      </c>
      <c r="O3089" s="256">
        <v>2175</v>
      </c>
      <c r="P3089" s="256">
        <v>1934</v>
      </c>
      <c r="Q3089" s="256">
        <v>1708</v>
      </c>
      <c r="R3089" s="256">
        <v>1526</v>
      </c>
      <c r="S3089" s="256">
        <v>1412</v>
      </c>
      <c r="T3089" s="256">
        <v>1351</v>
      </c>
      <c r="U3089" s="256">
        <v>1322</v>
      </c>
      <c r="V3089" s="256">
        <v>1296</v>
      </c>
      <c r="W3089" s="256">
        <v>1182</v>
      </c>
      <c r="X3089" s="256">
        <v>990</v>
      </c>
      <c r="Y3089" s="256">
        <v>828</v>
      </c>
      <c r="Z3089" s="256">
        <v>752</v>
      </c>
      <c r="AA3089" s="256">
        <v>726</v>
      </c>
      <c r="AB3089" s="256">
        <v>706</v>
      </c>
      <c r="AC3089" s="256">
        <v>664</v>
      </c>
      <c r="AD3089" s="256">
        <v>598</v>
      </c>
      <c r="AE3089" s="256">
        <v>506</v>
      </c>
      <c r="AF3089" s="256">
        <v>416</v>
      </c>
      <c r="AG3089" s="256">
        <v>378</v>
      </c>
      <c r="AH3089" s="256">
        <v>352</v>
      </c>
      <c r="AI3089" s="256">
        <v>306</v>
      </c>
      <c r="AJ3089" s="256">
        <v>236</v>
      </c>
      <c r="AK3089" s="256">
        <v>127</v>
      </c>
      <c r="AL3089" s="256">
        <v>0</v>
      </c>
      <c r="AM3089" s="256">
        <v>0</v>
      </c>
      <c r="AN3089" s="256">
        <v>0</v>
      </c>
      <c r="AO3089" s="256">
        <v>0</v>
      </c>
      <c r="AP3089" s="256">
        <v>0</v>
      </c>
      <c r="AQ3089" s="256">
        <v>0</v>
      </c>
      <c r="AR3089" s="256">
        <v>0</v>
      </c>
      <c r="AS3089" s="256">
        <v>0</v>
      </c>
      <c r="AT3089" s="256">
        <v>0</v>
      </c>
      <c r="AU3089" s="256">
        <v>0</v>
      </c>
      <c r="AV3089" s="256">
        <v>0</v>
      </c>
      <c r="AW3089" s="256">
        <v>0</v>
      </c>
      <c r="AX3089" s="256">
        <v>0</v>
      </c>
      <c r="AY3089" s="256">
        <v>0</v>
      </c>
      <c r="AZ3089" s="256">
        <v>0</v>
      </c>
      <c r="BA3089" s="256">
        <v>0</v>
      </c>
      <c r="BB3089" s="256">
        <v>0</v>
      </c>
      <c r="BC3089" s="256">
        <v>0</v>
      </c>
      <c r="BD3089" s="256">
        <v>0</v>
      </c>
      <c r="BE3089" s="256">
        <v>0</v>
      </c>
      <c r="BF3089" s="256">
        <v>0</v>
      </c>
      <c r="BG3089" s="256">
        <v>0</v>
      </c>
      <c r="BH3089" s="256">
        <v>0</v>
      </c>
      <c r="BI3089" s="256">
        <v>0</v>
      </c>
      <c r="BJ3089" s="256">
        <v>0</v>
      </c>
      <c r="BK3089" s="256">
        <v>0</v>
      </c>
      <c r="BL3089" s="256">
        <v>0</v>
      </c>
      <c r="BM3089" s="256">
        <v>0</v>
      </c>
      <c r="BN3089" s="256">
        <v>0</v>
      </c>
      <c r="BO3089" s="256">
        <v>0</v>
      </c>
      <c r="BP3089" s="256">
        <v>0</v>
      </c>
      <c r="BQ3089" s="256">
        <v>0</v>
      </c>
      <c r="BR3089" s="256">
        <v>0</v>
      </c>
      <c r="BS3089" s="256">
        <v>0</v>
      </c>
      <c r="BT3089" s="256">
        <v>0</v>
      </c>
      <c r="BU3089" s="256">
        <v>0</v>
      </c>
      <c r="BV3089" s="256">
        <v>0</v>
      </c>
    </row>
    <row r="3090" spans="1:74">
      <c r="A3090" s="256">
        <v>115</v>
      </c>
      <c r="B3090" s="256">
        <v>2656</v>
      </c>
      <c r="C3090" s="256">
        <v>2682</v>
      </c>
      <c r="D3090" s="256">
        <v>2712</v>
      </c>
      <c r="E3090" s="256">
        <v>2740</v>
      </c>
      <c r="F3090" s="256">
        <v>2768</v>
      </c>
      <c r="G3090" s="256">
        <v>2784</v>
      </c>
      <c r="H3090" s="256">
        <v>2784</v>
      </c>
      <c r="I3090" s="256">
        <v>2770</v>
      </c>
      <c r="J3090" s="256">
        <v>2743</v>
      </c>
      <c r="K3090" s="256">
        <v>2691</v>
      </c>
      <c r="L3090" s="256">
        <v>2593</v>
      </c>
      <c r="M3090" s="256">
        <v>2423</v>
      </c>
      <c r="N3090" s="256">
        <v>2195</v>
      </c>
      <c r="O3090" s="256">
        <v>1940</v>
      </c>
      <c r="P3090" s="256">
        <v>1680</v>
      </c>
      <c r="Q3090" s="256">
        <v>1448</v>
      </c>
      <c r="R3090" s="256">
        <v>1280</v>
      </c>
      <c r="S3090" s="256">
        <v>1174</v>
      </c>
      <c r="T3090" s="256">
        <v>1106</v>
      </c>
      <c r="U3090" s="256">
        <v>1072</v>
      </c>
      <c r="V3090" s="256">
        <v>1054</v>
      </c>
      <c r="W3090" s="256">
        <v>968</v>
      </c>
      <c r="X3090" s="256">
        <v>828</v>
      </c>
      <c r="Y3090" s="256">
        <v>726</v>
      </c>
      <c r="Z3090" s="256">
        <v>691</v>
      </c>
      <c r="AA3090" s="256">
        <v>682</v>
      </c>
      <c r="AB3090" s="256">
        <v>678</v>
      </c>
      <c r="AC3090" s="256">
        <v>658</v>
      </c>
      <c r="AD3090" s="256">
        <v>606</v>
      </c>
      <c r="AE3090" s="256">
        <v>522</v>
      </c>
      <c r="AF3090" s="256">
        <v>436</v>
      </c>
      <c r="AG3090" s="256">
        <v>411</v>
      </c>
      <c r="AH3090" s="256">
        <v>393</v>
      </c>
      <c r="AI3090" s="256">
        <v>352</v>
      </c>
      <c r="AJ3090" s="256">
        <v>283</v>
      </c>
      <c r="AK3090" s="256">
        <v>151</v>
      </c>
      <c r="AL3090" s="256">
        <v>0</v>
      </c>
      <c r="AM3090" s="256">
        <v>0</v>
      </c>
      <c r="AN3090" s="256">
        <v>0</v>
      </c>
      <c r="AO3090" s="256">
        <v>0</v>
      </c>
      <c r="AP3090" s="256">
        <v>0</v>
      </c>
      <c r="AQ3090" s="256">
        <v>0</v>
      </c>
      <c r="AR3090" s="256">
        <v>0</v>
      </c>
      <c r="AS3090" s="256">
        <v>0</v>
      </c>
      <c r="AT3090" s="256">
        <v>0</v>
      </c>
      <c r="AU3090" s="256">
        <v>0</v>
      </c>
      <c r="AV3090" s="256">
        <v>0</v>
      </c>
      <c r="AW3090" s="256">
        <v>0</v>
      </c>
      <c r="AX3090" s="256">
        <v>0</v>
      </c>
      <c r="AY3090" s="256">
        <v>0</v>
      </c>
      <c r="AZ3090" s="256">
        <v>0</v>
      </c>
      <c r="BA3090" s="256">
        <v>0</v>
      </c>
      <c r="BB3090" s="256">
        <v>0</v>
      </c>
      <c r="BC3090" s="256">
        <v>0</v>
      </c>
      <c r="BD3090" s="256">
        <v>0</v>
      </c>
      <c r="BE3090" s="256">
        <v>0</v>
      </c>
      <c r="BF3090" s="256">
        <v>0</v>
      </c>
      <c r="BG3090" s="256">
        <v>0</v>
      </c>
      <c r="BH3090" s="256">
        <v>0</v>
      </c>
      <c r="BI3090" s="256">
        <v>0</v>
      </c>
      <c r="BJ3090" s="256">
        <v>0</v>
      </c>
      <c r="BK3090" s="256">
        <v>0</v>
      </c>
      <c r="BL3090" s="256">
        <v>0</v>
      </c>
      <c r="BM3090" s="256">
        <v>0</v>
      </c>
      <c r="BN3090" s="256">
        <v>0</v>
      </c>
      <c r="BO3090" s="256">
        <v>0</v>
      </c>
      <c r="BP3090" s="256">
        <v>0</v>
      </c>
      <c r="BQ3090" s="256">
        <v>0</v>
      </c>
      <c r="BR3090" s="256">
        <v>0</v>
      </c>
      <c r="BS3090" s="256">
        <v>0</v>
      </c>
      <c r="BT3090" s="256">
        <v>0</v>
      </c>
      <c r="BU3090" s="256">
        <v>0</v>
      </c>
      <c r="BV3090" s="256">
        <v>0</v>
      </c>
    </row>
    <row r="3091" spans="1:74">
      <c r="A3091" s="256">
        <v>117.5</v>
      </c>
      <c r="B3091" s="256">
        <v>2656</v>
      </c>
      <c r="C3091" s="256">
        <v>2690</v>
      </c>
      <c r="D3091" s="256">
        <v>2720</v>
      </c>
      <c r="E3091" s="256">
        <v>2750</v>
      </c>
      <c r="F3091" s="256">
        <v>2776</v>
      </c>
      <c r="G3091" s="256">
        <v>2783</v>
      </c>
      <c r="H3091" s="256">
        <v>2774</v>
      </c>
      <c r="I3091" s="256">
        <v>2748</v>
      </c>
      <c r="J3091" s="256">
        <v>2708</v>
      </c>
      <c r="K3091" s="256">
        <v>2633</v>
      </c>
      <c r="L3091" s="256">
        <v>2482</v>
      </c>
      <c r="M3091" s="256">
        <v>2254</v>
      </c>
      <c r="N3091" s="256">
        <v>1985</v>
      </c>
      <c r="O3091" s="256">
        <v>1708</v>
      </c>
      <c r="P3091" s="256">
        <v>1439</v>
      </c>
      <c r="Q3091" s="256">
        <v>1226</v>
      </c>
      <c r="R3091" s="256">
        <v>1077</v>
      </c>
      <c r="S3091" s="256">
        <v>977</v>
      </c>
      <c r="T3091" s="256">
        <v>917</v>
      </c>
      <c r="U3091" s="256">
        <v>896</v>
      </c>
      <c r="V3091" s="256">
        <v>902</v>
      </c>
      <c r="W3091" s="256">
        <v>840</v>
      </c>
      <c r="X3091" s="256">
        <v>736</v>
      </c>
      <c r="Y3091" s="256">
        <v>668</v>
      </c>
      <c r="Z3091" s="256">
        <v>658</v>
      </c>
      <c r="AA3091" s="256">
        <v>658</v>
      </c>
      <c r="AB3091" s="256">
        <v>664</v>
      </c>
      <c r="AC3091" s="256">
        <v>653</v>
      </c>
      <c r="AD3091" s="256">
        <v>606</v>
      </c>
      <c r="AE3091" s="256">
        <v>540</v>
      </c>
      <c r="AF3091" s="256">
        <v>462</v>
      </c>
      <c r="AG3091" s="256">
        <v>424</v>
      </c>
      <c r="AH3091" s="256">
        <v>410</v>
      </c>
      <c r="AI3091" s="256">
        <v>393</v>
      </c>
      <c r="AJ3091" s="256">
        <v>326</v>
      </c>
      <c r="AK3091" s="256">
        <v>171</v>
      </c>
      <c r="AL3091" s="256">
        <v>0</v>
      </c>
      <c r="AM3091" s="256">
        <v>0</v>
      </c>
      <c r="AN3091" s="256">
        <v>0</v>
      </c>
      <c r="AO3091" s="256">
        <v>0</v>
      </c>
      <c r="AP3091" s="256">
        <v>0</v>
      </c>
      <c r="AQ3091" s="256">
        <v>0</v>
      </c>
      <c r="AR3091" s="256">
        <v>0</v>
      </c>
      <c r="AS3091" s="256">
        <v>0</v>
      </c>
      <c r="AT3091" s="256">
        <v>0</v>
      </c>
      <c r="AU3091" s="256">
        <v>0</v>
      </c>
      <c r="AV3091" s="256">
        <v>0</v>
      </c>
      <c r="AW3091" s="256">
        <v>0</v>
      </c>
      <c r="AX3091" s="256">
        <v>0</v>
      </c>
      <c r="AY3091" s="256">
        <v>0</v>
      </c>
      <c r="AZ3091" s="256">
        <v>0</v>
      </c>
      <c r="BA3091" s="256">
        <v>0</v>
      </c>
      <c r="BB3091" s="256">
        <v>0</v>
      </c>
      <c r="BC3091" s="256">
        <v>0</v>
      </c>
      <c r="BD3091" s="256">
        <v>0</v>
      </c>
      <c r="BE3091" s="256">
        <v>0</v>
      </c>
      <c r="BF3091" s="256">
        <v>0</v>
      </c>
      <c r="BG3091" s="256">
        <v>0</v>
      </c>
      <c r="BH3091" s="256">
        <v>0</v>
      </c>
      <c r="BI3091" s="256">
        <v>0</v>
      </c>
      <c r="BJ3091" s="256">
        <v>0</v>
      </c>
      <c r="BK3091" s="256">
        <v>0</v>
      </c>
      <c r="BL3091" s="256">
        <v>0</v>
      </c>
      <c r="BM3091" s="256">
        <v>0</v>
      </c>
      <c r="BN3091" s="256">
        <v>0</v>
      </c>
      <c r="BO3091" s="256">
        <v>0</v>
      </c>
      <c r="BP3091" s="256">
        <v>0</v>
      </c>
      <c r="BQ3091" s="256">
        <v>0</v>
      </c>
      <c r="BR3091" s="256">
        <v>0</v>
      </c>
      <c r="BS3091" s="256">
        <v>0</v>
      </c>
      <c r="BT3091" s="256">
        <v>0</v>
      </c>
      <c r="BU3091" s="256">
        <v>0</v>
      </c>
      <c r="BV3091" s="256">
        <v>0</v>
      </c>
    </row>
    <row r="3092" spans="1:74">
      <c r="A3092" s="256">
        <v>120</v>
      </c>
      <c r="B3092" s="256">
        <v>2656</v>
      </c>
      <c r="C3092" s="256">
        <v>2698</v>
      </c>
      <c r="D3092" s="256">
        <v>2732</v>
      </c>
      <c r="E3092" s="256">
        <v>2760</v>
      </c>
      <c r="F3092" s="256">
        <v>2784</v>
      </c>
      <c r="G3092" s="256">
        <v>2786</v>
      </c>
      <c r="H3092" s="256">
        <v>2767</v>
      </c>
      <c r="I3092" s="256">
        <v>2732</v>
      </c>
      <c r="J3092" s="256">
        <v>2676</v>
      </c>
      <c r="K3092" s="256">
        <v>2564</v>
      </c>
      <c r="L3092" s="256">
        <v>2352</v>
      </c>
      <c r="M3092" s="256">
        <v>2076</v>
      </c>
      <c r="N3092" s="256">
        <v>1784</v>
      </c>
      <c r="O3092" s="256">
        <v>1492</v>
      </c>
      <c r="P3092" s="256">
        <v>1234</v>
      </c>
      <c r="Q3092" s="256">
        <v>1047</v>
      </c>
      <c r="R3092" s="256">
        <v>918</v>
      </c>
      <c r="S3092" s="256">
        <v>834</v>
      </c>
      <c r="T3092" s="256">
        <v>796</v>
      </c>
      <c r="U3092" s="256">
        <v>799</v>
      </c>
      <c r="V3092" s="256">
        <v>814</v>
      </c>
      <c r="W3092" s="256">
        <v>770</v>
      </c>
      <c r="X3092" s="256">
        <v>695</v>
      </c>
      <c r="Y3092" s="256">
        <v>641</v>
      </c>
      <c r="Z3092" s="256">
        <v>641</v>
      </c>
      <c r="AA3092" s="256">
        <v>650</v>
      </c>
      <c r="AB3092" s="256">
        <v>658</v>
      </c>
      <c r="AC3092" s="256">
        <v>640</v>
      </c>
      <c r="AD3092" s="256">
        <v>606</v>
      </c>
      <c r="AE3092" s="256">
        <v>562</v>
      </c>
      <c r="AF3092" s="256">
        <v>490</v>
      </c>
      <c r="AG3092" s="256">
        <v>448</v>
      </c>
      <c r="AH3092" s="256">
        <v>430</v>
      </c>
      <c r="AI3092" s="256">
        <v>426</v>
      </c>
      <c r="AJ3092" s="256">
        <v>372</v>
      </c>
      <c r="AK3092" s="256">
        <v>196</v>
      </c>
      <c r="AL3092" s="256">
        <v>0</v>
      </c>
      <c r="AM3092" s="256">
        <v>0</v>
      </c>
      <c r="AN3092" s="256">
        <v>0</v>
      </c>
      <c r="AO3092" s="256">
        <v>0</v>
      </c>
      <c r="AP3092" s="256">
        <v>0</v>
      </c>
      <c r="AQ3092" s="256">
        <v>0</v>
      </c>
      <c r="AR3092" s="256">
        <v>0</v>
      </c>
      <c r="AS3092" s="256">
        <v>0</v>
      </c>
      <c r="AT3092" s="256">
        <v>0</v>
      </c>
      <c r="AU3092" s="256">
        <v>0</v>
      </c>
      <c r="AV3092" s="256">
        <v>0</v>
      </c>
      <c r="AW3092" s="256">
        <v>0</v>
      </c>
      <c r="AX3092" s="256">
        <v>0</v>
      </c>
      <c r="AY3092" s="256">
        <v>0</v>
      </c>
      <c r="AZ3092" s="256">
        <v>0</v>
      </c>
      <c r="BA3092" s="256">
        <v>0</v>
      </c>
      <c r="BB3092" s="256">
        <v>0</v>
      </c>
      <c r="BC3092" s="256">
        <v>0</v>
      </c>
      <c r="BD3092" s="256">
        <v>0</v>
      </c>
      <c r="BE3092" s="256">
        <v>0</v>
      </c>
      <c r="BF3092" s="256">
        <v>0</v>
      </c>
      <c r="BG3092" s="256">
        <v>0</v>
      </c>
      <c r="BH3092" s="256">
        <v>0</v>
      </c>
      <c r="BI3092" s="256">
        <v>0</v>
      </c>
      <c r="BJ3092" s="256">
        <v>0</v>
      </c>
      <c r="BK3092" s="256">
        <v>0</v>
      </c>
      <c r="BL3092" s="256">
        <v>0</v>
      </c>
      <c r="BM3092" s="256">
        <v>0</v>
      </c>
      <c r="BN3092" s="256">
        <v>0</v>
      </c>
      <c r="BO3092" s="256">
        <v>0</v>
      </c>
      <c r="BP3092" s="256">
        <v>0</v>
      </c>
      <c r="BQ3092" s="256">
        <v>0</v>
      </c>
      <c r="BR3092" s="256">
        <v>0</v>
      </c>
      <c r="BS3092" s="256">
        <v>0</v>
      </c>
      <c r="BT3092" s="256">
        <v>0</v>
      </c>
      <c r="BU3092" s="256">
        <v>0</v>
      </c>
      <c r="BV3092" s="256">
        <v>0</v>
      </c>
    </row>
    <row r="3093" spans="1:74">
      <c r="A3093" s="256">
        <v>122.5</v>
      </c>
      <c r="B3093" s="256">
        <v>2656</v>
      </c>
      <c r="C3093" s="256">
        <v>2696</v>
      </c>
      <c r="D3093" s="256">
        <v>2730</v>
      </c>
      <c r="E3093" s="256">
        <v>2758</v>
      </c>
      <c r="F3093" s="256">
        <v>2778</v>
      </c>
      <c r="G3093" s="256">
        <v>2773</v>
      </c>
      <c r="H3093" s="256">
        <v>2748</v>
      </c>
      <c r="I3093" s="256">
        <v>2704</v>
      </c>
      <c r="J3093" s="256">
        <v>2623</v>
      </c>
      <c r="K3093" s="256">
        <v>2462</v>
      </c>
      <c r="L3093" s="256">
        <v>2200</v>
      </c>
      <c r="M3093" s="256">
        <v>1894</v>
      </c>
      <c r="N3093" s="256">
        <v>1584</v>
      </c>
      <c r="O3093" s="256">
        <v>1294</v>
      </c>
      <c r="P3093" s="256">
        <v>1060</v>
      </c>
      <c r="Q3093" s="256">
        <v>904</v>
      </c>
      <c r="R3093" s="256">
        <v>798</v>
      </c>
      <c r="S3093" s="256">
        <v>740</v>
      </c>
      <c r="T3093" s="256">
        <v>732</v>
      </c>
      <c r="U3093" s="256">
        <v>754</v>
      </c>
      <c r="V3093" s="256">
        <v>778</v>
      </c>
      <c r="W3093" s="256">
        <v>759</v>
      </c>
      <c r="X3093" s="256">
        <v>700</v>
      </c>
      <c r="Y3093" s="256">
        <v>640</v>
      </c>
      <c r="Z3093" s="256">
        <v>638</v>
      </c>
      <c r="AA3093" s="256">
        <v>647</v>
      </c>
      <c r="AB3093" s="256">
        <v>648</v>
      </c>
      <c r="AC3093" s="256">
        <v>626</v>
      </c>
      <c r="AD3093" s="256">
        <v>606</v>
      </c>
      <c r="AE3093" s="256">
        <v>571</v>
      </c>
      <c r="AF3093" s="256">
        <v>501</v>
      </c>
      <c r="AG3093" s="256">
        <v>456</v>
      </c>
      <c r="AH3093" s="256">
        <v>433</v>
      </c>
      <c r="AI3093" s="256">
        <v>410</v>
      </c>
      <c r="AJ3093" s="256">
        <v>356</v>
      </c>
      <c r="AK3093" s="256">
        <v>207</v>
      </c>
      <c r="AL3093" s="256">
        <v>0</v>
      </c>
      <c r="AM3093" s="256">
        <v>0</v>
      </c>
      <c r="AN3093" s="256">
        <v>0</v>
      </c>
      <c r="AO3093" s="256">
        <v>0</v>
      </c>
      <c r="AP3093" s="256">
        <v>0</v>
      </c>
      <c r="AQ3093" s="256">
        <v>0</v>
      </c>
      <c r="AR3093" s="256">
        <v>0</v>
      </c>
      <c r="AS3093" s="256">
        <v>0</v>
      </c>
      <c r="AT3093" s="256">
        <v>0</v>
      </c>
      <c r="AU3093" s="256">
        <v>0</v>
      </c>
      <c r="AV3093" s="256">
        <v>0</v>
      </c>
      <c r="AW3093" s="256">
        <v>0</v>
      </c>
      <c r="AX3093" s="256">
        <v>0</v>
      </c>
      <c r="AY3093" s="256">
        <v>0</v>
      </c>
      <c r="AZ3093" s="256">
        <v>0</v>
      </c>
      <c r="BA3093" s="256">
        <v>0</v>
      </c>
      <c r="BB3093" s="256">
        <v>0</v>
      </c>
      <c r="BC3093" s="256">
        <v>0</v>
      </c>
      <c r="BD3093" s="256">
        <v>0</v>
      </c>
      <c r="BE3093" s="256">
        <v>0</v>
      </c>
      <c r="BF3093" s="256">
        <v>0</v>
      </c>
      <c r="BG3093" s="256">
        <v>0</v>
      </c>
      <c r="BH3093" s="256">
        <v>0</v>
      </c>
      <c r="BI3093" s="256">
        <v>0</v>
      </c>
      <c r="BJ3093" s="256">
        <v>0</v>
      </c>
      <c r="BK3093" s="256">
        <v>0</v>
      </c>
      <c r="BL3093" s="256">
        <v>0</v>
      </c>
      <c r="BM3093" s="256">
        <v>0</v>
      </c>
      <c r="BN3093" s="256">
        <v>0</v>
      </c>
      <c r="BO3093" s="256">
        <v>0</v>
      </c>
      <c r="BP3093" s="256">
        <v>0</v>
      </c>
      <c r="BQ3093" s="256">
        <v>0</v>
      </c>
      <c r="BR3093" s="256">
        <v>0</v>
      </c>
      <c r="BS3093" s="256">
        <v>0</v>
      </c>
      <c r="BT3093" s="256">
        <v>0</v>
      </c>
      <c r="BU3093" s="256">
        <v>0</v>
      </c>
      <c r="BV3093" s="256">
        <v>0</v>
      </c>
    </row>
    <row r="3094" spans="1:74">
      <c r="A3094" s="256">
        <v>125</v>
      </c>
      <c r="B3094" s="256">
        <v>2656</v>
      </c>
      <c r="C3094" s="256">
        <v>2701</v>
      </c>
      <c r="D3094" s="256">
        <v>2740</v>
      </c>
      <c r="E3094" s="256">
        <v>2768</v>
      </c>
      <c r="F3094" s="256">
        <v>2781</v>
      </c>
      <c r="G3094" s="256">
        <v>2769</v>
      </c>
      <c r="H3094" s="256">
        <v>2737</v>
      </c>
      <c r="I3094" s="256">
        <v>2678</v>
      </c>
      <c r="J3094" s="256">
        <v>2560</v>
      </c>
      <c r="K3094" s="256">
        <v>2347</v>
      </c>
      <c r="L3094" s="256">
        <v>2051</v>
      </c>
      <c r="M3094" s="256">
        <v>1727</v>
      </c>
      <c r="N3094" s="256">
        <v>1401</v>
      </c>
      <c r="O3094" s="256">
        <v>1123</v>
      </c>
      <c r="P3094" s="256">
        <v>924</v>
      </c>
      <c r="Q3094" s="256">
        <v>798</v>
      </c>
      <c r="R3094" s="256">
        <v>720</v>
      </c>
      <c r="S3094" s="256">
        <v>694</v>
      </c>
      <c r="T3094" s="256">
        <v>709</v>
      </c>
      <c r="U3094" s="256">
        <v>745</v>
      </c>
      <c r="V3094" s="256">
        <v>780</v>
      </c>
      <c r="W3094" s="256">
        <v>797</v>
      </c>
      <c r="X3094" s="256">
        <v>759</v>
      </c>
      <c r="Y3094" s="256">
        <v>688</v>
      </c>
      <c r="Z3094" s="256">
        <v>663</v>
      </c>
      <c r="AA3094" s="256">
        <v>657</v>
      </c>
      <c r="AB3094" s="256">
        <v>644</v>
      </c>
      <c r="AC3094" s="256">
        <v>626</v>
      </c>
      <c r="AD3094" s="256">
        <v>614</v>
      </c>
      <c r="AE3094" s="256">
        <v>570</v>
      </c>
      <c r="AF3094" s="256">
        <v>498</v>
      </c>
      <c r="AG3094" s="256">
        <v>438</v>
      </c>
      <c r="AH3094" s="256">
        <v>388</v>
      </c>
      <c r="AI3094" s="256">
        <v>362</v>
      </c>
      <c r="AJ3094" s="256">
        <v>323</v>
      </c>
      <c r="AK3094" s="256">
        <v>192</v>
      </c>
      <c r="AL3094" s="256">
        <v>0</v>
      </c>
      <c r="AM3094" s="256">
        <v>0</v>
      </c>
      <c r="AN3094" s="256">
        <v>0</v>
      </c>
      <c r="AO3094" s="256">
        <v>0</v>
      </c>
      <c r="AP3094" s="256">
        <v>0</v>
      </c>
      <c r="AQ3094" s="256">
        <v>0</v>
      </c>
      <c r="AR3094" s="256">
        <v>0</v>
      </c>
      <c r="AS3094" s="256">
        <v>0</v>
      </c>
      <c r="AT3094" s="256">
        <v>0</v>
      </c>
      <c r="AU3094" s="256">
        <v>0</v>
      </c>
      <c r="AV3094" s="256">
        <v>0</v>
      </c>
      <c r="AW3094" s="256">
        <v>0</v>
      </c>
      <c r="AX3094" s="256">
        <v>0</v>
      </c>
      <c r="AY3094" s="256">
        <v>0</v>
      </c>
      <c r="AZ3094" s="256">
        <v>0</v>
      </c>
      <c r="BA3094" s="256">
        <v>0</v>
      </c>
      <c r="BB3094" s="256">
        <v>0</v>
      </c>
      <c r="BC3094" s="256">
        <v>0</v>
      </c>
      <c r="BD3094" s="256">
        <v>0</v>
      </c>
      <c r="BE3094" s="256">
        <v>0</v>
      </c>
      <c r="BF3094" s="256">
        <v>0</v>
      </c>
      <c r="BG3094" s="256">
        <v>0</v>
      </c>
      <c r="BH3094" s="256">
        <v>0</v>
      </c>
      <c r="BI3094" s="256">
        <v>0</v>
      </c>
      <c r="BJ3094" s="256">
        <v>0</v>
      </c>
      <c r="BK3094" s="256">
        <v>0</v>
      </c>
      <c r="BL3094" s="256">
        <v>0</v>
      </c>
      <c r="BM3094" s="256">
        <v>0</v>
      </c>
      <c r="BN3094" s="256">
        <v>0</v>
      </c>
      <c r="BO3094" s="256">
        <v>0</v>
      </c>
      <c r="BP3094" s="256">
        <v>0</v>
      </c>
      <c r="BQ3094" s="256">
        <v>0</v>
      </c>
      <c r="BR3094" s="256">
        <v>0</v>
      </c>
      <c r="BS3094" s="256">
        <v>0</v>
      </c>
      <c r="BT3094" s="256">
        <v>0</v>
      </c>
      <c r="BU3094" s="256">
        <v>0</v>
      </c>
      <c r="BV3094" s="256">
        <v>0</v>
      </c>
    </row>
    <row r="3095" spans="1:74">
      <c r="A3095" s="256">
        <v>127.5</v>
      </c>
      <c r="B3095" s="256">
        <v>2656</v>
      </c>
      <c r="C3095" s="256">
        <v>2708</v>
      </c>
      <c r="D3095" s="256">
        <v>2748</v>
      </c>
      <c r="E3095" s="256">
        <v>2776</v>
      </c>
      <c r="F3095" s="256">
        <v>2784</v>
      </c>
      <c r="G3095" s="256">
        <v>2766</v>
      </c>
      <c r="H3095" s="256">
        <v>2726</v>
      </c>
      <c r="I3095" s="256">
        <v>2649</v>
      </c>
      <c r="J3095" s="256">
        <v>2492</v>
      </c>
      <c r="K3095" s="256">
        <v>2231</v>
      </c>
      <c r="L3095" s="256">
        <v>1903</v>
      </c>
      <c r="M3095" s="256">
        <v>1562</v>
      </c>
      <c r="N3095" s="256">
        <v>1234</v>
      </c>
      <c r="O3095" s="256">
        <v>986</v>
      </c>
      <c r="P3095" s="256">
        <v>822</v>
      </c>
      <c r="Q3095" s="256">
        <v>726</v>
      </c>
      <c r="R3095" s="256">
        <v>678</v>
      </c>
      <c r="S3095" s="256">
        <v>678</v>
      </c>
      <c r="T3095" s="256">
        <v>712</v>
      </c>
      <c r="U3095" s="256">
        <v>761</v>
      </c>
      <c r="V3095" s="256">
        <v>814</v>
      </c>
      <c r="W3095" s="256">
        <v>874</v>
      </c>
      <c r="X3095" s="256">
        <v>888</v>
      </c>
      <c r="Y3095" s="256">
        <v>831</v>
      </c>
      <c r="Z3095" s="256">
        <v>777</v>
      </c>
      <c r="AA3095" s="256">
        <v>734</v>
      </c>
      <c r="AB3095" s="256">
        <v>688</v>
      </c>
      <c r="AC3095" s="256">
        <v>660</v>
      </c>
      <c r="AD3095" s="256">
        <v>612</v>
      </c>
      <c r="AE3095" s="256">
        <v>560</v>
      </c>
      <c r="AF3095" s="256">
        <v>485</v>
      </c>
      <c r="AG3095" s="256">
        <v>400</v>
      </c>
      <c r="AH3095" s="256">
        <v>348</v>
      </c>
      <c r="AI3095" s="256">
        <v>324</v>
      </c>
      <c r="AJ3095" s="256">
        <v>286</v>
      </c>
      <c r="AK3095" s="256">
        <v>176</v>
      </c>
      <c r="AL3095" s="256">
        <v>0</v>
      </c>
      <c r="AM3095" s="256">
        <v>0</v>
      </c>
      <c r="AN3095" s="256">
        <v>0</v>
      </c>
      <c r="AO3095" s="256">
        <v>0</v>
      </c>
      <c r="AP3095" s="256">
        <v>0</v>
      </c>
      <c r="AQ3095" s="256">
        <v>0</v>
      </c>
      <c r="AR3095" s="256">
        <v>0</v>
      </c>
      <c r="AS3095" s="256">
        <v>0</v>
      </c>
      <c r="AT3095" s="256">
        <v>0</v>
      </c>
      <c r="AU3095" s="256">
        <v>0</v>
      </c>
      <c r="AV3095" s="256">
        <v>0</v>
      </c>
      <c r="AW3095" s="256">
        <v>0</v>
      </c>
      <c r="AX3095" s="256">
        <v>0</v>
      </c>
      <c r="AY3095" s="256">
        <v>0</v>
      </c>
      <c r="AZ3095" s="256">
        <v>0</v>
      </c>
      <c r="BA3095" s="256">
        <v>0</v>
      </c>
      <c r="BB3095" s="256">
        <v>0</v>
      </c>
      <c r="BC3095" s="256">
        <v>0</v>
      </c>
      <c r="BD3095" s="256">
        <v>0</v>
      </c>
      <c r="BE3095" s="256">
        <v>0</v>
      </c>
      <c r="BF3095" s="256">
        <v>0</v>
      </c>
      <c r="BG3095" s="256">
        <v>0</v>
      </c>
      <c r="BH3095" s="256">
        <v>0</v>
      </c>
      <c r="BI3095" s="256">
        <v>0</v>
      </c>
      <c r="BJ3095" s="256">
        <v>0</v>
      </c>
      <c r="BK3095" s="256">
        <v>0</v>
      </c>
      <c r="BL3095" s="256">
        <v>0</v>
      </c>
      <c r="BM3095" s="256">
        <v>0</v>
      </c>
      <c r="BN3095" s="256">
        <v>0</v>
      </c>
      <c r="BO3095" s="256">
        <v>0</v>
      </c>
      <c r="BP3095" s="256">
        <v>0</v>
      </c>
      <c r="BQ3095" s="256">
        <v>0</v>
      </c>
      <c r="BR3095" s="256">
        <v>0</v>
      </c>
      <c r="BS3095" s="256">
        <v>0</v>
      </c>
      <c r="BT3095" s="256">
        <v>0</v>
      </c>
      <c r="BU3095" s="256">
        <v>0</v>
      </c>
      <c r="BV3095" s="256">
        <v>0</v>
      </c>
    </row>
    <row r="3096" spans="1:74">
      <c r="A3096" s="256">
        <v>130</v>
      </c>
      <c r="B3096" s="256">
        <v>2656</v>
      </c>
      <c r="C3096" s="256">
        <v>2710</v>
      </c>
      <c r="D3096" s="256">
        <v>2750</v>
      </c>
      <c r="E3096" s="256">
        <v>2776</v>
      </c>
      <c r="F3096" s="256">
        <v>2780</v>
      </c>
      <c r="G3096" s="256">
        <v>2755</v>
      </c>
      <c r="H3096" s="256">
        <v>2706</v>
      </c>
      <c r="I3096" s="256">
        <v>2609</v>
      </c>
      <c r="J3096" s="256">
        <v>2403</v>
      </c>
      <c r="K3096" s="256">
        <v>2106</v>
      </c>
      <c r="L3096" s="256">
        <v>1764</v>
      </c>
      <c r="M3096" s="256">
        <v>1406</v>
      </c>
      <c r="N3096" s="256">
        <v>1094</v>
      </c>
      <c r="O3096" s="256">
        <v>880</v>
      </c>
      <c r="P3096" s="256">
        <v>750</v>
      </c>
      <c r="Q3096" s="256">
        <v>682</v>
      </c>
      <c r="R3096" s="256">
        <v>658</v>
      </c>
      <c r="S3096" s="256">
        <v>681</v>
      </c>
      <c r="T3096" s="256">
        <v>730</v>
      </c>
      <c r="U3096" s="256">
        <v>796</v>
      </c>
      <c r="V3096" s="256">
        <v>873</v>
      </c>
      <c r="W3096" s="256">
        <v>968</v>
      </c>
      <c r="X3096" s="256">
        <v>1047</v>
      </c>
      <c r="Y3096" s="256">
        <v>1054</v>
      </c>
      <c r="Z3096" s="256">
        <v>1004</v>
      </c>
      <c r="AA3096" s="256">
        <v>926</v>
      </c>
      <c r="AB3096" s="256">
        <v>846</v>
      </c>
      <c r="AC3096" s="256">
        <v>751</v>
      </c>
      <c r="AD3096" s="256">
        <v>655</v>
      </c>
      <c r="AE3096" s="256">
        <v>573</v>
      </c>
      <c r="AF3096" s="256">
        <v>478</v>
      </c>
      <c r="AG3096" s="256">
        <v>385</v>
      </c>
      <c r="AH3096" s="256">
        <v>333</v>
      </c>
      <c r="AI3096" s="256">
        <v>310</v>
      </c>
      <c r="AJ3096" s="256">
        <v>272</v>
      </c>
      <c r="AK3096" s="256">
        <v>178</v>
      </c>
      <c r="AL3096" s="256">
        <v>0</v>
      </c>
      <c r="AM3096" s="256">
        <v>0</v>
      </c>
      <c r="AN3096" s="256">
        <v>0</v>
      </c>
      <c r="AO3096" s="256">
        <v>0</v>
      </c>
      <c r="AP3096" s="256">
        <v>0</v>
      </c>
      <c r="AQ3096" s="256">
        <v>0</v>
      </c>
      <c r="AR3096" s="256">
        <v>0</v>
      </c>
      <c r="AS3096" s="256">
        <v>0</v>
      </c>
      <c r="AT3096" s="256">
        <v>0</v>
      </c>
      <c r="AU3096" s="256">
        <v>0</v>
      </c>
      <c r="AV3096" s="256">
        <v>0</v>
      </c>
      <c r="AW3096" s="256">
        <v>0</v>
      </c>
      <c r="AX3096" s="256">
        <v>0</v>
      </c>
      <c r="AY3096" s="256">
        <v>0</v>
      </c>
      <c r="AZ3096" s="256">
        <v>0</v>
      </c>
      <c r="BA3096" s="256">
        <v>0</v>
      </c>
      <c r="BB3096" s="256">
        <v>0</v>
      </c>
      <c r="BC3096" s="256">
        <v>0</v>
      </c>
      <c r="BD3096" s="256">
        <v>0</v>
      </c>
      <c r="BE3096" s="256">
        <v>0</v>
      </c>
      <c r="BF3096" s="256">
        <v>0</v>
      </c>
      <c r="BG3096" s="256">
        <v>0</v>
      </c>
      <c r="BH3096" s="256">
        <v>0</v>
      </c>
      <c r="BI3096" s="256">
        <v>0</v>
      </c>
      <c r="BJ3096" s="256">
        <v>0</v>
      </c>
      <c r="BK3096" s="256">
        <v>0</v>
      </c>
      <c r="BL3096" s="256">
        <v>0</v>
      </c>
      <c r="BM3096" s="256">
        <v>0</v>
      </c>
      <c r="BN3096" s="256">
        <v>0</v>
      </c>
      <c r="BO3096" s="256">
        <v>0</v>
      </c>
      <c r="BP3096" s="256">
        <v>0</v>
      </c>
      <c r="BQ3096" s="256">
        <v>0</v>
      </c>
      <c r="BR3096" s="256">
        <v>0</v>
      </c>
      <c r="BS3096" s="256">
        <v>0</v>
      </c>
      <c r="BT3096" s="256">
        <v>0</v>
      </c>
      <c r="BU3096" s="256">
        <v>0</v>
      </c>
      <c r="BV3096" s="256">
        <v>0</v>
      </c>
    </row>
    <row r="3097" spans="1:74">
      <c r="A3097" s="256">
        <v>132.5</v>
      </c>
      <c r="B3097" s="256">
        <v>2656</v>
      </c>
      <c r="C3097" s="256">
        <v>2715</v>
      </c>
      <c r="D3097" s="256">
        <v>2759</v>
      </c>
      <c r="E3097" s="256">
        <v>2784</v>
      </c>
      <c r="F3097" s="256">
        <v>2783</v>
      </c>
      <c r="G3097" s="256">
        <v>2753</v>
      </c>
      <c r="H3097" s="256">
        <v>2695</v>
      </c>
      <c r="I3097" s="256">
        <v>2568</v>
      </c>
      <c r="J3097" s="256">
        <v>2318</v>
      </c>
      <c r="K3097" s="256">
        <v>1988</v>
      </c>
      <c r="L3097" s="256">
        <v>1627</v>
      </c>
      <c r="M3097" s="256">
        <v>1267</v>
      </c>
      <c r="N3097" s="256">
        <v>980</v>
      </c>
      <c r="O3097" s="256">
        <v>804</v>
      </c>
      <c r="P3097" s="256">
        <v>704</v>
      </c>
      <c r="Q3097" s="256">
        <v>658</v>
      </c>
      <c r="R3097" s="256">
        <v>658</v>
      </c>
      <c r="S3097" s="256">
        <v>693</v>
      </c>
      <c r="T3097" s="256">
        <v>758</v>
      </c>
      <c r="U3097" s="256">
        <v>840</v>
      </c>
      <c r="V3097" s="256">
        <v>938</v>
      </c>
      <c r="W3097" s="256">
        <v>1051</v>
      </c>
      <c r="X3097" s="256">
        <v>1169</v>
      </c>
      <c r="Y3097" s="256">
        <v>1246</v>
      </c>
      <c r="Z3097" s="256">
        <v>1243</v>
      </c>
      <c r="AA3097" s="256">
        <v>1157</v>
      </c>
      <c r="AB3097" s="256">
        <v>1034</v>
      </c>
      <c r="AC3097" s="256">
        <v>890</v>
      </c>
      <c r="AD3097" s="256">
        <v>763</v>
      </c>
      <c r="AE3097" s="256">
        <v>640</v>
      </c>
      <c r="AF3097" s="256">
        <v>511</v>
      </c>
      <c r="AG3097" s="256">
        <v>401</v>
      </c>
      <c r="AH3097" s="256">
        <v>339</v>
      </c>
      <c r="AI3097" s="256">
        <v>324</v>
      </c>
      <c r="AJ3097" s="256">
        <v>300</v>
      </c>
      <c r="AK3097" s="256">
        <v>196</v>
      </c>
      <c r="AL3097" s="256">
        <v>0</v>
      </c>
      <c r="AM3097" s="256">
        <v>0</v>
      </c>
      <c r="AN3097" s="256">
        <v>0</v>
      </c>
      <c r="AO3097" s="256">
        <v>0</v>
      </c>
      <c r="AP3097" s="256">
        <v>0</v>
      </c>
      <c r="AQ3097" s="256">
        <v>0</v>
      </c>
      <c r="AR3097" s="256">
        <v>0</v>
      </c>
      <c r="AS3097" s="256">
        <v>0</v>
      </c>
      <c r="AT3097" s="256">
        <v>0</v>
      </c>
      <c r="AU3097" s="256">
        <v>0</v>
      </c>
      <c r="AV3097" s="256">
        <v>0</v>
      </c>
      <c r="AW3097" s="256">
        <v>0</v>
      </c>
      <c r="AX3097" s="256">
        <v>0</v>
      </c>
      <c r="AY3097" s="256">
        <v>0</v>
      </c>
      <c r="AZ3097" s="256">
        <v>0</v>
      </c>
      <c r="BA3097" s="256">
        <v>0</v>
      </c>
      <c r="BB3097" s="256">
        <v>0</v>
      </c>
      <c r="BC3097" s="256">
        <v>0</v>
      </c>
      <c r="BD3097" s="256">
        <v>0</v>
      </c>
      <c r="BE3097" s="256">
        <v>0</v>
      </c>
      <c r="BF3097" s="256">
        <v>0</v>
      </c>
      <c r="BG3097" s="256">
        <v>0</v>
      </c>
      <c r="BH3097" s="256">
        <v>0</v>
      </c>
      <c r="BI3097" s="256">
        <v>0</v>
      </c>
      <c r="BJ3097" s="256">
        <v>0</v>
      </c>
      <c r="BK3097" s="256">
        <v>0</v>
      </c>
      <c r="BL3097" s="256">
        <v>0</v>
      </c>
      <c r="BM3097" s="256">
        <v>0</v>
      </c>
      <c r="BN3097" s="256">
        <v>0</v>
      </c>
      <c r="BO3097" s="256">
        <v>0</v>
      </c>
      <c r="BP3097" s="256">
        <v>0</v>
      </c>
      <c r="BQ3097" s="256">
        <v>0</v>
      </c>
      <c r="BR3097" s="256">
        <v>0</v>
      </c>
      <c r="BS3097" s="256">
        <v>0</v>
      </c>
      <c r="BT3097" s="256">
        <v>0</v>
      </c>
      <c r="BU3097" s="256">
        <v>0</v>
      </c>
      <c r="BV3097" s="256">
        <v>0</v>
      </c>
    </row>
    <row r="3098" spans="1:74">
      <c r="A3098" s="256">
        <v>135</v>
      </c>
      <c r="B3098" s="256">
        <v>2656</v>
      </c>
      <c r="C3098" s="256">
        <v>2716</v>
      </c>
      <c r="D3098" s="256">
        <v>2758</v>
      </c>
      <c r="E3098" s="256">
        <v>2781</v>
      </c>
      <c r="F3098" s="256">
        <v>2774</v>
      </c>
      <c r="G3098" s="256">
        <v>2737</v>
      </c>
      <c r="H3098" s="256">
        <v>2666</v>
      </c>
      <c r="I3098" s="256">
        <v>2506</v>
      </c>
      <c r="J3098" s="256">
        <v>2220</v>
      </c>
      <c r="K3098" s="256">
        <v>1865</v>
      </c>
      <c r="L3098" s="256">
        <v>1490</v>
      </c>
      <c r="M3098" s="256">
        <v>1143</v>
      </c>
      <c r="N3098" s="256">
        <v>893</v>
      </c>
      <c r="O3098" s="256">
        <v>751</v>
      </c>
      <c r="P3098" s="256">
        <v>676</v>
      </c>
      <c r="Q3098" s="256">
        <v>649</v>
      </c>
      <c r="R3098" s="256">
        <v>663</v>
      </c>
      <c r="S3098" s="256">
        <v>718</v>
      </c>
      <c r="T3098" s="256">
        <v>795</v>
      </c>
      <c r="U3098" s="256">
        <v>890</v>
      </c>
      <c r="V3098" s="256">
        <v>998</v>
      </c>
      <c r="W3098" s="256">
        <v>1118</v>
      </c>
      <c r="X3098" s="256">
        <v>1240</v>
      </c>
      <c r="Y3098" s="256">
        <v>1327</v>
      </c>
      <c r="Z3098" s="256">
        <v>1347</v>
      </c>
      <c r="AA3098" s="256">
        <v>1276</v>
      </c>
      <c r="AB3098" s="256">
        <v>1124</v>
      </c>
      <c r="AC3098" s="256">
        <v>972</v>
      </c>
      <c r="AD3098" s="256">
        <v>837</v>
      </c>
      <c r="AE3098" s="256">
        <v>692</v>
      </c>
      <c r="AF3098" s="256">
        <v>551</v>
      </c>
      <c r="AG3098" s="256">
        <v>424</v>
      </c>
      <c r="AH3098" s="256">
        <v>379</v>
      </c>
      <c r="AI3098" s="256">
        <v>384</v>
      </c>
      <c r="AJ3098" s="256">
        <v>348</v>
      </c>
      <c r="AK3098" s="256">
        <v>202</v>
      </c>
      <c r="AL3098" s="256">
        <v>0</v>
      </c>
      <c r="AM3098" s="256">
        <v>0</v>
      </c>
      <c r="AN3098" s="256">
        <v>0</v>
      </c>
      <c r="AO3098" s="256">
        <v>0</v>
      </c>
      <c r="AP3098" s="256">
        <v>0</v>
      </c>
      <c r="AQ3098" s="256">
        <v>0</v>
      </c>
      <c r="AR3098" s="256">
        <v>0</v>
      </c>
      <c r="AS3098" s="256">
        <v>0</v>
      </c>
      <c r="AT3098" s="256">
        <v>0</v>
      </c>
      <c r="AU3098" s="256">
        <v>0</v>
      </c>
      <c r="AV3098" s="256">
        <v>0</v>
      </c>
      <c r="AW3098" s="256">
        <v>0</v>
      </c>
      <c r="AX3098" s="256">
        <v>0</v>
      </c>
      <c r="AY3098" s="256">
        <v>0</v>
      </c>
      <c r="AZ3098" s="256">
        <v>0</v>
      </c>
      <c r="BA3098" s="256">
        <v>0</v>
      </c>
      <c r="BB3098" s="256">
        <v>0</v>
      </c>
      <c r="BC3098" s="256">
        <v>0</v>
      </c>
      <c r="BD3098" s="256">
        <v>0</v>
      </c>
      <c r="BE3098" s="256">
        <v>0</v>
      </c>
      <c r="BF3098" s="256">
        <v>0</v>
      </c>
      <c r="BG3098" s="256">
        <v>0</v>
      </c>
      <c r="BH3098" s="256">
        <v>0</v>
      </c>
      <c r="BI3098" s="256">
        <v>0</v>
      </c>
      <c r="BJ3098" s="256">
        <v>0</v>
      </c>
      <c r="BK3098" s="256">
        <v>0</v>
      </c>
      <c r="BL3098" s="256">
        <v>0</v>
      </c>
      <c r="BM3098" s="256">
        <v>0</v>
      </c>
      <c r="BN3098" s="256">
        <v>0</v>
      </c>
      <c r="BO3098" s="256">
        <v>0</v>
      </c>
      <c r="BP3098" s="256">
        <v>0</v>
      </c>
      <c r="BQ3098" s="256">
        <v>0</v>
      </c>
      <c r="BR3098" s="256">
        <v>0</v>
      </c>
      <c r="BS3098" s="256">
        <v>0</v>
      </c>
      <c r="BT3098" s="256">
        <v>0</v>
      </c>
      <c r="BU3098" s="256">
        <v>0</v>
      </c>
      <c r="BV3098" s="256">
        <v>0</v>
      </c>
    </row>
    <row r="3099" spans="1:74">
      <c r="A3099" s="256">
        <v>137.5</v>
      </c>
      <c r="B3099" s="256">
        <v>2656</v>
      </c>
      <c r="C3099" s="256">
        <v>2709</v>
      </c>
      <c r="D3099" s="256">
        <v>2755</v>
      </c>
      <c r="E3099" s="256">
        <v>2777</v>
      </c>
      <c r="F3099" s="256">
        <v>2764</v>
      </c>
      <c r="G3099" s="256">
        <v>2722</v>
      </c>
      <c r="H3099" s="256">
        <v>2638</v>
      </c>
      <c r="I3099" s="256">
        <v>2442</v>
      </c>
      <c r="J3099" s="256">
        <v>2124</v>
      </c>
      <c r="K3099" s="256">
        <v>1751</v>
      </c>
      <c r="L3099" s="256">
        <v>1367</v>
      </c>
      <c r="M3099" s="256">
        <v>1038</v>
      </c>
      <c r="N3099" s="256">
        <v>829</v>
      </c>
      <c r="O3099" s="256">
        <v>716</v>
      </c>
      <c r="P3099" s="256">
        <v>660</v>
      </c>
      <c r="Q3099" s="256">
        <v>649</v>
      </c>
      <c r="R3099" s="256">
        <v>680</v>
      </c>
      <c r="S3099" s="256">
        <v>748</v>
      </c>
      <c r="T3099" s="256">
        <v>840</v>
      </c>
      <c r="U3099" s="256">
        <v>936</v>
      </c>
      <c r="V3099" s="256">
        <v>1046</v>
      </c>
      <c r="W3099" s="256">
        <v>1166</v>
      </c>
      <c r="X3099" s="256">
        <v>1282</v>
      </c>
      <c r="Y3099" s="256">
        <v>1338</v>
      </c>
      <c r="Z3099" s="256">
        <v>1328</v>
      </c>
      <c r="AA3099" s="256">
        <v>1234</v>
      </c>
      <c r="AB3099" s="256">
        <v>1097</v>
      </c>
      <c r="AC3099" s="256">
        <v>968</v>
      </c>
      <c r="AD3099" s="256">
        <v>838</v>
      </c>
      <c r="AE3099" s="256">
        <v>698</v>
      </c>
      <c r="AF3099" s="256">
        <v>551</v>
      </c>
      <c r="AG3099" s="256">
        <v>439</v>
      </c>
      <c r="AH3099" s="256">
        <v>411</v>
      </c>
      <c r="AI3099" s="256">
        <v>416</v>
      </c>
      <c r="AJ3099" s="256">
        <v>331</v>
      </c>
      <c r="AK3099" s="256">
        <v>175</v>
      </c>
      <c r="AL3099" s="256">
        <v>0</v>
      </c>
      <c r="AM3099" s="256">
        <v>0</v>
      </c>
      <c r="AN3099" s="256">
        <v>0</v>
      </c>
      <c r="AO3099" s="256">
        <v>0</v>
      </c>
      <c r="AP3099" s="256">
        <v>0</v>
      </c>
      <c r="AQ3099" s="256">
        <v>0</v>
      </c>
      <c r="AR3099" s="256">
        <v>0</v>
      </c>
      <c r="AS3099" s="256">
        <v>0</v>
      </c>
      <c r="AT3099" s="256">
        <v>0</v>
      </c>
      <c r="AU3099" s="256">
        <v>0</v>
      </c>
      <c r="AV3099" s="256">
        <v>0</v>
      </c>
      <c r="AW3099" s="256">
        <v>0</v>
      </c>
      <c r="AX3099" s="256">
        <v>0</v>
      </c>
      <c r="AY3099" s="256">
        <v>0</v>
      </c>
      <c r="AZ3099" s="256">
        <v>0</v>
      </c>
      <c r="BA3099" s="256">
        <v>0</v>
      </c>
      <c r="BB3099" s="256">
        <v>0</v>
      </c>
      <c r="BC3099" s="256">
        <v>0</v>
      </c>
      <c r="BD3099" s="256">
        <v>0</v>
      </c>
      <c r="BE3099" s="256">
        <v>0</v>
      </c>
      <c r="BF3099" s="256">
        <v>0</v>
      </c>
      <c r="BG3099" s="256">
        <v>0</v>
      </c>
      <c r="BH3099" s="256">
        <v>0</v>
      </c>
      <c r="BI3099" s="256">
        <v>0</v>
      </c>
      <c r="BJ3099" s="256">
        <v>0</v>
      </c>
      <c r="BK3099" s="256">
        <v>0</v>
      </c>
      <c r="BL3099" s="256">
        <v>0</v>
      </c>
      <c r="BM3099" s="256">
        <v>0</v>
      </c>
      <c r="BN3099" s="256">
        <v>0</v>
      </c>
      <c r="BO3099" s="256">
        <v>0</v>
      </c>
      <c r="BP3099" s="256">
        <v>0</v>
      </c>
      <c r="BQ3099" s="256">
        <v>0</v>
      </c>
      <c r="BR3099" s="256">
        <v>0</v>
      </c>
      <c r="BS3099" s="256">
        <v>0</v>
      </c>
      <c r="BT3099" s="256">
        <v>0</v>
      </c>
      <c r="BU3099" s="256">
        <v>0</v>
      </c>
      <c r="BV3099" s="256">
        <v>0</v>
      </c>
    </row>
    <row r="3100" spans="1:74">
      <c r="A3100" s="256">
        <v>140</v>
      </c>
      <c r="B3100" s="256">
        <v>2656</v>
      </c>
      <c r="C3100" s="256">
        <v>2717</v>
      </c>
      <c r="D3100" s="256">
        <v>2763</v>
      </c>
      <c r="E3100" s="256">
        <v>2784</v>
      </c>
      <c r="F3100" s="256">
        <v>2767</v>
      </c>
      <c r="G3100" s="256">
        <v>2718</v>
      </c>
      <c r="H3100" s="256">
        <v>2612</v>
      </c>
      <c r="I3100" s="256">
        <v>2381</v>
      </c>
      <c r="J3100" s="256">
        <v>2034</v>
      </c>
      <c r="K3100" s="256">
        <v>1644</v>
      </c>
      <c r="L3100" s="256">
        <v>1262</v>
      </c>
      <c r="M3100" s="256">
        <v>957</v>
      </c>
      <c r="N3100" s="256">
        <v>786</v>
      </c>
      <c r="O3100" s="256">
        <v>698</v>
      </c>
      <c r="P3100" s="256">
        <v>653</v>
      </c>
      <c r="Q3100" s="256">
        <v>656</v>
      </c>
      <c r="R3100" s="256">
        <v>702</v>
      </c>
      <c r="S3100" s="256">
        <v>784</v>
      </c>
      <c r="T3100" s="256">
        <v>878</v>
      </c>
      <c r="U3100" s="256">
        <v>974</v>
      </c>
      <c r="V3100" s="256">
        <v>1082</v>
      </c>
      <c r="W3100" s="256">
        <v>1194</v>
      </c>
      <c r="X3100" s="256">
        <v>1286</v>
      </c>
      <c r="Y3100" s="256">
        <v>1311</v>
      </c>
      <c r="Z3100" s="256">
        <v>1266</v>
      </c>
      <c r="AA3100" s="256">
        <v>1150</v>
      </c>
      <c r="AB3100" s="256">
        <v>1034</v>
      </c>
      <c r="AC3100" s="256">
        <v>918</v>
      </c>
      <c r="AD3100" s="256">
        <v>800</v>
      </c>
      <c r="AE3100" s="256">
        <v>676</v>
      </c>
      <c r="AF3100" s="256">
        <v>550</v>
      </c>
      <c r="AG3100" s="256">
        <v>447</v>
      </c>
      <c r="AH3100" s="256">
        <v>403</v>
      </c>
      <c r="AI3100" s="256">
        <v>379</v>
      </c>
      <c r="AJ3100" s="256">
        <v>291</v>
      </c>
      <c r="AK3100" s="256">
        <v>152</v>
      </c>
      <c r="AL3100" s="256">
        <v>0</v>
      </c>
      <c r="AM3100" s="256">
        <v>0</v>
      </c>
      <c r="AN3100" s="256">
        <v>0</v>
      </c>
      <c r="AO3100" s="256">
        <v>0</v>
      </c>
      <c r="AP3100" s="256">
        <v>0</v>
      </c>
      <c r="AQ3100" s="256">
        <v>0</v>
      </c>
      <c r="AR3100" s="256">
        <v>0</v>
      </c>
      <c r="AS3100" s="256">
        <v>0</v>
      </c>
      <c r="AT3100" s="256">
        <v>0</v>
      </c>
      <c r="AU3100" s="256">
        <v>0</v>
      </c>
      <c r="AV3100" s="256">
        <v>0</v>
      </c>
      <c r="AW3100" s="256">
        <v>0</v>
      </c>
      <c r="AX3100" s="256">
        <v>0</v>
      </c>
      <c r="AY3100" s="256">
        <v>0</v>
      </c>
      <c r="AZ3100" s="256">
        <v>0</v>
      </c>
      <c r="BA3100" s="256">
        <v>0</v>
      </c>
      <c r="BB3100" s="256">
        <v>0</v>
      </c>
      <c r="BC3100" s="256">
        <v>0</v>
      </c>
      <c r="BD3100" s="256">
        <v>0</v>
      </c>
      <c r="BE3100" s="256">
        <v>0</v>
      </c>
      <c r="BF3100" s="256">
        <v>0</v>
      </c>
      <c r="BG3100" s="256">
        <v>0</v>
      </c>
      <c r="BH3100" s="256">
        <v>0</v>
      </c>
      <c r="BI3100" s="256">
        <v>0</v>
      </c>
      <c r="BJ3100" s="256">
        <v>0</v>
      </c>
      <c r="BK3100" s="256">
        <v>0</v>
      </c>
      <c r="BL3100" s="256">
        <v>0</v>
      </c>
      <c r="BM3100" s="256">
        <v>0</v>
      </c>
      <c r="BN3100" s="256">
        <v>0</v>
      </c>
      <c r="BO3100" s="256">
        <v>0</v>
      </c>
      <c r="BP3100" s="256">
        <v>0</v>
      </c>
      <c r="BQ3100" s="256">
        <v>0</v>
      </c>
      <c r="BR3100" s="256">
        <v>0</v>
      </c>
      <c r="BS3100" s="256">
        <v>0</v>
      </c>
      <c r="BT3100" s="256">
        <v>0</v>
      </c>
      <c r="BU3100" s="256">
        <v>0</v>
      </c>
      <c r="BV3100" s="256">
        <v>0</v>
      </c>
    </row>
    <row r="3101" spans="1:74">
      <c r="A3101" s="256">
        <v>142.5</v>
      </c>
      <c r="B3101" s="256">
        <v>2656</v>
      </c>
      <c r="C3101" s="256">
        <v>2708</v>
      </c>
      <c r="D3101" s="256">
        <v>2757</v>
      </c>
      <c r="E3101" s="256">
        <v>2775</v>
      </c>
      <c r="F3101" s="256">
        <v>2754</v>
      </c>
      <c r="G3101" s="256">
        <v>2698</v>
      </c>
      <c r="H3101" s="256">
        <v>2576</v>
      </c>
      <c r="I3101" s="256">
        <v>2310</v>
      </c>
      <c r="J3101" s="256">
        <v>1941</v>
      </c>
      <c r="K3101" s="256">
        <v>1540</v>
      </c>
      <c r="L3101" s="256">
        <v>1164</v>
      </c>
      <c r="M3101" s="256">
        <v>893</v>
      </c>
      <c r="N3101" s="256">
        <v>752</v>
      </c>
      <c r="O3101" s="256">
        <v>684</v>
      </c>
      <c r="P3101" s="256">
        <v>651</v>
      </c>
      <c r="Q3101" s="256">
        <v>668</v>
      </c>
      <c r="R3101" s="256">
        <v>732</v>
      </c>
      <c r="S3101" s="256">
        <v>818</v>
      </c>
      <c r="T3101" s="256">
        <v>905</v>
      </c>
      <c r="U3101" s="256">
        <v>994</v>
      </c>
      <c r="V3101" s="256">
        <v>1100</v>
      </c>
      <c r="W3101" s="256">
        <v>1196</v>
      </c>
      <c r="X3101" s="256">
        <v>1255</v>
      </c>
      <c r="Y3101" s="256">
        <v>1252</v>
      </c>
      <c r="Z3101" s="256">
        <v>1178</v>
      </c>
      <c r="AA3101" s="256">
        <v>1067</v>
      </c>
      <c r="AB3101" s="256">
        <v>964</v>
      </c>
      <c r="AC3101" s="256">
        <v>866</v>
      </c>
      <c r="AD3101" s="256">
        <v>764</v>
      </c>
      <c r="AE3101" s="256">
        <v>644</v>
      </c>
      <c r="AF3101" s="256">
        <v>530</v>
      </c>
      <c r="AG3101" s="256">
        <v>441</v>
      </c>
      <c r="AH3101" s="256">
        <v>405</v>
      </c>
      <c r="AI3101" s="256">
        <v>375</v>
      </c>
      <c r="AJ3101" s="256">
        <v>282</v>
      </c>
      <c r="AK3101" s="256">
        <v>143</v>
      </c>
      <c r="AL3101" s="256">
        <v>0</v>
      </c>
      <c r="AM3101" s="256">
        <v>0</v>
      </c>
      <c r="AN3101" s="256">
        <v>0</v>
      </c>
      <c r="AO3101" s="256">
        <v>0</v>
      </c>
      <c r="AP3101" s="256">
        <v>0</v>
      </c>
      <c r="AQ3101" s="256">
        <v>0</v>
      </c>
      <c r="AR3101" s="256">
        <v>0</v>
      </c>
      <c r="AS3101" s="256">
        <v>0</v>
      </c>
      <c r="AT3101" s="256">
        <v>0</v>
      </c>
      <c r="AU3101" s="256">
        <v>0</v>
      </c>
      <c r="AV3101" s="256">
        <v>0</v>
      </c>
      <c r="AW3101" s="256">
        <v>0</v>
      </c>
      <c r="AX3101" s="256">
        <v>0</v>
      </c>
      <c r="AY3101" s="256">
        <v>0</v>
      </c>
      <c r="AZ3101" s="256">
        <v>0</v>
      </c>
      <c r="BA3101" s="256">
        <v>0</v>
      </c>
      <c r="BB3101" s="256">
        <v>0</v>
      </c>
      <c r="BC3101" s="256">
        <v>0</v>
      </c>
      <c r="BD3101" s="256">
        <v>0</v>
      </c>
      <c r="BE3101" s="256">
        <v>0</v>
      </c>
      <c r="BF3101" s="256">
        <v>0</v>
      </c>
      <c r="BG3101" s="256">
        <v>0</v>
      </c>
      <c r="BH3101" s="256">
        <v>0</v>
      </c>
      <c r="BI3101" s="256">
        <v>0</v>
      </c>
      <c r="BJ3101" s="256">
        <v>0</v>
      </c>
      <c r="BK3101" s="256">
        <v>0</v>
      </c>
      <c r="BL3101" s="256">
        <v>0</v>
      </c>
      <c r="BM3101" s="256">
        <v>0</v>
      </c>
      <c r="BN3101" s="256">
        <v>0</v>
      </c>
      <c r="BO3101" s="256">
        <v>0</v>
      </c>
      <c r="BP3101" s="256">
        <v>0</v>
      </c>
      <c r="BQ3101" s="256">
        <v>0</v>
      </c>
      <c r="BR3101" s="256">
        <v>0</v>
      </c>
      <c r="BS3101" s="256">
        <v>0</v>
      </c>
      <c r="BT3101" s="256">
        <v>0</v>
      </c>
      <c r="BU3101" s="256">
        <v>0</v>
      </c>
      <c r="BV3101" s="256">
        <v>0</v>
      </c>
    </row>
    <row r="3102" spans="1:74">
      <c r="A3102" s="256">
        <v>145</v>
      </c>
      <c r="B3102" s="256">
        <v>2656</v>
      </c>
      <c r="C3102" s="256">
        <v>2716</v>
      </c>
      <c r="D3102" s="256">
        <v>2766</v>
      </c>
      <c r="E3102" s="256">
        <v>2780</v>
      </c>
      <c r="F3102" s="256">
        <v>2756</v>
      </c>
      <c r="G3102" s="256">
        <v>2692</v>
      </c>
      <c r="H3102" s="256">
        <v>2546</v>
      </c>
      <c r="I3102" s="256">
        <v>2248</v>
      </c>
      <c r="J3102" s="256">
        <v>1863</v>
      </c>
      <c r="K3102" s="256">
        <v>1452</v>
      </c>
      <c r="L3102" s="256">
        <v>1084</v>
      </c>
      <c r="M3102" s="256">
        <v>845</v>
      </c>
      <c r="N3102" s="256">
        <v>731</v>
      </c>
      <c r="O3102" s="256">
        <v>676</v>
      </c>
      <c r="P3102" s="256">
        <v>654</v>
      </c>
      <c r="Q3102" s="256">
        <v>686</v>
      </c>
      <c r="R3102" s="256">
        <v>764</v>
      </c>
      <c r="S3102" s="256">
        <v>848</v>
      </c>
      <c r="T3102" s="256">
        <v>923</v>
      </c>
      <c r="U3102" s="256">
        <v>1008</v>
      </c>
      <c r="V3102" s="256">
        <v>1104</v>
      </c>
      <c r="W3102" s="256">
        <v>1180</v>
      </c>
      <c r="X3102" s="256">
        <v>1209</v>
      </c>
      <c r="Y3102" s="256">
        <v>1182</v>
      </c>
      <c r="Z3102" s="256">
        <v>1091</v>
      </c>
      <c r="AA3102" s="256">
        <v>989</v>
      </c>
      <c r="AB3102" s="256">
        <v>900</v>
      </c>
      <c r="AC3102" s="256">
        <v>818</v>
      </c>
      <c r="AD3102" s="256">
        <v>720</v>
      </c>
      <c r="AE3102" s="256">
        <v>610</v>
      </c>
      <c r="AF3102" s="256">
        <v>507</v>
      </c>
      <c r="AG3102" s="256">
        <v>438</v>
      </c>
      <c r="AH3102" s="256">
        <v>426</v>
      </c>
      <c r="AI3102" s="256">
        <v>411</v>
      </c>
      <c r="AJ3102" s="256">
        <v>322</v>
      </c>
      <c r="AK3102" s="256">
        <v>142</v>
      </c>
      <c r="AL3102" s="256">
        <v>0</v>
      </c>
      <c r="AM3102" s="256">
        <v>0</v>
      </c>
      <c r="AN3102" s="256">
        <v>0</v>
      </c>
      <c r="AO3102" s="256">
        <v>0</v>
      </c>
      <c r="AP3102" s="256">
        <v>0</v>
      </c>
      <c r="AQ3102" s="256">
        <v>0</v>
      </c>
      <c r="AR3102" s="256">
        <v>0</v>
      </c>
      <c r="AS3102" s="256">
        <v>0</v>
      </c>
      <c r="AT3102" s="256">
        <v>0</v>
      </c>
      <c r="AU3102" s="256">
        <v>0</v>
      </c>
      <c r="AV3102" s="256">
        <v>0</v>
      </c>
      <c r="AW3102" s="256">
        <v>0</v>
      </c>
      <c r="AX3102" s="256">
        <v>0</v>
      </c>
      <c r="AY3102" s="256">
        <v>0</v>
      </c>
      <c r="AZ3102" s="256">
        <v>0</v>
      </c>
      <c r="BA3102" s="256">
        <v>0</v>
      </c>
      <c r="BB3102" s="256">
        <v>0</v>
      </c>
      <c r="BC3102" s="256">
        <v>0</v>
      </c>
      <c r="BD3102" s="256">
        <v>0</v>
      </c>
      <c r="BE3102" s="256">
        <v>0</v>
      </c>
      <c r="BF3102" s="256">
        <v>0</v>
      </c>
      <c r="BG3102" s="256">
        <v>0</v>
      </c>
      <c r="BH3102" s="256">
        <v>0</v>
      </c>
      <c r="BI3102" s="256">
        <v>0</v>
      </c>
      <c r="BJ3102" s="256">
        <v>0</v>
      </c>
      <c r="BK3102" s="256">
        <v>0</v>
      </c>
      <c r="BL3102" s="256">
        <v>0</v>
      </c>
      <c r="BM3102" s="256">
        <v>0</v>
      </c>
      <c r="BN3102" s="256">
        <v>0</v>
      </c>
      <c r="BO3102" s="256">
        <v>0</v>
      </c>
      <c r="BP3102" s="256">
        <v>0</v>
      </c>
      <c r="BQ3102" s="256">
        <v>0</v>
      </c>
      <c r="BR3102" s="256">
        <v>0</v>
      </c>
      <c r="BS3102" s="256">
        <v>0</v>
      </c>
      <c r="BT3102" s="256">
        <v>0</v>
      </c>
      <c r="BU3102" s="256">
        <v>0</v>
      </c>
      <c r="BV3102" s="256">
        <v>0</v>
      </c>
    </row>
    <row r="3103" spans="1:74">
      <c r="A3103" s="256">
        <v>147.5</v>
      </c>
      <c r="B3103" s="256">
        <v>2656</v>
      </c>
      <c r="C3103" s="256">
        <v>2723</v>
      </c>
      <c r="D3103" s="256">
        <v>2773</v>
      </c>
      <c r="E3103" s="256">
        <v>2786</v>
      </c>
      <c r="F3103" s="256">
        <v>2758</v>
      </c>
      <c r="G3103" s="256">
        <v>2688</v>
      </c>
      <c r="H3103" s="256">
        <v>2520</v>
      </c>
      <c r="I3103" s="256">
        <v>2194</v>
      </c>
      <c r="J3103" s="256">
        <v>1793</v>
      </c>
      <c r="K3103" s="256">
        <v>1376</v>
      </c>
      <c r="L3103" s="256">
        <v>1019</v>
      </c>
      <c r="M3103" s="256">
        <v>808</v>
      </c>
      <c r="N3103" s="256">
        <v>716</v>
      </c>
      <c r="O3103" s="256">
        <v>670</v>
      </c>
      <c r="P3103" s="256">
        <v>658</v>
      </c>
      <c r="Q3103" s="256">
        <v>708</v>
      </c>
      <c r="R3103" s="256">
        <v>794</v>
      </c>
      <c r="S3103" s="256">
        <v>868</v>
      </c>
      <c r="T3103" s="256">
        <v>930</v>
      </c>
      <c r="U3103" s="256">
        <v>1011</v>
      </c>
      <c r="V3103" s="256">
        <v>1094</v>
      </c>
      <c r="W3103" s="256">
        <v>1142</v>
      </c>
      <c r="X3103" s="256">
        <v>1153</v>
      </c>
      <c r="Y3103" s="256">
        <v>1107</v>
      </c>
      <c r="Z3103" s="256">
        <v>1012</v>
      </c>
      <c r="AA3103" s="256">
        <v>920</v>
      </c>
      <c r="AB3103" s="256">
        <v>843</v>
      </c>
      <c r="AC3103" s="256">
        <v>772</v>
      </c>
      <c r="AD3103" s="256">
        <v>678</v>
      </c>
      <c r="AE3103" s="256">
        <v>572</v>
      </c>
      <c r="AF3103" s="256">
        <v>476</v>
      </c>
      <c r="AG3103" s="256">
        <v>426</v>
      </c>
      <c r="AH3103" s="256">
        <v>420</v>
      </c>
      <c r="AI3103" s="256">
        <v>413</v>
      </c>
      <c r="AJ3103" s="256">
        <v>331</v>
      </c>
      <c r="AK3103" s="256">
        <v>141</v>
      </c>
      <c r="AL3103" s="256">
        <v>0</v>
      </c>
      <c r="AM3103" s="256">
        <v>0</v>
      </c>
      <c r="AN3103" s="256">
        <v>0</v>
      </c>
      <c r="AO3103" s="256">
        <v>0</v>
      </c>
      <c r="AP3103" s="256">
        <v>0</v>
      </c>
      <c r="AQ3103" s="256">
        <v>0</v>
      </c>
      <c r="AR3103" s="256">
        <v>0</v>
      </c>
      <c r="AS3103" s="256">
        <v>0</v>
      </c>
      <c r="AT3103" s="256">
        <v>0</v>
      </c>
      <c r="AU3103" s="256">
        <v>0</v>
      </c>
      <c r="AV3103" s="256">
        <v>0</v>
      </c>
      <c r="AW3103" s="256">
        <v>0</v>
      </c>
      <c r="AX3103" s="256">
        <v>0</v>
      </c>
      <c r="AY3103" s="256">
        <v>0</v>
      </c>
      <c r="AZ3103" s="256">
        <v>0</v>
      </c>
      <c r="BA3103" s="256">
        <v>0</v>
      </c>
      <c r="BB3103" s="256">
        <v>0</v>
      </c>
      <c r="BC3103" s="256">
        <v>0</v>
      </c>
      <c r="BD3103" s="256">
        <v>0</v>
      </c>
      <c r="BE3103" s="256">
        <v>0</v>
      </c>
      <c r="BF3103" s="256">
        <v>0</v>
      </c>
      <c r="BG3103" s="256">
        <v>0</v>
      </c>
      <c r="BH3103" s="256">
        <v>0</v>
      </c>
      <c r="BI3103" s="256">
        <v>0</v>
      </c>
      <c r="BJ3103" s="256">
        <v>0</v>
      </c>
      <c r="BK3103" s="256">
        <v>0</v>
      </c>
      <c r="BL3103" s="256">
        <v>0</v>
      </c>
      <c r="BM3103" s="256">
        <v>0</v>
      </c>
      <c r="BN3103" s="256">
        <v>0</v>
      </c>
      <c r="BO3103" s="256">
        <v>0</v>
      </c>
      <c r="BP3103" s="256">
        <v>0</v>
      </c>
      <c r="BQ3103" s="256">
        <v>0</v>
      </c>
      <c r="BR3103" s="256">
        <v>0</v>
      </c>
      <c r="BS3103" s="256">
        <v>0</v>
      </c>
      <c r="BT3103" s="256">
        <v>0</v>
      </c>
      <c r="BU3103" s="256">
        <v>0</v>
      </c>
      <c r="BV3103" s="256">
        <v>0</v>
      </c>
    </row>
    <row r="3104" spans="1:74">
      <c r="A3104" s="256">
        <v>150</v>
      </c>
      <c r="B3104" s="256">
        <v>2656</v>
      </c>
      <c r="C3104" s="256">
        <v>2720</v>
      </c>
      <c r="D3104" s="256">
        <v>2772</v>
      </c>
      <c r="E3104" s="256">
        <v>2786</v>
      </c>
      <c r="F3104" s="256">
        <v>2756</v>
      </c>
      <c r="G3104" s="256">
        <v>2674</v>
      </c>
      <c r="H3104" s="256">
        <v>2475</v>
      </c>
      <c r="I3104" s="256">
        <v>2126</v>
      </c>
      <c r="J3104" s="256">
        <v>1712</v>
      </c>
      <c r="K3104" s="256">
        <v>1296</v>
      </c>
      <c r="L3104" s="256">
        <v>962</v>
      </c>
      <c r="M3104" s="256">
        <v>782</v>
      </c>
      <c r="N3104" s="256">
        <v>704</v>
      </c>
      <c r="O3104" s="256">
        <v>664</v>
      </c>
      <c r="P3104" s="256">
        <v>665</v>
      </c>
      <c r="Q3104" s="256">
        <v>730</v>
      </c>
      <c r="R3104" s="256">
        <v>818</v>
      </c>
      <c r="S3104" s="256">
        <v>878</v>
      </c>
      <c r="T3104" s="256">
        <v>928</v>
      </c>
      <c r="U3104" s="256">
        <v>1002</v>
      </c>
      <c r="V3104" s="256">
        <v>1066</v>
      </c>
      <c r="W3104" s="256">
        <v>1092</v>
      </c>
      <c r="X3104" s="256">
        <v>1092</v>
      </c>
      <c r="Y3104" s="256">
        <v>1027</v>
      </c>
      <c r="Z3104" s="256">
        <v>940</v>
      </c>
      <c r="AA3104" s="256">
        <v>855</v>
      </c>
      <c r="AB3104" s="256">
        <v>790</v>
      </c>
      <c r="AC3104" s="256">
        <v>724</v>
      </c>
      <c r="AD3104" s="256">
        <v>633</v>
      </c>
      <c r="AE3104" s="256">
        <v>528</v>
      </c>
      <c r="AF3104" s="256">
        <v>448</v>
      </c>
      <c r="AG3104" s="256">
        <v>410</v>
      </c>
      <c r="AH3104" s="256">
        <v>401</v>
      </c>
      <c r="AI3104" s="256">
        <v>388</v>
      </c>
      <c r="AJ3104" s="256">
        <v>348</v>
      </c>
      <c r="AK3104" s="256">
        <v>185</v>
      </c>
      <c r="AL3104" s="256">
        <v>0</v>
      </c>
      <c r="AM3104" s="256">
        <v>0</v>
      </c>
      <c r="AN3104" s="256">
        <v>0</v>
      </c>
      <c r="AO3104" s="256">
        <v>0</v>
      </c>
      <c r="AP3104" s="256">
        <v>0</v>
      </c>
      <c r="AQ3104" s="256">
        <v>0</v>
      </c>
      <c r="AR3104" s="256">
        <v>0</v>
      </c>
      <c r="AS3104" s="256">
        <v>0</v>
      </c>
      <c r="AT3104" s="256">
        <v>0</v>
      </c>
      <c r="AU3104" s="256">
        <v>0</v>
      </c>
      <c r="AV3104" s="256">
        <v>0</v>
      </c>
      <c r="AW3104" s="256">
        <v>0</v>
      </c>
      <c r="AX3104" s="256">
        <v>0</v>
      </c>
      <c r="AY3104" s="256">
        <v>0</v>
      </c>
      <c r="AZ3104" s="256">
        <v>0</v>
      </c>
      <c r="BA3104" s="256">
        <v>0</v>
      </c>
      <c r="BB3104" s="256">
        <v>0</v>
      </c>
      <c r="BC3104" s="256">
        <v>0</v>
      </c>
      <c r="BD3104" s="256">
        <v>0</v>
      </c>
      <c r="BE3104" s="256">
        <v>0</v>
      </c>
      <c r="BF3104" s="256">
        <v>0</v>
      </c>
      <c r="BG3104" s="256">
        <v>0</v>
      </c>
      <c r="BH3104" s="256">
        <v>0</v>
      </c>
      <c r="BI3104" s="256">
        <v>0</v>
      </c>
      <c r="BJ3104" s="256">
        <v>0</v>
      </c>
      <c r="BK3104" s="256">
        <v>0</v>
      </c>
      <c r="BL3104" s="256">
        <v>0</v>
      </c>
      <c r="BM3104" s="256">
        <v>0</v>
      </c>
      <c r="BN3104" s="256">
        <v>0</v>
      </c>
      <c r="BO3104" s="256">
        <v>0</v>
      </c>
      <c r="BP3104" s="256">
        <v>0</v>
      </c>
      <c r="BQ3104" s="256">
        <v>0</v>
      </c>
      <c r="BR3104" s="256">
        <v>0</v>
      </c>
      <c r="BS3104" s="256">
        <v>0</v>
      </c>
      <c r="BT3104" s="256">
        <v>0</v>
      </c>
      <c r="BU3104" s="256">
        <v>0</v>
      </c>
      <c r="BV3104" s="256">
        <v>0</v>
      </c>
    </row>
    <row r="3105" spans="1:74">
      <c r="A3105" s="256">
        <v>152.5</v>
      </c>
      <c r="B3105" s="256">
        <v>2656</v>
      </c>
      <c r="C3105" s="256">
        <v>2716</v>
      </c>
      <c r="D3105" s="256">
        <v>2766</v>
      </c>
      <c r="E3105" s="256">
        <v>2778</v>
      </c>
      <c r="F3105" s="256">
        <v>2745</v>
      </c>
      <c r="G3105" s="256">
        <v>2657</v>
      </c>
      <c r="H3105" s="256">
        <v>2438</v>
      </c>
      <c r="I3105" s="256">
        <v>2064</v>
      </c>
      <c r="J3105" s="256">
        <v>1646</v>
      </c>
      <c r="K3105" s="256">
        <v>1230</v>
      </c>
      <c r="L3105" s="256">
        <v>918</v>
      </c>
      <c r="M3105" s="256">
        <v>761</v>
      </c>
      <c r="N3105" s="256">
        <v>694</v>
      </c>
      <c r="O3105" s="256">
        <v>663</v>
      </c>
      <c r="P3105" s="256">
        <v>677</v>
      </c>
      <c r="Q3105" s="256">
        <v>756</v>
      </c>
      <c r="R3105" s="256">
        <v>839</v>
      </c>
      <c r="S3105" s="256">
        <v>883</v>
      </c>
      <c r="T3105" s="256">
        <v>925</v>
      </c>
      <c r="U3105" s="256">
        <v>986</v>
      </c>
      <c r="V3105" s="256">
        <v>1028</v>
      </c>
      <c r="W3105" s="256">
        <v>1036</v>
      </c>
      <c r="X3105" s="256">
        <v>1025</v>
      </c>
      <c r="Y3105" s="256">
        <v>948</v>
      </c>
      <c r="Z3105" s="256">
        <v>870</v>
      </c>
      <c r="AA3105" s="256">
        <v>795</v>
      </c>
      <c r="AB3105" s="256">
        <v>744</v>
      </c>
      <c r="AC3105" s="256">
        <v>673</v>
      </c>
      <c r="AD3105" s="256">
        <v>584</v>
      </c>
      <c r="AE3105" s="256">
        <v>490</v>
      </c>
      <c r="AF3105" s="256">
        <v>426</v>
      </c>
      <c r="AG3105" s="256">
        <v>396</v>
      </c>
      <c r="AH3105" s="256">
        <v>383</v>
      </c>
      <c r="AI3105" s="256">
        <v>371</v>
      </c>
      <c r="AJ3105" s="256">
        <v>282</v>
      </c>
      <c r="AK3105" s="256">
        <v>116</v>
      </c>
      <c r="AL3105" s="256">
        <v>0</v>
      </c>
      <c r="AM3105" s="256">
        <v>0</v>
      </c>
      <c r="AN3105" s="256">
        <v>0</v>
      </c>
      <c r="AO3105" s="256">
        <v>0</v>
      </c>
      <c r="AP3105" s="256">
        <v>0</v>
      </c>
      <c r="AQ3105" s="256">
        <v>0</v>
      </c>
      <c r="AR3105" s="256">
        <v>0</v>
      </c>
      <c r="AS3105" s="256">
        <v>0</v>
      </c>
      <c r="AT3105" s="256">
        <v>0</v>
      </c>
      <c r="AU3105" s="256">
        <v>0</v>
      </c>
      <c r="AV3105" s="256">
        <v>0</v>
      </c>
      <c r="AW3105" s="256">
        <v>0</v>
      </c>
      <c r="AX3105" s="256">
        <v>0</v>
      </c>
      <c r="AY3105" s="256">
        <v>0</v>
      </c>
      <c r="AZ3105" s="256">
        <v>0</v>
      </c>
      <c r="BA3105" s="256">
        <v>0</v>
      </c>
      <c r="BB3105" s="256">
        <v>0</v>
      </c>
      <c r="BC3105" s="256">
        <v>0</v>
      </c>
      <c r="BD3105" s="256">
        <v>0</v>
      </c>
      <c r="BE3105" s="256">
        <v>0</v>
      </c>
      <c r="BF3105" s="256">
        <v>0</v>
      </c>
      <c r="BG3105" s="256">
        <v>0</v>
      </c>
      <c r="BH3105" s="256">
        <v>0</v>
      </c>
      <c r="BI3105" s="256">
        <v>0</v>
      </c>
      <c r="BJ3105" s="256">
        <v>0</v>
      </c>
      <c r="BK3105" s="256">
        <v>0</v>
      </c>
      <c r="BL3105" s="256">
        <v>0</v>
      </c>
      <c r="BM3105" s="256">
        <v>0</v>
      </c>
      <c r="BN3105" s="256">
        <v>0</v>
      </c>
      <c r="BO3105" s="256">
        <v>0</v>
      </c>
      <c r="BP3105" s="256">
        <v>0</v>
      </c>
      <c r="BQ3105" s="256">
        <v>0</v>
      </c>
      <c r="BR3105" s="256">
        <v>0</v>
      </c>
      <c r="BS3105" s="256">
        <v>0</v>
      </c>
      <c r="BT3105" s="256">
        <v>0</v>
      </c>
      <c r="BU3105" s="256">
        <v>0</v>
      </c>
      <c r="BV3105" s="256">
        <v>0</v>
      </c>
    </row>
    <row r="3106" spans="1:74">
      <c r="A3106" s="256">
        <v>155</v>
      </c>
      <c r="B3106" s="256">
        <v>2656</v>
      </c>
      <c r="C3106" s="256">
        <v>2712</v>
      </c>
      <c r="D3106" s="256">
        <v>2765</v>
      </c>
      <c r="E3106" s="256">
        <v>2776</v>
      </c>
      <c r="F3106" s="256">
        <v>2740</v>
      </c>
      <c r="G3106" s="256">
        <v>2644</v>
      </c>
      <c r="H3106" s="256">
        <v>2401</v>
      </c>
      <c r="I3106" s="256">
        <v>2015</v>
      </c>
      <c r="J3106" s="256">
        <v>1581</v>
      </c>
      <c r="K3106" s="256">
        <v>1168</v>
      </c>
      <c r="L3106" s="256">
        <v>878</v>
      </c>
      <c r="M3106" s="256">
        <v>744</v>
      </c>
      <c r="N3106" s="256">
        <v>688</v>
      </c>
      <c r="O3106" s="256">
        <v>663</v>
      </c>
      <c r="P3106" s="256">
        <v>692</v>
      </c>
      <c r="Q3106" s="256">
        <v>781</v>
      </c>
      <c r="R3106" s="256">
        <v>856</v>
      </c>
      <c r="S3106" s="256">
        <v>885</v>
      </c>
      <c r="T3106" s="256">
        <v>918</v>
      </c>
      <c r="U3106" s="256">
        <v>968</v>
      </c>
      <c r="V3106" s="256">
        <v>989</v>
      </c>
      <c r="W3106" s="256">
        <v>986</v>
      </c>
      <c r="X3106" s="256">
        <v>960</v>
      </c>
      <c r="Y3106" s="256">
        <v>880</v>
      </c>
      <c r="Z3106" s="256">
        <v>808</v>
      </c>
      <c r="AA3106" s="256">
        <v>744</v>
      </c>
      <c r="AB3106" s="256">
        <v>694</v>
      </c>
      <c r="AC3106" s="256">
        <v>624</v>
      </c>
      <c r="AD3106" s="256">
        <v>536</v>
      </c>
      <c r="AE3106" s="256">
        <v>458</v>
      </c>
      <c r="AF3106" s="256">
        <v>410</v>
      </c>
      <c r="AG3106" s="256">
        <v>380</v>
      </c>
      <c r="AH3106" s="256">
        <v>363</v>
      </c>
      <c r="AI3106" s="256">
        <v>341</v>
      </c>
      <c r="AJ3106" s="256">
        <v>254</v>
      </c>
      <c r="AK3106" s="256">
        <v>104</v>
      </c>
      <c r="AL3106" s="256">
        <v>0</v>
      </c>
      <c r="AM3106" s="256">
        <v>0</v>
      </c>
      <c r="AN3106" s="256">
        <v>0</v>
      </c>
      <c r="AO3106" s="256">
        <v>0</v>
      </c>
      <c r="AP3106" s="256">
        <v>0</v>
      </c>
      <c r="AQ3106" s="256">
        <v>0</v>
      </c>
      <c r="AR3106" s="256">
        <v>0</v>
      </c>
      <c r="AS3106" s="256">
        <v>0</v>
      </c>
      <c r="AT3106" s="256">
        <v>0</v>
      </c>
      <c r="AU3106" s="256">
        <v>0</v>
      </c>
      <c r="AV3106" s="256">
        <v>0</v>
      </c>
      <c r="AW3106" s="256">
        <v>0</v>
      </c>
      <c r="AX3106" s="256">
        <v>0</v>
      </c>
      <c r="AY3106" s="256">
        <v>0</v>
      </c>
      <c r="AZ3106" s="256">
        <v>0</v>
      </c>
      <c r="BA3106" s="256">
        <v>0</v>
      </c>
      <c r="BB3106" s="256">
        <v>0</v>
      </c>
      <c r="BC3106" s="256">
        <v>0</v>
      </c>
      <c r="BD3106" s="256">
        <v>0</v>
      </c>
      <c r="BE3106" s="256">
        <v>0</v>
      </c>
      <c r="BF3106" s="256">
        <v>0</v>
      </c>
      <c r="BG3106" s="256">
        <v>0</v>
      </c>
      <c r="BH3106" s="256">
        <v>0</v>
      </c>
      <c r="BI3106" s="256">
        <v>0</v>
      </c>
      <c r="BJ3106" s="256">
        <v>0</v>
      </c>
      <c r="BK3106" s="256">
        <v>0</v>
      </c>
      <c r="BL3106" s="256">
        <v>0</v>
      </c>
      <c r="BM3106" s="256">
        <v>0</v>
      </c>
      <c r="BN3106" s="256">
        <v>0</v>
      </c>
      <c r="BO3106" s="256">
        <v>0</v>
      </c>
      <c r="BP3106" s="256">
        <v>0</v>
      </c>
      <c r="BQ3106" s="256">
        <v>0</v>
      </c>
      <c r="BR3106" s="256">
        <v>0</v>
      </c>
      <c r="BS3106" s="256">
        <v>0</v>
      </c>
      <c r="BT3106" s="256">
        <v>0</v>
      </c>
      <c r="BU3106" s="256">
        <v>0</v>
      </c>
      <c r="BV3106" s="256">
        <v>0</v>
      </c>
    </row>
    <row r="3107" spans="1:74">
      <c r="A3107" s="256">
        <v>157.5</v>
      </c>
      <c r="B3107" s="256">
        <v>2656</v>
      </c>
      <c r="C3107" s="256">
        <v>2716</v>
      </c>
      <c r="D3107" s="256">
        <v>2768</v>
      </c>
      <c r="E3107" s="256">
        <v>2776</v>
      </c>
      <c r="F3107" s="256">
        <v>2738</v>
      </c>
      <c r="G3107" s="256">
        <v>2632</v>
      </c>
      <c r="H3107" s="256">
        <v>2368</v>
      </c>
      <c r="I3107" s="256">
        <v>1962</v>
      </c>
      <c r="J3107" s="256">
        <v>1528</v>
      </c>
      <c r="K3107" s="256">
        <v>1122</v>
      </c>
      <c r="L3107" s="256">
        <v>852</v>
      </c>
      <c r="M3107" s="256">
        <v>734</v>
      </c>
      <c r="N3107" s="256">
        <v>682</v>
      </c>
      <c r="O3107" s="256">
        <v>664</v>
      </c>
      <c r="P3107" s="256">
        <v>708</v>
      </c>
      <c r="Q3107" s="256">
        <v>802</v>
      </c>
      <c r="R3107" s="256">
        <v>865</v>
      </c>
      <c r="S3107" s="256">
        <v>884</v>
      </c>
      <c r="T3107" s="256">
        <v>911</v>
      </c>
      <c r="U3107" s="256">
        <v>948</v>
      </c>
      <c r="V3107" s="256">
        <v>950</v>
      </c>
      <c r="W3107" s="256">
        <v>948</v>
      </c>
      <c r="X3107" s="256">
        <v>903</v>
      </c>
      <c r="Y3107" s="256">
        <v>826</v>
      </c>
      <c r="Z3107" s="256">
        <v>755</v>
      </c>
      <c r="AA3107" s="256">
        <v>700</v>
      </c>
      <c r="AB3107" s="256">
        <v>650</v>
      </c>
      <c r="AC3107" s="256">
        <v>584</v>
      </c>
      <c r="AD3107" s="256">
        <v>500</v>
      </c>
      <c r="AE3107" s="256">
        <v>434</v>
      </c>
      <c r="AF3107" s="256">
        <v>392</v>
      </c>
      <c r="AG3107" s="256">
        <v>360</v>
      </c>
      <c r="AH3107" s="256">
        <v>336</v>
      </c>
      <c r="AI3107" s="256">
        <v>311</v>
      </c>
      <c r="AJ3107" s="256">
        <v>232</v>
      </c>
      <c r="AK3107" s="256">
        <v>96</v>
      </c>
      <c r="AL3107" s="256">
        <v>0</v>
      </c>
      <c r="AM3107" s="256">
        <v>0</v>
      </c>
      <c r="AN3107" s="256">
        <v>0</v>
      </c>
      <c r="AO3107" s="256">
        <v>0</v>
      </c>
      <c r="AP3107" s="256">
        <v>0</v>
      </c>
      <c r="AQ3107" s="256">
        <v>0</v>
      </c>
      <c r="AR3107" s="256">
        <v>0</v>
      </c>
      <c r="AS3107" s="256">
        <v>0</v>
      </c>
      <c r="AT3107" s="256">
        <v>0</v>
      </c>
      <c r="AU3107" s="256">
        <v>0</v>
      </c>
      <c r="AV3107" s="256">
        <v>0</v>
      </c>
      <c r="AW3107" s="256">
        <v>0</v>
      </c>
      <c r="AX3107" s="256">
        <v>0</v>
      </c>
      <c r="AY3107" s="256">
        <v>0</v>
      </c>
      <c r="AZ3107" s="256">
        <v>0</v>
      </c>
      <c r="BA3107" s="256">
        <v>0</v>
      </c>
      <c r="BB3107" s="256">
        <v>0</v>
      </c>
      <c r="BC3107" s="256">
        <v>0</v>
      </c>
      <c r="BD3107" s="256">
        <v>0</v>
      </c>
      <c r="BE3107" s="256">
        <v>0</v>
      </c>
      <c r="BF3107" s="256">
        <v>0</v>
      </c>
      <c r="BG3107" s="256">
        <v>0</v>
      </c>
      <c r="BH3107" s="256">
        <v>0</v>
      </c>
      <c r="BI3107" s="256">
        <v>0</v>
      </c>
      <c r="BJ3107" s="256">
        <v>0</v>
      </c>
      <c r="BK3107" s="256">
        <v>0</v>
      </c>
      <c r="BL3107" s="256">
        <v>0</v>
      </c>
      <c r="BM3107" s="256">
        <v>0</v>
      </c>
      <c r="BN3107" s="256">
        <v>0</v>
      </c>
      <c r="BO3107" s="256">
        <v>0</v>
      </c>
      <c r="BP3107" s="256">
        <v>0</v>
      </c>
      <c r="BQ3107" s="256">
        <v>0</v>
      </c>
      <c r="BR3107" s="256">
        <v>0</v>
      </c>
      <c r="BS3107" s="256">
        <v>0</v>
      </c>
      <c r="BT3107" s="256">
        <v>0</v>
      </c>
      <c r="BU3107" s="256">
        <v>0</v>
      </c>
      <c r="BV3107" s="256">
        <v>0</v>
      </c>
    </row>
    <row r="3108" spans="1:74">
      <c r="A3108" s="256">
        <v>160</v>
      </c>
      <c r="B3108" s="256">
        <v>2656</v>
      </c>
      <c r="C3108" s="256">
        <v>2717</v>
      </c>
      <c r="D3108" s="256">
        <v>2770</v>
      </c>
      <c r="E3108" s="256">
        <v>2776</v>
      </c>
      <c r="F3108" s="256">
        <v>2738</v>
      </c>
      <c r="G3108" s="256">
        <v>2624</v>
      </c>
      <c r="H3108" s="256">
        <v>2338</v>
      </c>
      <c r="I3108" s="256">
        <v>1924</v>
      </c>
      <c r="J3108" s="256">
        <v>1478</v>
      </c>
      <c r="K3108" s="256">
        <v>1077</v>
      </c>
      <c r="L3108" s="256">
        <v>830</v>
      </c>
      <c r="M3108" s="256">
        <v>724</v>
      </c>
      <c r="N3108" s="256">
        <v>677</v>
      </c>
      <c r="O3108" s="256">
        <v>666</v>
      </c>
      <c r="P3108" s="256">
        <v>722</v>
      </c>
      <c r="Q3108" s="256">
        <v>819</v>
      </c>
      <c r="R3108" s="256">
        <v>872</v>
      </c>
      <c r="S3108" s="256">
        <v>882</v>
      </c>
      <c r="T3108" s="256">
        <v>898</v>
      </c>
      <c r="U3108" s="256">
        <v>924</v>
      </c>
      <c r="V3108" s="256">
        <v>912</v>
      </c>
      <c r="W3108" s="256">
        <v>908</v>
      </c>
      <c r="X3108" s="256">
        <v>847</v>
      </c>
      <c r="Y3108" s="256">
        <v>772</v>
      </c>
      <c r="Z3108" s="256">
        <v>706</v>
      </c>
      <c r="AA3108" s="256">
        <v>658</v>
      </c>
      <c r="AB3108" s="256">
        <v>612</v>
      </c>
      <c r="AC3108" s="256">
        <v>546</v>
      </c>
      <c r="AD3108" s="256">
        <v>472</v>
      </c>
      <c r="AE3108" s="256">
        <v>416</v>
      </c>
      <c r="AF3108" s="256">
        <v>378</v>
      </c>
      <c r="AG3108" s="256">
        <v>337</v>
      </c>
      <c r="AH3108" s="256">
        <v>306</v>
      </c>
      <c r="AI3108" s="256">
        <v>275</v>
      </c>
      <c r="AJ3108" s="256">
        <v>202</v>
      </c>
      <c r="AK3108" s="256">
        <v>86</v>
      </c>
      <c r="AL3108" s="256">
        <v>0</v>
      </c>
      <c r="AM3108" s="256">
        <v>0</v>
      </c>
      <c r="AN3108" s="256">
        <v>0</v>
      </c>
      <c r="AO3108" s="256">
        <v>0</v>
      </c>
      <c r="AP3108" s="256">
        <v>0</v>
      </c>
      <c r="AQ3108" s="256">
        <v>0</v>
      </c>
      <c r="AR3108" s="256">
        <v>0</v>
      </c>
      <c r="AS3108" s="256">
        <v>0</v>
      </c>
      <c r="AT3108" s="256">
        <v>0</v>
      </c>
      <c r="AU3108" s="256">
        <v>0</v>
      </c>
      <c r="AV3108" s="256">
        <v>0</v>
      </c>
      <c r="AW3108" s="256">
        <v>0</v>
      </c>
      <c r="AX3108" s="256">
        <v>0</v>
      </c>
      <c r="AY3108" s="256">
        <v>0</v>
      </c>
      <c r="AZ3108" s="256">
        <v>0</v>
      </c>
      <c r="BA3108" s="256">
        <v>0</v>
      </c>
      <c r="BB3108" s="256">
        <v>0</v>
      </c>
      <c r="BC3108" s="256">
        <v>0</v>
      </c>
      <c r="BD3108" s="256">
        <v>0</v>
      </c>
      <c r="BE3108" s="256">
        <v>0</v>
      </c>
      <c r="BF3108" s="256">
        <v>0</v>
      </c>
      <c r="BG3108" s="256">
        <v>0</v>
      </c>
      <c r="BH3108" s="256">
        <v>0</v>
      </c>
      <c r="BI3108" s="256">
        <v>0</v>
      </c>
      <c r="BJ3108" s="256">
        <v>0</v>
      </c>
      <c r="BK3108" s="256">
        <v>0</v>
      </c>
      <c r="BL3108" s="256">
        <v>0</v>
      </c>
      <c r="BM3108" s="256">
        <v>0</v>
      </c>
      <c r="BN3108" s="256">
        <v>0</v>
      </c>
      <c r="BO3108" s="256">
        <v>0</v>
      </c>
      <c r="BP3108" s="256">
        <v>0</v>
      </c>
      <c r="BQ3108" s="256">
        <v>0</v>
      </c>
      <c r="BR3108" s="256">
        <v>0</v>
      </c>
      <c r="BS3108" s="256">
        <v>0</v>
      </c>
      <c r="BT3108" s="256">
        <v>0</v>
      </c>
      <c r="BU3108" s="256">
        <v>0</v>
      </c>
      <c r="BV3108" s="256">
        <v>0</v>
      </c>
    </row>
    <row r="3109" spans="1:74">
      <c r="A3109" s="256">
        <v>162.5</v>
      </c>
      <c r="B3109" s="256">
        <v>2656</v>
      </c>
      <c r="C3109" s="256">
        <v>2716</v>
      </c>
      <c r="D3109" s="256">
        <v>2771</v>
      </c>
      <c r="E3109" s="256">
        <v>2778</v>
      </c>
      <c r="F3109" s="256">
        <v>2736</v>
      </c>
      <c r="G3109" s="256">
        <v>2612</v>
      </c>
      <c r="H3109" s="256">
        <v>2310</v>
      </c>
      <c r="I3109" s="256">
        <v>1890</v>
      </c>
      <c r="J3109" s="256">
        <v>1431</v>
      </c>
      <c r="K3109" s="256">
        <v>1040</v>
      </c>
      <c r="L3109" s="256">
        <v>814</v>
      </c>
      <c r="M3109" s="256">
        <v>718</v>
      </c>
      <c r="N3109" s="256">
        <v>676</v>
      </c>
      <c r="O3109" s="256">
        <v>668</v>
      </c>
      <c r="P3109" s="256">
        <v>738</v>
      </c>
      <c r="Q3109" s="256">
        <v>834</v>
      </c>
      <c r="R3109" s="256">
        <v>874</v>
      </c>
      <c r="S3109" s="256">
        <v>876</v>
      </c>
      <c r="T3109" s="256">
        <v>886</v>
      </c>
      <c r="U3109" s="256">
        <v>896</v>
      </c>
      <c r="V3109" s="256">
        <v>873</v>
      </c>
      <c r="W3109" s="256">
        <v>868</v>
      </c>
      <c r="X3109" s="256">
        <v>796</v>
      </c>
      <c r="Y3109" s="256">
        <v>721</v>
      </c>
      <c r="Z3109" s="256">
        <v>660</v>
      </c>
      <c r="AA3109" s="256">
        <v>617</v>
      </c>
      <c r="AB3109" s="256">
        <v>576</v>
      </c>
      <c r="AC3109" s="256">
        <v>514</v>
      </c>
      <c r="AD3109" s="256">
        <v>456</v>
      </c>
      <c r="AE3109" s="256">
        <v>406</v>
      </c>
      <c r="AF3109" s="256">
        <v>365</v>
      </c>
      <c r="AG3109" s="256">
        <v>314</v>
      </c>
      <c r="AH3109" s="256">
        <v>284</v>
      </c>
      <c r="AI3109" s="256">
        <v>246</v>
      </c>
      <c r="AJ3109" s="256">
        <v>176</v>
      </c>
      <c r="AK3109" s="256">
        <v>83</v>
      </c>
      <c r="AL3109" s="256">
        <v>0</v>
      </c>
      <c r="AM3109" s="256">
        <v>0</v>
      </c>
      <c r="AN3109" s="256">
        <v>0</v>
      </c>
      <c r="AO3109" s="256">
        <v>0</v>
      </c>
      <c r="AP3109" s="256">
        <v>0</v>
      </c>
      <c r="AQ3109" s="256">
        <v>0</v>
      </c>
      <c r="AR3109" s="256">
        <v>0</v>
      </c>
      <c r="AS3109" s="256">
        <v>0</v>
      </c>
      <c r="AT3109" s="256">
        <v>0</v>
      </c>
      <c r="AU3109" s="256">
        <v>0</v>
      </c>
      <c r="AV3109" s="256">
        <v>0</v>
      </c>
      <c r="AW3109" s="256">
        <v>0</v>
      </c>
      <c r="AX3109" s="256">
        <v>0</v>
      </c>
      <c r="AY3109" s="256">
        <v>0</v>
      </c>
      <c r="AZ3109" s="256">
        <v>0</v>
      </c>
      <c r="BA3109" s="256">
        <v>0</v>
      </c>
      <c r="BB3109" s="256">
        <v>0</v>
      </c>
      <c r="BC3109" s="256">
        <v>0</v>
      </c>
      <c r="BD3109" s="256">
        <v>0</v>
      </c>
      <c r="BE3109" s="256">
        <v>0</v>
      </c>
      <c r="BF3109" s="256">
        <v>0</v>
      </c>
      <c r="BG3109" s="256">
        <v>0</v>
      </c>
      <c r="BH3109" s="256">
        <v>0</v>
      </c>
      <c r="BI3109" s="256">
        <v>0</v>
      </c>
      <c r="BJ3109" s="256">
        <v>0</v>
      </c>
      <c r="BK3109" s="256">
        <v>0</v>
      </c>
      <c r="BL3109" s="256">
        <v>0</v>
      </c>
      <c r="BM3109" s="256">
        <v>0</v>
      </c>
      <c r="BN3109" s="256">
        <v>0</v>
      </c>
      <c r="BO3109" s="256">
        <v>0</v>
      </c>
      <c r="BP3109" s="256">
        <v>0</v>
      </c>
      <c r="BQ3109" s="256">
        <v>0</v>
      </c>
      <c r="BR3109" s="256">
        <v>0</v>
      </c>
      <c r="BS3109" s="256">
        <v>0</v>
      </c>
      <c r="BT3109" s="256">
        <v>0</v>
      </c>
      <c r="BU3109" s="256">
        <v>0</v>
      </c>
      <c r="BV3109" s="256">
        <v>0</v>
      </c>
    </row>
    <row r="3110" spans="1:74">
      <c r="A3110" s="256">
        <v>165</v>
      </c>
      <c r="B3110" s="256">
        <v>2656</v>
      </c>
      <c r="C3110" s="256">
        <v>2718</v>
      </c>
      <c r="D3110" s="256">
        <v>2774</v>
      </c>
      <c r="E3110" s="256">
        <v>2780</v>
      </c>
      <c r="F3110" s="256">
        <v>2736</v>
      </c>
      <c r="G3110" s="256">
        <v>2608</v>
      </c>
      <c r="H3110" s="256">
        <v>2290</v>
      </c>
      <c r="I3110" s="256">
        <v>1857</v>
      </c>
      <c r="J3110" s="256">
        <v>1398</v>
      </c>
      <c r="K3110" s="256">
        <v>1012</v>
      </c>
      <c r="L3110" s="256">
        <v>798</v>
      </c>
      <c r="M3110" s="256">
        <v>714</v>
      </c>
      <c r="N3110" s="256">
        <v>675</v>
      </c>
      <c r="O3110" s="256">
        <v>676</v>
      </c>
      <c r="P3110" s="256">
        <v>752</v>
      </c>
      <c r="Q3110" s="256">
        <v>843</v>
      </c>
      <c r="R3110" s="256">
        <v>870</v>
      </c>
      <c r="S3110" s="256">
        <v>865</v>
      </c>
      <c r="T3110" s="256">
        <v>867</v>
      </c>
      <c r="U3110" s="256">
        <v>862</v>
      </c>
      <c r="V3110" s="256">
        <v>832</v>
      </c>
      <c r="W3110" s="256">
        <v>819</v>
      </c>
      <c r="X3110" s="256">
        <v>744</v>
      </c>
      <c r="Y3110" s="256">
        <v>672</v>
      </c>
      <c r="Z3110" s="256">
        <v>614</v>
      </c>
      <c r="AA3110" s="256">
        <v>582</v>
      </c>
      <c r="AB3110" s="256">
        <v>545</v>
      </c>
      <c r="AC3110" s="256">
        <v>488</v>
      </c>
      <c r="AD3110" s="256">
        <v>446</v>
      </c>
      <c r="AE3110" s="256">
        <v>400</v>
      </c>
      <c r="AF3110" s="256">
        <v>354</v>
      </c>
      <c r="AG3110" s="256">
        <v>300</v>
      </c>
      <c r="AH3110" s="256">
        <v>270</v>
      </c>
      <c r="AI3110" s="256">
        <v>222</v>
      </c>
      <c r="AJ3110" s="256">
        <v>156</v>
      </c>
      <c r="AK3110" s="256">
        <v>76</v>
      </c>
      <c r="AL3110" s="256">
        <v>0</v>
      </c>
      <c r="AM3110" s="256">
        <v>0</v>
      </c>
      <c r="AN3110" s="256">
        <v>0</v>
      </c>
      <c r="AO3110" s="256">
        <v>0</v>
      </c>
      <c r="AP3110" s="256">
        <v>0</v>
      </c>
      <c r="AQ3110" s="256">
        <v>0</v>
      </c>
      <c r="AR3110" s="256">
        <v>0</v>
      </c>
      <c r="AS3110" s="256">
        <v>0</v>
      </c>
      <c r="AT3110" s="256">
        <v>0</v>
      </c>
      <c r="AU3110" s="256">
        <v>0</v>
      </c>
      <c r="AV3110" s="256">
        <v>0</v>
      </c>
      <c r="AW3110" s="256">
        <v>0</v>
      </c>
      <c r="AX3110" s="256">
        <v>0</v>
      </c>
      <c r="AY3110" s="256">
        <v>0</v>
      </c>
      <c r="AZ3110" s="256">
        <v>0</v>
      </c>
      <c r="BA3110" s="256">
        <v>0</v>
      </c>
      <c r="BB3110" s="256">
        <v>0</v>
      </c>
      <c r="BC3110" s="256">
        <v>0</v>
      </c>
      <c r="BD3110" s="256">
        <v>0</v>
      </c>
      <c r="BE3110" s="256">
        <v>0</v>
      </c>
      <c r="BF3110" s="256">
        <v>0</v>
      </c>
      <c r="BG3110" s="256">
        <v>0</v>
      </c>
      <c r="BH3110" s="256">
        <v>0</v>
      </c>
      <c r="BI3110" s="256">
        <v>0</v>
      </c>
      <c r="BJ3110" s="256">
        <v>0</v>
      </c>
      <c r="BK3110" s="256">
        <v>0</v>
      </c>
      <c r="BL3110" s="256">
        <v>0</v>
      </c>
      <c r="BM3110" s="256">
        <v>0</v>
      </c>
      <c r="BN3110" s="256">
        <v>0</v>
      </c>
      <c r="BO3110" s="256">
        <v>0</v>
      </c>
      <c r="BP3110" s="256">
        <v>0</v>
      </c>
      <c r="BQ3110" s="256">
        <v>0</v>
      </c>
      <c r="BR3110" s="256">
        <v>0</v>
      </c>
      <c r="BS3110" s="256">
        <v>0</v>
      </c>
      <c r="BT3110" s="256">
        <v>0</v>
      </c>
      <c r="BU3110" s="256">
        <v>0</v>
      </c>
      <c r="BV3110" s="256">
        <v>0</v>
      </c>
    </row>
    <row r="3111" spans="1:74">
      <c r="A3111" s="256">
        <v>167.5</v>
      </c>
      <c r="B3111" s="256">
        <v>2656</v>
      </c>
      <c r="C3111" s="256">
        <v>2716</v>
      </c>
      <c r="D3111" s="256">
        <v>2772</v>
      </c>
      <c r="E3111" s="256">
        <v>2774</v>
      </c>
      <c r="F3111" s="256">
        <v>2728</v>
      </c>
      <c r="G3111" s="256">
        <v>2593</v>
      </c>
      <c r="H3111" s="256">
        <v>2266</v>
      </c>
      <c r="I3111" s="256">
        <v>1824</v>
      </c>
      <c r="J3111" s="256">
        <v>1360</v>
      </c>
      <c r="K3111" s="256">
        <v>979</v>
      </c>
      <c r="L3111" s="256">
        <v>782</v>
      </c>
      <c r="M3111" s="256">
        <v>705</v>
      </c>
      <c r="N3111" s="256">
        <v>669</v>
      </c>
      <c r="O3111" s="256">
        <v>679</v>
      </c>
      <c r="P3111" s="256">
        <v>761</v>
      </c>
      <c r="Q3111" s="256">
        <v>846</v>
      </c>
      <c r="R3111" s="256">
        <v>866</v>
      </c>
      <c r="S3111" s="256">
        <v>851</v>
      </c>
      <c r="T3111" s="256">
        <v>847</v>
      </c>
      <c r="U3111" s="256">
        <v>828</v>
      </c>
      <c r="V3111" s="256">
        <v>794</v>
      </c>
      <c r="W3111" s="256">
        <v>773</v>
      </c>
      <c r="X3111" s="256">
        <v>695</v>
      </c>
      <c r="Y3111" s="256">
        <v>625</v>
      </c>
      <c r="Z3111" s="256">
        <v>575</v>
      </c>
      <c r="AA3111" s="256">
        <v>553</v>
      </c>
      <c r="AB3111" s="256">
        <v>518</v>
      </c>
      <c r="AC3111" s="256">
        <v>475</v>
      </c>
      <c r="AD3111" s="256">
        <v>436</v>
      </c>
      <c r="AE3111" s="256">
        <v>388</v>
      </c>
      <c r="AF3111" s="256">
        <v>338</v>
      </c>
      <c r="AG3111" s="256">
        <v>282</v>
      </c>
      <c r="AH3111" s="256">
        <v>252</v>
      </c>
      <c r="AI3111" s="256">
        <v>193</v>
      </c>
      <c r="AJ3111" s="256">
        <v>127</v>
      </c>
      <c r="AK3111" s="256">
        <v>62</v>
      </c>
      <c r="AL3111" s="256">
        <v>0</v>
      </c>
      <c r="AM3111" s="256">
        <v>0</v>
      </c>
      <c r="AN3111" s="256">
        <v>0</v>
      </c>
      <c r="AO3111" s="256">
        <v>0</v>
      </c>
      <c r="AP3111" s="256">
        <v>0</v>
      </c>
      <c r="AQ3111" s="256">
        <v>0</v>
      </c>
      <c r="AR3111" s="256">
        <v>0</v>
      </c>
      <c r="AS3111" s="256">
        <v>0</v>
      </c>
      <c r="AT3111" s="256">
        <v>0</v>
      </c>
      <c r="AU3111" s="256">
        <v>0</v>
      </c>
      <c r="AV3111" s="256">
        <v>0</v>
      </c>
      <c r="AW3111" s="256">
        <v>0</v>
      </c>
      <c r="AX3111" s="256">
        <v>0</v>
      </c>
      <c r="AY3111" s="256">
        <v>0</v>
      </c>
      <c r="AZ3111" s="256">
        <v>0</v>
      </c>
      <c r="BA3111" s="256">
        <v>0</v>
      </c>
      <c r="BB3111" s="256">
        <v>0</v>
      </c>
      <c r="BC3111" s="256">
        <v>0</v>
      </c>
      <c r="BD3111" s="256">
        <v>0</v>
      </c>
      <c r="BE3111" s="256">
        <v>0</v>
      </c>
      <c r="BF3111" s="256">
        <v>0</v>
      </c>
      <c r="BG3111" s="256">
        <v>0</v>
      </c>
      <c r="BH3111" s="256">
        <v>0</v>
      </c>
      <c r="BI3111" s="256">
        <v>0</v>
      </c>
      <c r="BJ3111" s="256">
        <v>0</v>
      </c>
      <c r="BK3111" s="256">
        <v>0</v>
      </c>
      <c r="BL3111" s="256">
        <v>0</v>
      </c>
      <c r="BM3111" s="256">
        <v>0</v>
      </c>
      <c r="BN3111" s="256">
        <v>0</v>
      </c>
      <c r="BO3111" s="256">
        <v>0</v>
      </c>
      <c r="BP3111" s="256">
        <v>0</v>
      </c>
      <c r="BQ3111" s="256">
        <v>0</v>
      </c>
      <c r="BR3111" s="256">
        <v>0</v>
      </c>
      <c r="BS3111" s="256">
        <v>0</v>
      </c>
      <c r="BT3111" s="256">
        <v>0</v>
      </c>
      <c r="BU3111" s="256">
        <v>0</v>
      </c>
      <c r="BV3111" s="256">
        <v>0</v>
      </c>
    </row>
    <row r="3112" spans="1:74">
      <c r="A3112" s="256">
        <v>170</v>
      </c>
      <c r="B3112" s="256">
        <v>2656</v>
      </c>
      <c r="C3112" s="256">
        <v>2716</v>
      </c>
      <c r="D3112" s="256">
        <v>2770</v>
      </c>
      <c r="E3112" s="256">
        <v>2774</v>
      </c>
      <c r="F3112" s="256">
        <v>2730</v>
      </c>
      <c r="G3112" s="256">
        <v>2586</v>
      </c>
      <c r="H3112" s="256">
        <v>2248</v>
      </c>
      <c r="I3112" s="256">
        <v>1800</v>
      </c>
      <c r="J3112" s="256">
        <v>1335</v>
      </c>
      <c r="K3112" s="256">
        <v>955</v>
      </c>
      <c r="L3112" s="256">
        <v>764</v>
      </c>
      <c r="M3112" s="256">
        <v>692</v>
      </c>
      <c r="N3112" s="256">
        <v>662</v>
      </c>
      <c r="O3112" s="256">
        <v>678</v>
      </c>
      <c r="P3112" s="256">
        <v>767</v>
      </c>
      <c r="Q3112" s="256">
        <v>846</v>
      </c>
      <c r="R3112" s="256">
        <v>856</v>
      </c>
      <c r="S3112" s="256">
        <v>836</v>
      </c>
      <c r="T3112" s="256">
        <v>826</v>
      </c>
      <c r="U3112" s="256">
        <v>792</v>
      </c>
      <c r="V3112" s="256">
        <v>756</v>
      </c>
      <c r="W3112" s="256">
        <v>726</v>
      </c>
      <c r="X3112" s="256">
        <v>647</v>
      </c>
      <c r="Y3112" s="256">
        <v>578</v>
      </c>
      <c r="Z3112" s="256">
        <v>540</v>
      </c>
      <c r="AA3112" s="256">
        <v>526</v>
      </c>
      <c r="AB3112" s="256">
        <v>498</v>
      </c>
      <c r="AC3112" s="256">
        <v>464</v>
      </c>
      <c r="AD3112" s="256">
        <v>426</v>
      </c>
      <c r="AE3112" s="256">
        <v>378</v>
      </c>
      <c r="AF3112" s="256">
        <v>326</v>
      </c>
      <c r="AG3112" s="256">
        <v>270</v>
      </c>
      <c r="AH3112" s="256">
        <v>240</v>
      </c>
      <c r="AI3112" s="256">
        <v>174</v>
      </c>
      <c r="AJ3112" s="256">
        <v>106</v>
      </c>
      <c r="AK3112" s="256">
        <v>51</v>
      </c>
      <c r="AL3112" s="256">
        <v>0</v>
      </c>
      <c r="AM3112" s="256">
        <v>0</v>
      </c>
      <c r="AN3112" s="256">
        <v>0</v>
      </c>
      <c r="AO3112" s="256">
        <v>0</v>
      </c>
      <c r="AP3112" s="256">
        <v>0</v>
      </c>
      <c r="AQ3112" s="256">
        <v>0</v>
      </c>
      <c r="AR3112" s="256">
        <v>0</v>
      </c>
      <c r="AS3112" s="256">
        <v>0</v>
      </c>
      <c r="AT3112" s="256">
        <v>0</v>
      </c>
      <c r="AU3112" s="256">
        <v>0</v>
      </c>
      <c r="AV3112" s="256">
        <v>0</v>
      </c>
      <c r="AW3112" s="256">
        <v>0</v>
      </c>
      <c r="AX3112" s="256">
        <v>0</v>
      </c>
      <c r="AY3112" s="256">
        <v>0</v>
      </c>
      <c r="AZ3112" s="256">
        <v>0</v>
      </c>
      <c r="BA3112" s="256">
        <v>0</v>
      </c>
      <c r="BB3112" s="256">
        <v>0</v>
      </c>
      <c r="BC3112" s="256">
        <v>0</v>
      </c>
      <c r="BD3112" s="256">
        <v>0</v>
      </c>
      <c r="BE3112" s="256">
        <v>0</v>
      </c>
      <c r="BF3112" s="256">
        <v>0</v>
      </c>
      <c r="BG3112" s="256">
        <v>0</v>
      </c>
      <c r="BH3112" s="256">
        <v>0</v>
      </c>
      <c r="BI3112" s="256">
        <v>0</v>
      </c>
      <c r="BJ3112" s="256">
        <v>0</v>
      </c>
      <c r="BK3112" s="256">
        <v>0</v>
      </c>
      <c r="BL3112" s="256">
        <v>0</v>
      </c>
      <c r="BM3112" s="256">
        <v>0</v>
      </c>
      <c r="BN3112" s="256">
        <v>0</v>
      </c>
      <c r="BO3112" s="256">
        <v>0</v>
      </c>
      <c r="BP3112" s="256">
        <v>0</v>
      </c>
      <c r="BQ3112" s="256">
        <v>0</v>
      </c>
      <c r="BR3112" s="256">
        <v>0</v>
      </c>
      <c r="BS3112" s="256">
        <v>0</v>
      </c>
      <c r="BT3112" s="256">
        <v>0</v>
      </c>
      <c r="BU3112" s="256">
        <v>0</v>
      </c>
      <c r="BV3112" s="256">
        <v>0</v>
      </c>
    </row>
    <row r="3113" spans="1:74">
      <c r="A3113" s="256">
        <v>172.5</v>
      </c>
      <c r="B3113" s="256">
        <v>2656</v>
      </c>
      <c r="C3113" s="256">
        <v>2720</v>
      </c>
      <c r="D3113" s="256">
        <v>2774</v>
      </c>
      <c r="E3113" s="256">
        <v>2778</v>
      </c>
      <c r="F3113" s="256">
        <v>2730</v>
      </c>
      <c r="G3113" s="256">
        <v>2583</v>
      </c>
      <c r="H3113" s="256">
        <v>2242</v>
      </c>
      <c r="I3113" s="256">
        <v>1790</v>
      </c>
      <c r="J3113" s="256">
        <v>1318</v>
      </c>
      <c r="K3113" s="256">
        <v>936</v>
      </c>
      <c r="L3113" s="256">
        <v>749</v>
      </c>
      <c r="M3113" s="256">
        <v>680</v>
      </c>
      <c r="N3113" s="256">
        <v>652</v>
      </c>
      <c r="O3113" s="256">
        <v>676</v>
      </c>
      <c r="P3113" s="256">
        <v>768</v>
      </c>
      <c r="Q3113" s="256">
        <v>842</v>
      </c>
      <c r="R3113" s="256">
        <v>844</v>
      </c>
      <c r="S3113" s="256">
        <v>822</v>
      </c>
      <c r="T3113" s="256">
        <v>804</v>
      </c>
      <c r="U3113" s="256">
        <v>762</v>
      </c>
      <c r="V3113" s="256">
        <v>726</v>
      </c>
      <c r="W3113" s="256">
        <v>685</v>
      </c>
      <c r="X3113" s="256">
        <v>604</v>
      </c>
      <c r="Y3113" s="256">
        <v>539</v>
      </c>
      <c r="Z3113" s="256">
        <v>509</v>
      </c>
      <c r="AA3113" s="256">
        <v>504</v>
      </c>
      <c r="AB3113" s="256">
        <v>484</v>
      </c>
      <c r="AC3113" s="256">
        <v>458</v>
      </c>
      <c r="AD3113" s="256">
        <v>424</v>
      </c>
      <c r="AE3113" s="256">
        <v>374</v>
      </c>
      <c r="AF3113" s="256">
        <v>314</v>
      </c>
      <c r="AG3113" s="256">
        <v>260</v>
      </c>
      <c r="AH3113" s="256">
        <v>224</v>
      </c>
      <c r="AI3113" s="256">
        <v>158</v>
      </c>
      <c r="AJ3113" s="256">
        <v>96</v>
      </c>
      <c r="AK3113" s="256">
        <v>48</v>
      </c>
      <c r="AL3113" s="256">
        <v>0</v>
      </c>
      <c r="AM3113" s="256">
        <v>0</v>
      </c>
      <c r="AN3113" s="256">
        <v>0</v>
      </c>
      <c r="AO3113" s="256">
        <v>0</v>
      </c>
      <c r="AP3113" s="256">
        <v>0</v>
      </c>
      <c r="AQ3113" s="256">
        <v>0</v>
      </c>
      <c r="AR3113" s="256">
        <v>0</v>
      </c>
      <c r="AS3113" s="256">
        <v>0</v>
      </c>
      <c r="AT3113" s="256">
        <v>0</v>
      </c>
      <c r="AU3113" s="256">
        <v>0</v>
      </c>
      <c r="AV3113" s="256">
        <v>0</v>
      </c>
      <c r="AW3113" s="256">
        <v>0</v>
      </c>
      <c r="AX3113" s="256">
        <v>0</v>
      </c>
      <c r="AY3113" s="256">
        <v>0</v>
      </c>
      <c r="AZ3113" s="256">
        <v>0</v>
      </c>
      <c r="BA3113" s="256">
        <v>0</v>
      </c>
      <c r="BB3113" s="256">
        <v>0</v>
      </c>
      <c r="BC3113" s="256">
        <v>0</v>
      </c>
      <c r="BD3113" s="256">
        <v>0</v>
      </c>
      <c r="BE3113" s="256">
        <v>0</v>
      </c>
      <c r="BF3113" s="256">
        <v>0</v>
      </c>
      <c r="BG3113" s="256">
        <v>0</v>
      </c>
      <c r="BH3113" s="256">
        <v>0</v>
      </c>
      <c r="BI3113" s="256">
        <v>0</v>
      </c>
      <c r="BJ3113" s="256">
        <v>0</v>
      </c>
      <c r="BK3113" s="256">
        <v>0</v>
      </c>
      <c r="BL3113" s="256">
        <v>0</v>
      </c>
      <c r="BM3113" s="256">
        <v>0</v>
      </c>
      <c r="BN3113" s="256">
        <v>0</v>
      </c>
      <c r="BO3113" s="256">
        <v>0</v>
      </c>
      <c r="BP3113" s="256">
        <v>0</v>
      </c>
      <c r="BQ3113" s="256">
        <v>0</v>
      </c>
      <c r="BR3113" s="256">
        <v>0</v>
      </c>
      <c r="BS3113" s="256">
        <v>0</v>
      </c>
      <c r="BT3113" s="256">
        <v>0</v>
      </c>
      <c r="BU3113" s="256">
        <v>0</v>
      </c>
      <c r="BV3113" s="256">
        <v>0</v>
      </c>
    </row>
    <row r="3114" spans="1:74">
      <c r="A3114" s="256">
        <v>175</v>
      </c>
      <c r="B3114" s="256">
        <v>2656</v>
      </c>
      <c r="C3114" s="256">
        <v>2722</v>
      </c>
      <c r="D3114" s="256">
        <v>2778</v>
      </c>
      <c r="E3114" s="256">
        <v>2781</v>
      </c>
      <c r="F3114" s="256">
        <v>2734</v>
      </c>
      <c r="G3114" s="256">
        <v>2583</v>
      </c>
      <c r="H3114" s="256">
        <v>2234</v>
      </c>
      <c r="I3114" s="256">
        <v>1776</v>
      </c>
      <c r="J3114" s="256">
        <v>1303</v>
      </c>
      <c r="K3114" s="256">
        <v>924</v>
      </c>
      <c r="L3114" s="256">
        <v>740</v>
      </c>
      <c r="M3114" s="256">
        <v>669</v>
      </c>
      <c r="N3114" s="256">
        <v>643</v>
      </c>
      <c r="O3114" s="256">
        <v>671</v>
      </c>
      <c r="P3114" s="256">
        <v>766</v>
      </c>
      <c r="Q3114" s="256">
        <v>836</v>
      </c>
      <c r="R3114" s="256">
        <v>833</v>
      </c>
      <c r="S3114" s="256">
        <v>808</v>
      </c>
      <c r="T3114" s="256">
        <v>788</v>
      </c>
      <c r="U3114" s="256">
        <v>733</v>
      </c>
      <c r="V3114" s="256">
        <v>696</v>
      </c>
      <c r="W3114" s="256">
        <v>648</v>
      </c>
      <c r="X3114" s="256">
        <v>568</v>
      </c>
      <c r="Y3114" s="256">
        <v>507</v>
      </c>
      <c r="Z3114" s="256">
        <v>486</v>
      </c>
      <c r="AA3114" s="256">
        <v>490</v>
      </c>
      <c r="AB3114" s="256">
        <v>474</v>
      </c>
      <c r="AC3114" s="256">
        <v>456</v>
      </c>
      <c r="AD3114" s="256">
        <v>424</v>
      </c>
      <c r="AE3114" s="256">
        <v>370</v>
      </c>
      <c r="AF3114" s="256">
        <v>306</v>
      </c>
      <c r="AG3114" s="256">
        <v>249</v>
      </c>
      <c r="AH3114" s="256">
        <v>207</v>
      </c>
      <c r="AI3114" s="256">
        <v>146</v>
      </c>
      <c r="AJ3114" s="256">
        <v>94</v>
      </c>
      <c r="AK3114" s="256">
        <v>46</v>
      </c>
      <c r="AL3114" s="256">
        <v>0</v>
      </c>
      <c r="AM3114" s="256">
        <v>0</v>
      </c>
      <c r="AN3114" s="256">
        <v>0</v>
      </c>
      <c r="AO3114" s="256">
        <v>0</v>
      </c>
      <c r="AP3114" s="256">
        <v>0</v>
      </c>
      <c r="AQ3114" s="256">
        <v>0</v>
      </c>
      <c r="AR3114" s="256">
        <v>0</v>
      </c>
      <c r="AS3114" s="256">
        <v>0</v>
      </c>
      <c r="AT3114" s="256">
        <v>0</v>
      </c>
      <c r="AU3114" s="256">
        <v>0</v>
      </c>
      <c r="AV3114" s="256">
        <v>0</v>
      </c>
      <c r="AW3114" s="256">
        <v>0</v>
      </c>
      <c r="AX3114" s="256">
        <v>0</v>
      </c>
      <c r="AY3114" s="256">
        <v>0</v>
      </c>
      <c r="AZ3114" s="256">
        <v>0</v>
      </c>
      <c r="BA3114" s="256">
        <v>0</v>
      </c>
      <c r="BB3114" s="256">
        <v>0</v>
      </c>
      <c r="BC3114" s="256">
        <v>0</v>
      </c>
      <c r="BD3114" s="256">
        <v>0</v>
      </c>
      <c r="BE3114" s="256">
        <v>0</v>
      </c>
      <c r="BF3114" s="256">
        <v>0</v>
      </c>
      <c r="BG3114" s="256">
        <v>0</v>
      </c>
      <c r="BH3114" s="256">
        <v>0</v>
      </c>
      <c r="BI3114" s="256">
        <v>0</v>
      </c>
      <c r="BJ3114" s="256">
        <v>0</v>
      </c>
      <c r="BK3114" s="256">
        <v>0</v>
      </c>
      <c r="BL3114" s="256">
        <v>0</v>
      </c>
      <c r="BM3114" s="256">
        <v>0</v>
      </c>
      <c r="BN3114" s="256">
        <v>0</v>
      </c>
      <c r="BO3114" s="256">
        <v>0</v>
      </c>
      <c r="BP3114" s="256">
        <v>0</v>
      </c>
      <c r="BQ3114" s="256">
        <v>0</v>
      </c>
      <c r="BR3114" s="256">
        <v>0</v>
      </c>
      <c r="BS3114" s="256">
        <v>0</v>
      </c>
      <c r="BT3114" s="256">
        <v>0</v>
      </c>
      <c r="BU3114" s="256">
        <v>0</v>
      </c>
      <c r="BV3114" s="256">
        <v>0</v>
      </c>
    </row>
    <row r="3115" spans="1:74">
      <c r="A3115" s="256">
        <v>177.5</v>
      </c>
      <c r="B3115" s="256">
        <v>2656</v>
      </c>
      <c r="C3115" s="256">
        <v>2729</v>
      </c>
      <c r="D3115" s="256">
        <v>2786</v>
      </c>
      <c r="E3115" s="256">
        <v>2790</v>
      </c>
      <c r="F3115" s="256">
        <v>2744</v>
      </c>
      <c r="G3115" s="256">
        <v>2590</v>
      </c>
      <c r="H3115" s="256">
        <v>2234</v>
      </c>
      <c r="I3115" s="256">
        <v>1772</v>
      </c>
      <c r="J3115" s="256">
        <v>1296</v>
      </c>
      <c r="K3115" s="256">
        <v>917</v>
      </c>
      <c r="L3115" s="256">
        <v>736</v>
      </c>
      <c r="M3115" s="256">
        <v>666</v>
      </c>
      <c r="N3115" s="256">
        <v>637</v>
      </c>
      <c r="O3115" s="256">
        <v>670</v>
      </c>
      <c r="P3115" s="256">
        <v>765</v>
      </c>
      <c r="Q3115" s="256">
        <v>830</v>
      </c>
      <c r="R3115" s="256">
        <v>825</v>
      </c>
      <c r="S3115" s="256">
        <v>799</v>
      </c>
      <c r="T3115" s="256">
        <v>778</v>
      </c>
      <c r="U3115" s="256">
        <v>716</v>
      </c>
      <c r="V3115" s="256">
        <v>678</v>
      </c>
      <c r="W3115" s="256">
        <v>627</v>
      </c>
      <c r="X3115" s="256">
        <v>544</v>
      </c>
      <c r="Y3115" s="256">
        <v>486</v>
      </c>
      <c r="Z3115" s="256">
        <v>474</v>
      </c>
      <c r="AA3115" s="256">
        <v>483</v>
      </c>
      <c r="AB3115" s="256">
        <v>468</v>
      </c>
      <c r="AC3115" s="256">
        <v>456</v>
      </c>
      <c r="AD3115" s="256">
        <v>428</v>
      </c>
      <c r="AE3115" s="256">
        <v>368</v>
      </c>
      <c r="AF3115" s="256">
        <v>302</v>
      </c>
      <c r="AG3115" s="256">
        <v>244</v>
      </c>
      <c r="AH3115" s="256">
        <v>200</v>
      </c>
      <c r="AI3115" s="256">
        <v>145</v>
      </c>
      <c r="AJ3115" s="256">
        <v>97</v>
      </c>
      <c r="AK3115" s="256">
        <v>51</v>
      </c>
      <c r="AL3115" s="256">
        <v>0</v>
      </c>
      <c r="AM3115" s="256">
        <v>0</v>
      </c>
      <c r="AN3115" s="256">
        <v>0</v>
      </c>
      <c r="AO3115" s="256">
        <v>0</v>
      </c>
      <c r="AP3115" s="256">
        <v>0</v>
      </c>
      <c r="AQ3115" s="256">
        <v>0</v>
      </c>
      <c r="AR3115" s="256">
        <v>0</v>
      </c>
      <c r="AS3115" s="256">
        <v>0</v>
      </c>
      <c r="AT3115" s="256">
        <v>0</v>
      </c>
      <c r="AU3115" s="256">
        <v>0</v>
      </c>
      <c r="AV3115" s="256">
        <v>0</v>
      </c>
      <c r="AW3115" s="256">
        <v>0</v>
      </c>
      <c r="AX3115" s="256">
        <v>0</v>
      </c>
      <c r="AY3115" s="256">
        <v>0</v>
      </c>
      <c r="AZ3115" s="256">
        <v>0</v>
      </c>
      <c r="BA3115" s="256">
        <v>0</v>
      </c>
      <c r="BB3115" s="256">
        <v>0</v>
      </c>
      <c r="BC3115" s="256">
        <v>0</v>
      </c>
      <c r="BD3115" s="256">
        <v>0</v>
      </c>
      <c r="BE3115" s="256">
        <v>0</v>
      </c>
      <c r="BF3115" s="256">
        <v>0</v>
      </c>
      <c r="BG3115" s="256">
        <v>0</v>
      </c>
      <c r="BH3115" s="256">
        <v>0</v>
      </c>
      <c r="BI3115" s="256">
        <v>0</v>
      </c>
      <c r="BJ3115" s="256">
        <v>0</v>
      </c>
      <c r="BK3115" s="256">
        <v>0</v>
      </c>
      <c r="BL3115" s="256">
        <v>0</v>
      </c>
      <c r="BM3115" s="256">
        <v>0</v>
      </c>
      <c r="BN3115" s="256">
        <v>0</v>
      </c>
      <c r="BO3115" s="256">
        <v>0</v>
      </c>
      <c r="BP3115" s="256">
        <v>0</v>
      </c>
      <c r="BQ3115" s="256">
        <v>0</v>
      </c>
      <c r="BR3115" s="256">
        <v>0</v>
      </c>
      <c r="BS3115" s="256">
        <v>0</v>
      </c>
      <c r="BT3115" s="256">
        <v>0</v>
      </c>
      <c r="BU3115" s="256">
        <v>0</v>
      </c>
      <c r="BV3115" s="256">
        <v>0</v>
      </c>
    </row>
    <row r="3116" spans="1:74">
      <c r="A3116" s="256">
        <v>180</v>
      </c>
      <c r="B3116" s="256">
        <v>2656</v>
      </c>
      <c r="C3116" s="256">
        <v>2736</v>
      </c>
      <c r="D3116" s="256">
        <v>2781</v>
      </c>
      <c r="E3116" s="256">
        <v>2767</v>
      </c>
      <c r="F3116" s="256">
        <v>2702</v>
      </c>
      <c r="G3116" s="256">
        <v>2501</v>
      </c>
      <c r="H3116" s="256">
        <v>2099</v>
      </c>
      <c r="I3116" s="256">
        <v>1627</v>
      </c>
      <c r="J3116" s="256">
        <v>1162</v>
      </c>
      <c r="K3116" s="256">
        <v>836</v>
      </c>
      <c r="L3116" s="256">
        <v>707</v>
      </c>
      <c r="M3116" s="256">
        <v>656</v>
      </c>
      <c r="N3116" s="256">
        <v>635</v>
      </c>
      <c r="O3116" s="256">
        <v>692</v>
      </c>
      <c r="P3116" s="256">
        <v>797</v>
      </c>
      <c r="Q3116" s="256">
        <v>840</v>
      </c>
      <c r="R3116" s="256">
        <v>820</v>
      </c>
      <c r="S3116" s="256">
        <v>797</v>
      </c>
      <c r="T3116" s="256">
        <v>770</v>
      </c>
      <c r="U3116" s="256">
        <v>694</v>
      </c>
      <c r="V3116" s="256">
        <v>675</v>
      </c>
      <c r="W3116" s="256">
        <v>600</v>
      </c>
      <c r="X3116" s="256">
        <v>523</v>
      </c>
      <c r="Y3116" s="256">
        <v>475</v>
      </c>
      <c r="Z3116" s="256">
        <v>486</v>
      </c>
      <c r="AA3116" s="256">
        <v>487</v>
      </c>
      <c r="AB3116" s="256">
        <v>467</v>
      </c>
      <c r="AC3116" s="256">
        <v>457</v>
      </c>
      <c r="AD3116" s="256">
        <v>421</v>
      </c>
      <c r="AE3116" s="256">
        <v>350</v>
      </c>
      <c r="AF3116" s="256">
        <v>281</v>
      </c>
      <c r="AG3116" s="256">
        <v>232</v>
      </c>
      <c r="AH3116" s="256">
        <v>188</v>
      </c>
      <c r="AI3116" s="256">
        <v>127</v>
      </c>
      <c r="AJ3116" s="256">
        <v>84</v>
      </c>
      <c r="AK3116" s="256">
        <v>39</v>
      </c>
      <c r="AL3116" s="256">
        <v>0</v>
      </c>
      <c r="AM3116" s="256">
        <v>0</v>
      </c>
      <c r="AN3116" s="256">
        <v>0</v>
      </c>
      <c r="AO3116" s="256">
        <v>0</v>
      </c>
      <c r="AP3116" s="256">
        <v>0</v>
      </c>
      <c r="AQ3116" s="256">
        <v>0</v>
      </c>
      <c r="AR3116" s="256">
        <v>0</v>
      </c>
      <c r="AS3116" s="256">
        <v>0</v>
      </c>
      <c r="AT3116" s="256">
        <v>0</v>
      </c>
      <c r="AU3116" s="256">
        <v>0</v>
      </c>
      <c r="AV3116" s="256">
        <v>0</v>
      </c>
      <c r="AW3116" s="256">
        <v>0</v>
      </c>
      <c r="AX3116" s="256">
        <v>0</v>
      </c>
      <c r="AY3116" s="256">
        <v>0</v>
      </c>
      <c r="AZ3116" s="256">
        <v>0</v>
      </c>
      <c r="BA3116" s="256">
        <v>0</v>
      </c>
      <c r="BB3116" s="256">
        <v>0</v>
      </c>
      <c r="BC3116" s="256">
        <v>0</v>
      </c>
      <c r="BD3116" s="256">
        <v>0</v>
      </c>
      <c r="BE3116" s="256">
        <v>0</v>
      </c>
      <c r="BF3116" s="256">
        <v>0</v>
      </c>
      <c r="BG3116" s="256">
        <v>0</v>
      </c>
      <c r="BH3116" s="256">
        <v>0</v>
      </c>
      <c r="BI3116" s="256">
        <v>0</v>
      </c>
      <c r="BJ3116" s="256">
        <v>0</v>
      </c>
      <c r="BK3116" s="256">
        <v>0</v>
      </c>
      <c r="BL3116" s="256">
        <v>0</v>
      </c>
      <c r="BM3116" s="256">
        <v>0</v>
      </c>
      <c r="BN3116" s="256">
        <v>0</v>
      </c>
      <c r="BO3116" s="256">
        <v>0</v>
      </c>
      <c r="BP3116" s="256">
        <v>0</v>
      </c>
      <c r="BQ3116" s="256">
        <v>0</v>
      </c>
      <c r="BR3116" s="256">
        <v>0</v>
      </c>
      <c r="BS3116" s="256">
        <v>0</v>
      </c>
      <c r="BT3116" s="256">
        <v>0</v>
      </c>
      <c r="BU3116" s="256">
        <v>0</v>
      </c>
      <c r="BV3116" s="2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v1.77</v>
      </c>
    </row>
    <row r="2" spans="1:41" s="370" customFormat="1" ht="31.5">
      <c r="A2" s="368"/>
      <c r="B2" s="369" t="str">
        <f>Translation!B403</f>
        <v>Illuminance Calculations</v>
      </c>
    </row>
    <row r="3" spans="1:41" s="373" customFormat="1" ht="15" customHeight="1">
      <c r="A3" s="371"/>
      <c r="B3" s="372"/>
      <c r="D3" s="374" t="s">
        <v>53</v>
      </c>
    </row>
    <row r="4" spans="1:41" s="377" customFormat="1" ht="15" customHeight="1">
      <c r="A4" s="375"/>
      <c r="B4" s="376" t="str">
        <f>Translation!B268</f>
        <v>Average Illuminance</v>
      </c>
      <c r="C4" s="382">
        <f>AVERAGE(B13:AO512)</f>
        <v>5.646947055244711</v>
      </c>
      <c r="D4" s="383">
        <f>IF(FixtureData!$B$23="IES",'Lighting Standards'!$D$12,'Lighting Standards'!$H$12)</f>
        <v>6</v>
      </c>
    </row>
    <row r="5" spans="1:41" s="377" customFormat="1" ht="15" customHeight="1">
      <c r="A5" s="375"/>
      <c r="B5" s="376" t="str">
        <f>Translation!B269</f>
        <v>Minimum Illuminance</v>
      </c>
      <c r="C5" s="382">
        <f>MIN(B13:AO512)</f>
        <v>1.7894785135942299</v>
      </c>
      <c r="D5" s="383"/>
    </row>
    <row r="6" spans="1:41" s="377" customFormat="1" ht="15" customHeight="1">
      <c r="A6" s="375"/>
      <c r="B6" s="376" t="str">
        <f>Translation!B270</f>
        <v>Maximum Illuminance</v>
      </c>
      <c r="C6" s="382">
        <f>MAX(B13:AO512)</f>
        <v>8.818261987126693</v>
      </c>
      <c r="D6" s="383"/>
    </row>
    <row r="7" spans="1:41">
      <c r="B7" s="376" t="str">
        <f>Translation!B265</f>
        <v>Uniformity Ratio (Iavg/Imin)</v>
      </c>
      <c r="C7" s="382">
        <f>IF(FixtureData!B23="IES",IFERROR(C4/C5,0),IFERROR(C5/C4,0))</f>
        <v>0.31689309215892458</v>
      </c>
      <c r="D7" s="383">
        <f>IF(FixtureData!$B$23="IES",'Lighting Standards'!$D$13,'Lighting Standards'!$H$13)</f>
        <v>0.16666666666666666</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3394</v>
      </c>
      <c r="C12" s="434" t="s">
        <v>3395</v>
      </c>
      <c r="D12" s="434" t="s">
        <v>3396</v>
      </c>
      <c r="E12" s="434" t="s">
        <v>3394</v>
      </c>
      <c r="F12" s="434" t="s">
        <v>3395</v>
      </c>
      <c r="G12" s="434" t="s">
        <v>3396</v>
      </c>
      <c r="H12" s="434"/>
      <c r="I12" s="434"/>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8.4596606385312043</v>
      </c>
      <c r="C13" s="383">
        <v>6.9973871270320771</v>
      </c>
      <c r="D13" s="383">
        <v>6.7951804439001382</v>
      </c>
      <c r="E13" s="383">
        <v>6.7951804439001391</v>
      </c>
      <c r="F13" s="383">
        <v>6.9973871270320771</v>
      </c>
      <c r="G13" s="383">
        <v>8.4596606385312043</v>
      </c>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7.5833666348851034</v>
      </c>
      <c r="C14" s="383">
        <v>5.3057738072008576</v>
      </c>
      <c r="D14" s="383">
        <v>5.4779905305800112</v>
      </c>
      <c r="E14" s="383">
        <v>5.4779905305800112</v>
      </c>
      <c r="F14" s="383">
        <v>5.3057738072008576</v>
      </c>
      <c r="G14" s="383">
        <v>7.5833666348851034</v>
      </c>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6.516753226772023</v>
      </c>
      <c r="C15" s="383">
        <v>4.6978235953143921</v>
      </c>
      <c r="D15" s="383">
        <v>3.1635209466064431</v>
      </c>
      <c r="E15" s="383">
        <v>3.1635209466064431</v>
      </c>
      <c r="F15" s="383">
        <v>4.6978235953143921</v>
      </c>
      <c r="G15" s="383">
        <v>6.516753226772023</v>
      </c>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5.7829471571335347</v>
      </c>
      <c r="C16" s="383">
        <v>4.7011523347902582</v>
      </c>
      <c r="D16" s="383">
        <v>2.0431656874572521</v>
      </c>
      <c r="E16" s="383">
        <v>2.0431656874572521</v>
      </c>
      <c r="F16" s="383">
        <v>4.7011523347902573</v>
      </c>
      <c r="G16" s="383">
        <v>5.7829471571335347</v>
      </c>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5.5115264903555108</v>
      </c>
      <c r="C17" s="383">
        <v>4.3594441667848596</v>
      </c>
      <c r="D17" s="383">
        <v>1.8066026789119469</v>
      </c>
      <c r="E17" s="383">
        <v>1.8066026789119471</v>
      </c>
      <c r="F17" s="383">
        <v>4.3594441667848587</v>
      </c>
      <c r="G17" s="383">
        <v>5.5115264903555108</v>
      </c>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5.4861001654896491</v>
      </c>
      <c r="C18" s="383">
        <v>4.2556007785308454</v>
      </c>
      <c r="D18" s="383">
        <v>1.7894785135942299</v>
      </c>
      <c r="E18" s="383">
        <v>1.7894785135942299</v>
      </c>
      <c r="F18" s="383">
        <v>4.2556007785308463</v>
      </c>
      <c r="G18" s="383">
        <v>5.4861001654896491</v>
      </c>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5.6424447077316504</v>
      </c>
      <c r="C19" s="383">
        <v>4.6455514125453474</v>
      </c>
      <c r="D19" s="383">
        <v>1.9182534944669212</v>
      </c>
      <c r="E19" s="383">
        <v>1.9182534944669214</v>
      </c>
      <c r="F19" s="383">
        <v>4.6455514125453465</v>
      </c>
      <c r="G19" s="383">
        <v>5.6424447077316504</v>
      </c>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6.2228748949925849</v>
      </c>
      <c r="C20" s="383">
        <v>4.6849948248966706</v>
      </c>
      <c r="D20" s="383">
        <v>2.5933049161134116</v>
      </c>
      <c r="E20" s="383">
        <v>2.5933049161134116</v>
      </c>
      <c r="F20" s="383">
        <v>4.6849948248966706</v>
      </c>
      <c r="G20" s="383">
        <v>6.2228748949925849</v>
      </c>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7.219090761095563</v>
      </c>
      <c r="C21" s="383">
        <v>5.0244586301723126</v>
      </c>
      <c r="D21" s="383">
        <v>4.8563000220472325</v>
      </c>
      <c r="E21" s="383">
        <v>4.8563000220472325</v>
      </c>
      <c r="F21" s="383">
        <v>5.0244586301723126</v>
      </c>
      <c r="G21" s="383">
        <v>7.219090761095563</v>
      </c>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8.2328977835519943</v>
      </c>
      <c r="C22" s="383">
        <v>6.3747232559163969</v>
      </c>
      <c r="D22" s="383">
        <v>6.4328229659213392</v>
      </c>
      <c r="E22" s="383">
        <v>6.4328229659213392</v>
      </c>
      <c r="F22" s="383">
        <v>6.3747232559163969</v>
      </c>
      <c r="G22" s="383">
        <v>8.2328977835519943</v>
      </c>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v>8.818261987126693</v>
      </c>
      <c r="C23" s="383">
        <v>8.074024983408199</v>
      </c>
      <c r="D23" s="383">
        <v>7.4678643712857999</v>
      </c>
      <c r="E23" s="383">
        <v>7.4678643712857999</v>
      </c>
      <c r="F23" s="383">
        <v>8.074024983408199</v>
      </c>
      <c r="G23" s="383">
        <v>8.818261987126693</v>
      </c>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v>8.8097992874199829</v>
      </c>
      <c r="C24" s="383">
        <v>8.072063841299892</v>
      </c>
      <c r="D24" s="383">
        <v>7.4668869249471728</v>
      </c>
      <c r="E24" s="383">
        <v>7.4668869249471737</v>
      </c>
      <c r="F24" s="383">
        <v>8.0720638412998902</v>
      </c>
      <c r="G24" s="383">
        <v>8.8097992874199829</v>
      </c>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election activeCell="C4" sqref="C4"/>
    </sheetView>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v1.77</v>
      </c>
    </row>
    <row r="2" spans="1:70" s="370" customFormat="1" ht="31.5">
      <c r="A2" s="368"/>
      <c r="B2" s="369" t="str">
        <f>Translation!B404</f>
        <v>Luminance Calculations</v>
      </c>
    </row>
    <row r="3" spans="1:70" s="373" customFormat="1" ht="15" customHeight="1">
      <c r="A3" s="371"/>
      <c r="B3" s="372"/>
      <c r="D3" s="374" t="s">
        <v>53</v>
      </c>
    </row>
    <row r="4" spans="1:70" s="377" customFormat="1" ht="15" customHeight="1">
      <c r="A4" s="375"/>
      <c r="B4" s="376" t="str">
        <f>Translation!B271</f>
        <v>Average Luminance</v>
      </c>
      <c r="C4" s="382">
        <f>IF(FixtureData!$B$23="CIE",MIN('Luminance Calcs CIE'!A:A),AVERAGE(B13:AO512))</f>
        <v>0.29045557719092951</v>
      </c>
      <c r="D4" s="383">
        <f>IF(FixtureData!$B$23="IES",'Lighting Standards'!$D$19,'Lighting Standards'!$H$19)</f>
        <v>0.6</v>
      </c>
    </row>
    <row r="5" spans="1:70" s="377" customFormat="1" ht="15" customHeight="1">
      <c r="A5" s="375"/>
      <c r="B5" s="376" t="str">
        <f>Translation!B272</f>
        <v>Minimum Luminance</v>
      </c>
      <c r="C5" s="382">
        <f>IF(FixtureData!$B$23="CIE",MIN('Luminance Calcs CIE'!B:B),MIN(B13:AO512))</f>
        <v>0.1089877019415736</v>
      </c>
      <c r="D5" s="383"/>
    </row>
    <row r="6" spans="1:70" s="377" customFormat="1" ht="15" customHeight="1">
      <c r="A6" s="375"/>
      <c r="B6" s="376" t="str">
        <f>Translation!B273</f>
        <v>Maximum Luminance</v>
      </c>
      <c r="C6" s="382">
        <f>IF(FixtureData!$B$23="CIE",MIN('Luminance Calcs CIE'!C:C),MAX(B13:AO512))</f>
        <v>0.51736706149888745</v>
      </c>
      <c r="D6" s="383"/>
    </row>
    <row r="7" spans="1:70" ht="30">
      <c r="B7" s="436" t="str">
        <f>Translation!B267</f>
        <v>Uniformity Ratio (IES - lavg/lmin; CIE - lmin/lavg)</v>
      </c>
      <c r="C7" s="382">
        <f>IFERROR(IF(FixtureData!$B$23="CIE",MIN('Luminance Calcs CIE'!D:D),C4/C5),0)</f>
        <v>0.34025371112377811</v>
      </c>
      <c r="D7" s="383">
        <f>IF(FixtureData!$B$23="IES",'Lighting Standards'!$D$20,'Lighting Standards'!$H$20)</f>
        <v>0.3</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0</v>
      </c>
      <c r="D8" s="383">
        <f>IF(FixtureData!$B$23="IES",'Lighting Standards'!$D$21,'Lighting Standards'!$H$21)</f>
        <v>0.15</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c r="C12" s="429"/>
      <c r="D12" s="429"/>
      <c r="E12" s="430"/>
      <c r="F12" s="429"/>
      <c r="G12" s="430"/>
      <c r="H12" s="429"/>
      <c r="I12" s="430"/>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c r="C17" s="383"/>
      <c r="D17" s="383"/>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c r="C18" s="383"/>
      <c r="D18" s="383"/>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c r="C19" s="383"/>
      <c r="D19" s="383"/>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c r="C20" s="383"/>
      <c r="D20" s="383"/>
      <c r="E20" s="383"/>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c r="C22" s="383"/>
      <c r="D22" s="383"/>
      <c r="E22" s="383"/>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BF84"/>
  <sheetViews>
    <sheetView workbookViewId="0">
      <selection activeCell="B10" sqref="A9:B10"/>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58" s="389" customFormat="1" ht="31.5" customHeight="1">
      <c r="A1" s="435" t="str">
        <f>Translation!B407</f>
        <v>Average</v>
      </c>
      <c r="B1" s="435" t="str">
        <f>Translation!B408</f>
        <v>Minimum</v>
      </c>
      <c r="C1" s="435" t="str">
        <f>Translation!B409</f>
        <v>Maximum</v>
      </c>
      <c r="D1" s="435" t="str">
        <f>Translation!B410</f>
        <v>Minimum/Average</v>
      </c>
      <c r="E1" s="435" t="s">
        <v>3358</v>
      </c>
      <c r="F1" s="388"/>
    </row>
    <row r="6" spans="1:58" ht="15.75">
      <c r="G6" s="517" t="str">
        <f>Translation!B504</f>
        <v>Each set of values below  represent luminace as observed from different observer positions. Observers are assumed to be in the middle of each lane.</v>
      </c>
    </row>
    <row r="12" spans="1:58" s="431" customFormat="1" ht="15.75">
      <c r="F12" s="432" t="s">
        <v>3382</v>
      </c>
      <c r="G12" s="431" t="s">
        <v>3383</v>
      </c>
      <c r="H12" s="431" t="s">
        <v>3384</v>
      </c>
      <c r="I12" s="431" t="s">
        <v>3385</v>
      </c>
      <c r="J12" s="431" t="s">
        <v>3386</v>
      </c>
      <c r="K12" s="431" t="s">
        <v>3387</v>
      </c>
      <c r="L12" s="431" t="s">
        <v>3388</v>
      </c>
      <c r="M12" s="431" t="s">
        <v>3389</v>
      </c>
      <c r="N12" s="431" t="s">
        <v>3390</v>
      </c>
      <c r="O12" s="431" t="s">
        <v>3391</v>
      </c>
      <c r="P12" s="431" t="s">
        <v>3392</v>
      </c>
      <c r="Q12" s="431" t="s">
        <v>3393</v>
      </c>
      <c r="R12" s="431" t="s">
        <v>3398</v>
      </c>
      <c r="S12" s="431" t="s">
        <v>3399</v>
      </c>
      <c r="T12" s="431" t="s">
        <v>3400</v>
      </c>
      <c r="U12" s="431" t="s">
        <v>3401</v>
      </c>
      <c r="V12" s="431" t="s">
        <v>3402</v>
      </c>
      <c r="W12" s="431" t="s">
        <v>3403</v>
      </c>
    </row>
    <row r="13" spans="1:58" ht="15.75" customHeight="1">
      <c r="A13" s="108">
        <v>0.34104560185624239</v>
      </c>
      <c r="B13" s="108">
        <v>0.11604203169402895</v>
      </c>
      <c r="C13" s="108">
        <v>0.68041857915543391</v>
      </c>
      <c r="D13" s="108">
        <v>0.34025371112377811</v>
      </c>
      <c r="E13" s="108">
        <v>0</v>
      </c>
      <c r="F13" s="390">
        <v>0.3379675609724786</v>
      </c>
      <c r="G13" s="108">
        <v>0.41564558582637401</v>
      </c>
      <c r="H13" s="108">
        <v>0.5029967243612159</v>
      </c>
      <c r="I13" s="108">
        <v>0.61562107507451935</v>
      </c>
      <c r="J13" s="108">
        <v>0.65854002839404469</v>
      </c>
      <c r="K13" s="108">
        <v>0.5430713455873698</v>
      </c>
      <c r="L13" s="108">
        <v>0.34539537532719067</v>
      </c>
      <c r="M13" s="108">
        <v>0.28843175479442146</v>
      </c>
      <c r="N13" s="108">
        <v>0.27043063080220936</v>
      </c>
      <c r="O13" s="108">
        <v>0.22397990087462005</v>
      </c>
      <c r="P13" s="108">
        <v>0.18902944106755629</v>
      </c>
      <c r="Q13" s="108">
        <v>0.15137035727231712</v>
      </c>
      <c r="R13" s="108">
        <v>0.15560239717109109</v>
      </c>
      <c r="S13" s="108">
        <v>0.22887094684129047</v>
      </c>
      <c r="T13" s="108">
        <v>0.3127939956153632</v>
      </c>
      <c r="U13" s="108">
        <v>0.320670388143172</v>
      </c>
      <c r="V13" s="108">
        <v>0.29649686239094475</v>
      </c>
      <c r="W13" s="108">
        <v>0.26873476999395246</v>
      </c>
      <c r="BA13" s="108">
        <v>0.377621947887748</v>
      </c>
      <c r="BB13" s="108">
        <v>0.58614439720202405</v>
      </c>
      <c r="BC13" s="108">
        <v>0.24996933404382093</v>
      </c>
      <c r="BD13" s="108">
        <v>0.11604203169402895</v>
      </c>
      <c r="BE13" s="108">
        <v>0.20059676013351468</v>
      </c>
      <c r="BF13" s="108">
        <v>0.27037496188918475</v>
      </c>
    </row>
    <row r="14" spans="1:58">
      <c r="F14" s="390">
        <v>0.33988110119548498</v>
      </c>
      <c r="G14" s="108">
        <v>0.4151490686050831</v>
      </c>
      <c r="H14" s="108">
        <v>0.48806687339705718</v>
      </c>
      <c r="I14" s="108">
        <v>0.57186606847076071</v>
      </c>
      <c r="J14" s="108">
        <v>0.63308918285869642</v>
      </c>
      <c r="K14" s="108">
        <v>0.56074086397784839</v>
      </c>
      <c r="L14" s="108">
        <v>0.37157370995419597</v>
      </c>
      <c r="M14" s="108">
        <v>0.27552480370656263</v>
      </c>
      <c r="N14" s="108">
        <v>0.2748778949601941</v>
      </c>
      <c r="O14" s="108">
        <v>0.21818827760438364</v>
      </c>
      <c r="P14" s="108">
        <v>0.16578377883514464</v>
      </c>
      <c r="Q14" s="108">
        <v>0.14341171711721912</v>
      </c>
      <c r="R14" s="108">
        <v>0.15520775669982573</v>
      </c>
      <c r="S14" s="108">
        <v>0.20059676013351468</v>
      </c>
      <c r="T14" s="108">
        <v>0.26830681348919738</v>
      </c>
      <c r="U14" s="108">
        <v>0.29578475435744145</v>
      </c>
      <c r="V14" s="108">
        <v>0.28976752155551189</v>
      </c>
      <c r="W14" s="108">
        <v>0.27349222258842487</v>
      </c>
      <c r="BA14" s="108">
        <v>0.41564558582637401</v>
      </c>
      <c r="BB14" s="108">
        <v>0.68041857915543391</v>
      </c>
      <c r="BC14" s="108">
        <v>0.38951512655924936</v>
      </c>
      <c r="BD14" s="108">
        <v>0.28234419166656693</v>
      </c>
      <c r="BE14" s="108">
        <v>0.28258387627612375</v>
      </c>
      <c r="BF14" s="108">
        <v>0.31656347068156049</v>
      </c>
    </row>
    <row r="15" spans="1:58">
      <c r="F15" s="390">
        <v>0.34641883335549545</v>
      </c>
      <c r="G15" s="108">
        <v>0.413682097550928</v>
      </c>
      <c r="H15" s="108">
        <v>0.48563928310155052</v>
      </c>
      <c r="I15" s="108">
        <v>0.58006928743077424</v>
      </c>
      <c r="J15" s="108">
        <v>0.62901056843486358</v>
      </c>
      <c r="K15" s="108">
        <v>0.5759902837438956</v>
      </c>
      <c r="L15" s="108">
        <v>0.39112014648067123</v>
      </c>
      <c r="M15" s="108">
        <v>0.24996933404382093</v>
      </c>
      <c r="N15" s="108">
        <v>0.21425272799905018</v>
      </c>
      <c r="O15" s="108">
        <v>0.14724883583629819</v>
      </c>
      <c r="P15" s="108">
        <v>0.1272005190268797</v>
      </c>
      <c r="Q15" s="108">
        <v>0.13901171106470092</v>
      </c>
      <c r="R15" s="108">
        <v>0.17043627497669431</v>
      </c>
      <c r="S15" s="108">
        <v>0.21361836729083788</v>
      </c>
      <c r="T15" s="108">
        <v>0.26431688433887024</v>
      </c>
      <c r="U15" s="108">
        <v>0.29289513878453716</v>
      </c>
      <c r="V15" s="108">
        <v>0.29373440750623603</v>
      </c>
      <c r="W15" s="108">
        <v>0.28563898865340559</v>
      </c>
      <c r="BA15" s="108">
        <v>0.90851908636770784</v>
      </c>
      <c r="BB15" s="108">
        <v>0.86144678460951607</v>
      </c>
      <c r="BC15" s="108">
        <v>0.64174486945322251</v>
      </c>
      <c r="BD15" s="108">
        <v>0.41099493143130866</v>
      </c>
      <c r="BE15" s="108">
        <v>0.70986626263666841</v>
      </c>
      <c r="BF15" s="108">
        <v>0.85409400303537242</v>
      </c>
    </row>
    <row r="16" spans="1:58">
      <c r="F16" s="390">
        <v>0.3534993754920206</v>
      </c>
      <c r="G16" s="108">
        <v>0.41517268338279528</v>
      </c>
      <c r="H16" s="108">
        <v>0.49774862218333521</v>
      </c>
      <c r="I16" s="108">
        <v>0.60306310470430913</v>
      </c>
      <c r="J16" s="108">
        <v>0.6678467931439287</v>
      </c>
      <c r="K16" s="108">
        <v>0.57206284986478817</v>
      </c>
      <c r="L16" s="108">
        <v>0.38804116213697432</v>
      </c>
      <c r="M16" s="108">
        <v>0.25013672970016904</v>
      </c>
      <c r="N16" s="108">
        <v>0.21408068715156367</v>
      </c>
      <c r="O16" s="108">
        <v>0.12948569230490989</v>
      </c>
      <c r="P16" s="108">
        <v>0.11604203169402895</v>
      </c>
      <c r="Q16" s="108">
        <v>0.13298309410349626</v>
      </c>
      <c r="R16" s="108">
        <v>0.19104800429192847</v>
      </c>
      <c r="S16" s="108">
        <v>0.2470600586332426</v>
      </c>
      <c r="T16" s="108">
        <v>0.28263233724017411</v>
      </c>
      <c r="U16" s="108">
        <v>0.30543373364555193</v>
      </c>
      <c r="V16" s="108">
        <v>0.3010704206560601</v>
      </c>
      <c r="W16" s="108">
        <v>0.28888233130160951</v>
      </c>
    </row>
    <row r="17" spans="1:58">
      <c r="F17" s="390">
        <v>0.33979948981045927</v>
      </c>
      <c r="G17" s="108">
        <v>0.40022871704491181</v>
      </c>
      <c r="H17" s="108">
        <v>0.4786891232303172</v>
      </c>
      <c r="I17" s="108">
        <v>0.58188739273941659</v>
      </c>
      <c r="J17" s="108">
        <v>0.68041857915543391</v>
      </c>
      <c r="K17" s="108">
        <v>0.51961876892247261</v>
      </c>
      <c r="L17" s="108">
        <v>0.36826286182890838</v>
      </c>
      <c r="M17" s="108">
        <v>0.28005747276046533</v>
      </c>
      <c r="N17" s="108">
        <v>0.2426335276522972</v>
      </c>
      <c r="O17" s="108">
        <v>0.1457828175520226</v>
      </c>
      <c r="P17" s="108">
        <v>0.13062022731602121</v>
      </c>
      <c r="Q17" s="108">
        <v>0.13107390245311959</v>
      </c>
      <c r="R17" s="108">
        <v>0.18305504227168895</v>
      </c>
      <c r="S17" s="108">
        <v>0.25663475062724872</v>
      </c>
      <c r="T17" s="108">
        <v>0.28927130201083356</v>
      </c>
      <c r="U17" s="108">
        <v>0.3074854695214112</v>
      </c>
      <c r="V17" s="108">
        <v>0.29954195134785555</v>
      </c>
      <c r="W17" s="108">
        <v>0.28243992948972935</v>
      </c>
    </row>
    <row r="18" spans="1:58">
      <c r="F18" s="390">
        <v>0.32236977426361746</v>
      </c>
      <c r="G18" s="108">
        <v>0.38403532043521427</v>
      </c>
      <c r="H18" s="108">
        <v>0.47747024593410736</v>
      </c>
      <c r="I18" s="108">
        <v>0.58202014055374307</v>
      </c>
      <c r="J18" s="108">
        <v>0.65951259082895086</v>
      </c>
      <c r="K18" s="108">
        <v>0.49848110040063903</v>
      </c>
      <c r="L18" s="108">
        <v>0.35504838449271442</v>
      </c>
      <c r="M18" s="108">
        <v>0.30394150712959739</v>
      </c>
      <c r="N18" s="108">
        <v>0.2686387614077046</v>
      </c>
      <c r="O18" s="108">
        <v>0.17358879744978034</v>
      </c>
      <c r="P18" s="108">
        <v>0.15133918641701197</v>
      </c>
      <c r="Q18" s="108">
        <v>0.14244609810802053</v>
      </c>
      <c r="R18" s="108">
        <v>0.18722880584110355</v>
      </c>
      <c r="S18" s="108">
        <v>0.26266140013234812</v>
      </c>
      <c r="T18" s="108">
        <v>0.28951495260956633</v>
      </c>
      <c r="U18" s="108">
        <v>0.30353744601037314</v>
      </c>
      <c r="V18" s="108">
        <v>0.29436111960648914</v>
      </c>
      <c r="W18" s="108">
        <v>0.27778704431963752</v>
      </c>
    </row>
    <row r="19" spans="1:58">
      <c r="F19" s="390">
        <v>0.3230120093673009</v>
      </c>
      <c r="G19" s="108">
        <v>0.377621947887748</v>
      </c>
      <c r="H19" s="108">
        <v>0.47601013790250546</v>
      </c>
      <c r="I19" s="108">
        <v>0.58100144825980948</v>
      </c>
      <c r="J19" s="108">
        <v>0.66006821225255685</v>
      </c>
      <c r="K19" s="108">
        <v>0.52953889667888521</v>
      </c>
      <c r="L19" s="108">
        <v>0.34532527323851653</v>
      </c>
      <c r="M19" s="108">
        <v>0.29299817546741758</v>
      </c>
      <c r="N19" s="108">
        <v>0.2868546368889433</v>
      </c>
      <c r="O19" s="108">
        <v>0.20369056174235278</v>
      </c>
      <c r="P19" s="108">
        <v>0.16135616487094173</v>
      </c>
      <c r="Q19" s="108">
        <v>0.15536170713927155</v>
      </c>
      <c r="R19" s="108">
        <v>0.21946233051472469</v>
      </c>
      <c r="S19" s="108">
        <v>0.28258387627612375</v>
      </c>
      <c r="T19" s="108">
        <v>0.30223937692838454</v>
      </c>
      <c r="U19" s="108">
        <v>0.31326781128443487</v>
      </c>
      <c r="V19" s="108">
        <v>0.29866643645711155</v>
      </c>
      <c r="W19" s="108">
        <v>0.28083254988973355</v>
      </c>
    </row>
    <row r="20" spans="1:58">
      <c r="F20" s="390">
        <v>0.33115328680170425</v>
      </c>
      <c r="G20" s="108">
        <v>0.38573805242848958</v>
      </c>
      <c r="H20" s="108">
        <v>0.48124023187562681</v>
      </c>
      <c r="I20" s="108">
        <v>0.57399306599494704</v>
      </c>
      <c r="J20" s="108">
        <v>0.60469635747289363</v>
      </c>
      <c r="K20" s="108">
        <v>0.49983525064875545</v>
      </c>
      <c r="L20" s="108">
        <v>0.36292206275438471</v>
      </c>
      <c r="M20" s="108">
        <v>0.30698132355967861</v>
      </c>
      <c r="N20" s="108">
        <v>0.32140165592058467</v>
      </c>
      <c r="O20" s="108">
        <v>0.24263164030186016</v>
      </c>
      <c r="P20" s="108">
        <v>0.18452652803075795</v>
      </c>
      <c r="Q20" s="108">
        <v>0.18293656102963907</v>
      </c>
      <c r="R20" s="108">
        <v>0.22053696247822246</v>
      </c>
      <c r="S20" s="108">
        <v>0.26282501165473748</v>
      </c>
      <c r="T20" s="108">
        <v>0.30548285299169275</v>
      </c>
      <c r="U20" s="108">
        <v>0.32208777080154538</v>
      </c>
      <c r="V20" s="108">
        <v>0.31142001655082274</v>
      </c>
      <c r="W20" s="108">
        <v>0.29429464380192488</v>
      </c>
    </row>
    <row r="21" spans="1:58">
      <c r="F21" s="390">
        <v>0.31918203900458259</v>
      </c>
      <c r="G21" s="108">
        <v>0.39103478423984239</v>
      </c>
      <c r="H21" s="108">
        <v>0.48977953125085338</v>
      </c>
      <c r="I21" s="108">
        <v>0.60503796202279603</v>
      </c>
      <c r="J21" s="108">
        <v>0.58614439720202405</v>
      </c>
      <c r="K21" s="108">
        <v>0.46442404334476467</v>
      </c>
      <c r="L21" s="108">
        <v>0.34436544001623232</v>
      </c>
      <c r="M21" s="108">
        <v>0.38951512655924936</v>
      </c>
      <c r="N21" s="108">
        <v>0.49529840020807636</v>
      </c>
      <c r="O21" s="108">
        <v>0.43336847522702171</v>
      </c>
      <c r="P21" s="108">
        <v>0.28234419166656693</v>
      </c>
      <c r="Q21" s="108">
        <v>0.20080066323920273</v>
      </c>
      <c r="R21" s="108">
        <v>0.19429787361172474</v>
      </c>
      <c r="S21" s="108">
        <v>0.24955463310838366</v>
      </c>
      <c r="T21" s="108">
        <v>0.33017705457432356</v>
      </c>
      <c r="U21" s="108">
        <v>0.34425738553783292</v>
      </c>
      <c r="V21" s="108">
        <v>0.31656347068156049</v>
      </c>
      <c r="W21" s="108">
        <v>0.28518403028246453</v>
      </c>
    </row>
    <row r="22" spans="1:58">
      <c r="F22" s="390">
        <v>0.31085263719225731</v>
      </c>
      <c r="G22" s="108">
        <v>0.38506445448573617</v>
      </c>
      <c r="H22" s="108">
        <v>0.4974468023594843</v>
      </c>
      <c r="I22" s="108">
        <v>0.63044485356170921</v>
      </c>
      <c r="J22" s="108">
        <v>0.61880065431512221</v>
      </c>
      <c r="K22" s="108">
        <v>0.48502925755245169</v>
      </c>
      <c r="L22" s="108">
        <v>0.3185526796404386</v>
      </c>
      <c r="M22" s="108">
        <v>0.35238906334410158</v>
      </c>
      <c r="N22" s="108">
        <v>0.40815239080063098</v>
      </c>
      <c r="O22" s="108">
        <v>0.37211115298537051</v>
      </c>
      <c r="P22" s="108">
        <v>0.26791882772586684</v>
      </c>
      <c r="Q22" s="108">
        <v>0.19263568254211016</v>
      </c>
      <c r="R22" s="108">
        <v>0.18136666237574867</v>
      </c>
      <c r="S22" s="108">
        <v>0.2625731122737176</v>
      </c>
      <c r="T22" s="108">
        <v>0.3645448136328539</v>
      </c>
      <c r="U22" s="108">
        <v>0.36090861887863884</v>
      </c>
      <c r="V22" s="108">
        <v>0.3019930907855643</v>
      </c>
      <c r="W22" s="108">
        <v>0.24936926060292575</v>
      </c>
    </row>
    <row r="23" spans="1:58">
      <c r="F23" s="390">
        <v>0.31205412380530601</v>
      </c>
      <c r="G23" s="108">
        <v>0.38764548566938989</v>
      </c>
      <c r="H23" s="108">
        <v>0.48680438415085625</v>
      </c>
      <c r="I23" s="108">
        <v>0.64541056562120136</v>
      </c>
      <c r="J23" s="108">
        <v>0.659190523393132</v>
      </c>
      <c r="K23" s="108">
        <v>0.50883642713308985</v>
      </c>
      <c r="L23" s="108">
        <v>0.313722834856205</v>
      </c>
      <c r="M23" s="108">
        <v>0.32021735543570951</v>
      </c>
      <c r="N23" s="108">
        <v>0.28916203017834374</v>
      </c>
      <c r="O23" s="108">
        <v>0.25859915416251611</v>
      </c>
      <c r="P23" s="108">
        <v>0.23633961192397102</v>
      </c>
      <c r="Q23" s="108">
        <v>0.17194698184422716</v>
      </c>
      <c r="R23" s="108">
        <v>0.17213932105370441</v>
      </c>
      <c r="S23" s="108">
        <v>0.27424603519342727</v>
      </c>
      <c r="T23" s="108">
        <v>0.36224280121565833</v>
      </c>
      <c r="U23" s="108">
        <v>0.33628983823497116</v>
      </c>
      <c r="V23" s="108">
        <v>0.27037496188918475</v>
      </c>
      <c r="W23" s="108">
        <v>0.222187400135442</v>
      </c>
    </row>
    <row r="24" spans="1:58">
      <c r="F24" s="390">
        <v>0.32867752615989343</v>
      </c>
      <c r="G24" s="108">
        <v>0.41065682962270994</v>
      </c>
      <c r="H24" s="108">
        <v>0.50707217837823881</v>
      </c>
      <c r="I24" s="108">
        <v>0.63198991705019103</v>
      </c>
      <c r="J24" s="108">
        <v>0.67495751218148625</v>
      </c>
      <c r="K24" s="108">
        <v>0.52085818290992913</v>
      </c>
      <c r="L24" s="108">
        <v>0.33303997782193723</v>
      </c>
      <c r="M24" s="108">
        <v>0.29356660528956258</v>
      </c>
      <c r="N24" s="108">
        <v>0.254231831562996</v>
      </c>
      <c r="O24" s="108">
        <v>0.21587302198814262</v>
      </c>
      <c r="P24" s="108">
        <v>0.20383182265764418</v>
      </c>
      <c r="Q24" s="108">
        <v>0.15831503452653659</v>
      </c>
      <c r="R24" s="108">
        <v>0.16105569407830059</v>
      </c>
      <c r="S24" s="108">
        <v>0.25049846008008742</v>
      </c>
      <c r="T24" s="108">
        <v>0.33761043657671025</v>
      </c>
      <c r="U24" s="108">
        <v>0.33736289385219759</v>
      </c>
      <c r="V24" s="108">
        <v>0.29776456082311886</v>
      </c>
      <c r="W24" s="108">
        <v>0.26001362157277308</v>
      </c>
    </row>
    <row r="25" spans="1:58">
      <c r="A25" s="108">
        <v>0.31165906979865243</v>
      </c>
      <c r="B25" s="108">
        <v>0.13613685060906747</v>
      </c>
      <c r="C25" s="108">
        <v>0.52998102467433816</v>
      </c>
      <c r="D25" s="108">
        <v>0.43681337654321684</v>
      </c>
      <c r="E25" s="108">
        <v>0</v>
      </c>
      <c r="F25" s="390">
        <v>0.29540542488084398</v>
      </c>
      <c r="G25" s="108">
        <v>0.34767310833876941</v>
      </c>
      <c r="H25" s="108">
        <v>0.40816501483315959</v>
      </c>
      <c r="I25" s="108">
        <v>0.43125965533055233</v>
      </c>
      <c r="J25" s="108">
        <v>0.38592243930508019</v>
      </c>
      <c r="K25" s="108">
        <v>0.39449496017213265</v>
      </c>
      <c r="L25" s="108">
        <v>0.39341952267482744</v>
      </c>
      <c r="M25" s="108">
        <v>0.34161256107154025</v>
      </c>
      <c r="N25" s="108">
        <v>0.31818273811567083</v>
      </c>
      <c r="O25" s="108">
        <v>0.2427675459244637</v>
      </c>
      <c r="P25" s="108">
        <v>0.1998336577887736</v>
      </c>
      <c r="Q25" s="108">
        <v>0.16220492250501092</v>
      </c>
      <c r="R25" s="108">
        <v>0.16862247218231152</v>
      </c>
      <c r="S25" s="108">
        <v>0.2455040072771435</v>
      </c>
      <c r="T25" s="108">
        <v>0.32721913116179319</v>
      </c>
      <c r="U25" s="108">
        <v>0.32942614570260287</v>
      </c>
      <c r="V25" s="108">
        <v>0.30426253559733724</v>
      </c>
      <c r="W25" s="108">
        <v>0.27592873113536048</v>
      </c>
      <c r="BA25" s="108">
        <v>0.3191588402363707</v>
      </c>
      <c r="BB25" s="108">
        <v>0.36374076331601357</v>
      </c>
      <c r="BC25" s="108">
        <v>0.29301152943575404</v>
      </c>
      <c r="BD25" s="108">
        <v>0.13613685060906747</v>
      </c>
      <c r="BE25" s="108">
        <v>0.22052734230484933</v>
      </c>
      <c r="BF25" s="108">
        <v>0.29853842861381813</v>
      </c>
    </row>
    <row r="26" spans="1:58">
      <c r="F26" s="390">
        <v>0.29440457743029352</v>
      </c>
      <c r="G26" s="108">
        <v>0.34031342376098334</v>
      </c>
      <c r="H26" s="108">
        <v>0.38717671109181601</v>
      </c>
      <c r="I26" s="108">
        <v>0.3988985529670912</v>
      </c>
      <c r="J26" s="108">
        <v>0.36374076331601357</v>
      </c>
      <c r="K26" s="108">
        <v>0.40932951275971785</v>
      </c>
      <c r="L26" s="108">
        <v>0.40173370458826502</v>
      </c>
      <c r="M26" s="108">
        <v>0.32655617415484051</v>
      </c>
      <c r="N26" s="108">
        <v>0.31775038507082554</v>
      </c>
      <c r="O26" s="108">
        <v>0.23933463087680082</v>
      </c>
      <c r="P26" s="108">
        <v>0.17919662375800954</v>
      </c>
      <c r="Q26" s="108">
        <v>0.1569017880404629</v>
      </c>
      <c r="R26" s="108">
        <v>0.17101225150129373</v>
      </c>
      <c r="S26" s="108">
        <v>0.22052734230484933</v>
      </c>
      <c r="T26" s="108">
        <v>0.28636442133191448</v>
      </c>
      <c r="U26" s="108">
        <v>0.30587922956545155</v>
      </c>
      <c r="V26" s="108">
        <v>0.29853842861381813</v>
      </c>
      <c r="W26" s="108">
        <v>0.28045949109730639</v>
      </c>
      <c r="BA26" s="108">
        <v>0.34811799912510433</v>
      </c>
      <c r="BB26" s="108">
        <v>0.43879037891902811</v>
      </c>
      <c r="BC26" s="108">
        <v>0.42330067525335174</v>
      </c>
      <c r="BD26" s="108">
        <v>0.29845711448677292</v>
      </c>
      <c r="BE26" s="108">
        <v>0.30031289268667671</v>
      </c>
      <c r="BF26" s="108">
        <v>0.32795284529660029</v>
      </c>
    </row>
    <row r="27" spans="1:58">
      <c r="F27" s="390">
        <v>0.3077439323632396</v>
      </c>
      <c r="G27" s="108">
        <v>0.33820856092004042</v>
      </c>
      <c r="H27" s="108">
        <v>0.37796117613742686</v>
      </c>
      <c r="I27" s="108">
        <v>0.39366727526383294</v>
      </c>
      <c r="J27" s="108">
        <v>0.38863051732292181</v>
      </c>
      <c r="K27" s="108">
        <v>0.42519957339523018</v>
      </c>
      <c r="L27" s="108">
        <v>0.40330240964400377</v>
      </c>
      <c r="M27" s="108">
        <v>0.29926556615574729</v>
      </c>
      <c r="N27" s="108">
        <v>0.2493923851271444</v>
      </c>
      <c r="O27" s="108">
        <v>0.1705550788644514</v>
      </c>
      <c r="P27" s="108">
        <v>0.14380869384036621</v>
      </c>
      <c r="Q27" s="108">
        <v>0.15437039246478293</v>
      </c>
      <c r="R27" s="108">
        <v>0.18837377613572781</v>
      </c>
      <c r="S27" s="108">
        <v>0.2330566178809711</v>
      </c>
      <c r="T27" s="108">
        <v>0.27978491824098822</v>
      </c>
      <c r="U27" s="108">
        <v>0.30457766622589105</v>
      </c>
      <c r="V27" s="108">
        <v>0.30440336958723507</v>
      </c>
      <c r="W27" s="108">
        <v>0.29471157363220379</v>
      </c>
      <c r="BA27" s="108">
        <v>0.91681223331883377</v>
      </c>
      <c r="BB27" s="108">
        <v>0.82896248594168975</v>
      </c>
      <c r="BC27" s="108">
        <v>0.69220661946825923</v>
      </c>
      <c r="BD27" s="108">
        <v>0.45613538428517109</v>
      </c>
      <c r="BE27" s="108">
        <v>0.73432525767360424</v>
      </c>
      <c r="BF27" s="108">
        <v>0.91030900599084663</v>
      </c>
    </row>
    <row r="28" spans="1:58">
      <c r="F28" s="390">
        <v>0.31262255372882142</v>
      </c>
      <c r="G28" s="108">
        <v>0.34811799912510433</v>
      </c>
      <c r="H28" s="108">
        <v>0.38534338223135678</v>
      </c>
      <c r="I28" s="108">
        <v>0.40909547272836766</v>
      </c>
      <c r="J28" s="108">
        <v>0.42972817663555907</v>
      </c>
      <c r="K28" s="108">
        <v>0.44305771786688586</v>
      </c>
      <c r="L28" s="108">
        <v>0.38729842964898542</v>
      </c>
      <c r="M28" s="108">
        <v>0.29301152943575404</v>
      </c>
      <c r="N28" s="108">
        <v>0.24018121756622407</v>
      </c>
      <c r="O28" s="108">
        <v>0.15696529629976605</v>
      </c>
      <c r="P28" s="108">
        <v>0.13613685060906747</v>
      </c>
      <c r="Q28" s="108">
        <v>0.15002314173062878</v>
      </c>
      <c r="R28" s="108">
        <v>0.20927543420267627</v>
      </c>
      <c r="S28" s="108">
        <v>0.26598485035639158</v>
      </c>
      <c r="T28" s="108">
        <v>0.29824365004631354</v>
      </c>
      <c r="U28" s="108">
        <v>0.31993737145467366</v>
      </c>
      <c r="V28" s="108">
        <v>0.31331033984520845</v>
      </c>
      <c r="W28" s="108">
        <v>0.29720268299984881</v>
      </c>
    </row>
    <row r="29" spans="1:58">
      <c r="F29" s="390">
        <v>0.29392791697854603</v>
      </c>
      <c r="G29" s="108">
        <v>0.33521977629938637</v>
      </c>
      <c r="H29" s="108">
        <v>0.37281842331073395</v>
      </c>
      <c r="I29" s="108">
        <v>0.39506035398227823</v>
      </c>
      <c r="J29" s="108">
        <v>0.42608682146197974</v>
      </c>
      <c r="K29" s="108">
        <v>0.42172900241765221</v>
      </c>
      <c r="L29" s="108">
        <v>0.36416867317997664</v>
      </c>
      <c r="M29" s="108">
        <v>0.32174973223697073</v>
      </c>
      <c r="N29" s="108">
        <v>0.26425000804967358</v>
      </c>
      <c r="O29" s="108">
        <v>0.17872267392991514</v>
      </c>
      <c r="P29" s="108">
        <v>0.15533268798886951</v>
      </c>
      <c r="Q29" s="108">
        <v>0.14797586578655667</v>
      </c>
      <c r="R29" s="108">
        <v>0.19856680472352406</v>
      </c>
      <c r="S29" s="108">
        <v>0.2744797224787936</v>
      </c>
      <c r="T29" s="108">
        <v>0.30504927292446321</v>
      </c>
      <c r="U29" s="108">
        <v>0.32076678366612754</v>
      </c>
      <c r="V29" s="108">
        <v>0.30805407878484747</v>
      </c>
      <c r="W29" s="108">
        <v>0.28663024166197015</v>
      </c>
    </row>
    <row r="30" spans="1:58">
      <c r="F30" s="390">
        <v>0.28415893409286286</v>
      </c>
      <c r="G30" s="108">
        <v>0.31938856919483127</v>
      </c>
      <c r="H30" s="108">
        <v>0.36167792248523795</v>
      </c>
      <c r="I30" s="108">
        <v>0.39828698487740605</v>
      </c>
      <c r="J30" s="108">
        <v>0.43234820615335745</v>
      </c>
      <c r="K30" s="108">
        <v>0.40390979660741377</v>
      </c>
      <c r="L30" s="108">
        <v>0.36538934829353387</v>
      </c>
      <c r="M30" s="108">
        <v>0.34064806338182951</v>
      </c>
      <c r="N30" s="108">
        <v>0.29466618331233368</v>
      </c>
      <c r="O30" s="108">
        <v>0.20988521919494599</v>
      </c>
      <c r="P30" s="108">
        <v>0.17627522743385138</v>
      </c>
      <c r="Q30" s="108">
        <v>0.15904468566935651</v>
      </c>
      <c r="R30" s="108">
        <v>0.20665088799123082</v>
      </c>
      <c r="S30" s="108">
        <v>0.28354600487976134</v>
      </c>
      <c r="T30" s="108">
        <v>0.30731386253229542</v>
      </c>
      <c r="U30" s="108">
        <v>0.3167152471083548</v>
      </c>
      <c r="V30" s="108">
        <v>0.30246493940603264</v>
      </c>
      <c r="W30" s="108">
        <v>0.28245384306757593</v>
      </c>
    </row>
    <row r="31" spans="1:58">
      <c r="F31" s="390">
        <v>0.28356936452069265</v>
      </c>
      <c r="G31" s="108">
        <v>0.3191588402363707</v>
      </c>
      <c r="H31" s="108">
        <v>0.36204611177539142</v>
      </c>
      <c r="I31" s="108">
        <v>0.39432622692265679</v>
      </c>
      <c r="J31" s="108">
        <v>0.43879037891902811</v>
      </c>
      <c r="K31" s="108">
        <v>0.4328387481712998</v>
      </c>
      <c r="L31" s="108">
        <v>0.36543034804695457</v>
      </c>
      <c r="M31" s="108">
        <v>0.32900451171012984</v>
      </c>
      <c r="N31" s="108">
        <v>0.31560928119946174</v>
      </c>
      <c r="O31" s="108">
        <v>0.2364446607257846</v>
      </c>
      <c r="P31" s="108">
        <v>0.18286274020119447</v>
      </c>
      <c r="Q31" s="108">
        <v>0.17101460087640055</v>
      </c>
      <c r="R31" s="108">
        <v>0.23715261289988326</v>
      </c>
      <c r="S31" s="108">
        <v>0.30031289268667671</v>
      </c>
      <c r="T31" s="108">
        <v>0.31446862883119747</v>
      </c>
      <c r="U31" s="108">
        <v>0.3229234292839574</v>
      </c>
      <c r="V31" s="108">
        <v>0.30568028508839634</v>
      </c>
      <c r="W31" s="108">
        <v>0.28566214864718897</v>
      </c>
    </row>
    <row r="32" spans="1:58">
      <c r="F32" s="390">
        <v>0.29215106152523074</v>
      </c>
      <c r="G32" s="108">
        <v>0.32508030716453923</v>
      </c>
      <c r="H32" s="108">
        <v>0.36397816137128874</v>
      </c>
      <c r="I32" s="108">
        <v>0.38576229948905544</v>
      </c>
      <c r="J32" s="108">
        <v>0.39261315291379051</v>
      </c>
      <c r="K32" s="108">
        <v>0.40945453132189441</v>
      </c>
      <c r="L32" s="108">
        <v>0.3892997572938538</v>
      </c>
      <c r="M32" s="108">
        <v>0.33594758221466786</v>
      </c>
      <c r="N32" s="108">
        <v>0.35144824369846506</v>
      </c>
      <c r="O32" s="108">
        <v>0.27454580377158483</v>
      </c>
      <c r="P32" s="108">
        <v>0.20137433022364704</v>
      </c>
      <c r="Q32" s="108">
        <v>0.19702636667579995</v>
      </c>
      <c r="R32" s="108">
        <v>0.23227727790911362</v>
      </c>
      <c r="S32" s="108">
        <v>0.27331713190822754</v>
      </c>
      <c r="T32" s="108">
        <v>0.31515842832056096</v>
      </c>
      <c r="U32" s="108">
        <v>0.32924214719654821</v>
      </c>
      <c r="V32" s="108">
        <v>0.31666574772902401</v>
      </c>
      <c r="W32" s="108">
        <v>0.29869271991770246</v>
      </c>
    </row>
    <row r="33" spans="1:58">
      <c r="F33" s="390">
        <v>0.28312182942551933</v>
      </c>
      <c r="G33" s="108">
        <v>0.3278428516443942</v>
      </c>
      <c r="H33" s="108">
        <v>0.37795404883338302</v>
      </c>
      <c r="I33" s="108">
        <v>0.39655159564487352</v>
      </c>
      <c r="J33" s="108">
        <v>0.37405633417303968</v>
      </c>
      <c r="K33" s="108">
        <v>0.36431551518230282</v>
      </c>
      <c r="L33" s="108">
        <v>0.39398377087991204</v>
      </c>
      <c r="M33" s="108">
        <v>0.42330067525335174</v>
      </c>
      <c r="N33" s="108">
        <v>0.52998102467433816</v>
      </c>
      <c r="O33" s="108">
        <v>0.45879826656880734</v>
      </c>
      <c r="P33" s="108">
        <v>0.29845711448677292</v>
      </c>
      <c r="Q33" s="108">
        <v>0.21136756672737983</v>
      </c>
      <c r="R33" s="108">
        <v>0.2011520930600775</v>
      </c>
      <c r="S33" s="108">
        <v>0.25728907327231509</v>
      </c>
      <c r="T33" s="108">
        <v>0.33624462146621525</v>
      </c>
      <c r="U33" s="108">
        <v>0.35018054141958765</v>
      </c>
      <c r="V33" s="108">
        <v>0.32574313654059578</v>
      </c>
      <c r="W33" s="108">
        <v>0.29274637920582475</v>
      </c>
    </row>
    <row r="34" spans="1:58">
      <c r="F34" s="390">
        <v>0.27995954350048624</v>
      </c>
      <c r="G34" s="108">
        <v>0.32524634565460447</v>
      </c>
      <c r="H34" s="108">
        <v>0.39374090886939633</v>
      </c>
      <c r="I34" s="108">
        <v>0.4253176804898286</v>
      </c>
      <c r="J34" s="108">
        <v>0.38617669840598368</v>
      </c>
      <c r="K34" s="108">
        <v>0.35832980571825007</v>
      </c>
      <c r="L34" s="108">
        <v>0.37316249092414866</v>
      </c>
      <c r="M34" s="108">
        <v>0.39904384837862678</v>
      </c>
      <c r="N34" s="108">
        <v>0.45042259529811174</v>
      </c>
      <c r="O34" s="108">
        <v>0.38230757846329111</v>
      </c>
      <c r="P34" s="108">
        <v>0.27805578193579122</v>
      </c>
      <c r="Q34" s="108">
        <v>0.19863867069664062</v>
      </c>
      <c r="R34" s="108">
        <v>0.18744479173353631</v>
      </c>
      <c r="S34" s="108">
        <v>0.2670280302815331</v>
      </c>
      <c r="T34" s="108">
        <v>0.36716653445175595</v>
      </c>
      <c r="U34" s="108">
        <v>0.37163532719149517</v>
      </c>
      <c r="V34" s="108">
        <v>0.32795284529660029</v>
      </c>
      <c r="W34" s="108">
        <v>0.26711908622421576</v>
      </c>
    </row>
    <row r="35" spans="1:58">
      <c r="F35" s="390">
        <v>0.28464734740074737</v>
      </c>
      <c r="G35" s="108">
        <v>0.33264045634664768</v>
      </c>
      <c r="H35" s="108">
        <v>0.40234705749544053</v>
      </c>
      <c r="I35" s="108">
        <v>0.4454067661572082</v>
      </c>
      <c r="J35" s="108">
        <v>0.40858853065800843</v>
      </c>
      <c r="K35" s="108">
        <v>0.36073695844677534</v>
      </c>
      <c r="L35" s="108">
        <v>0.3728774671655245</v>
      </c>
      <c r="M35" s="108">
        <v>0.36449663410907607</v>
      </c>
      <c r="N35" s="108">
        <v>0.33829683195010923</v>
      </c>
      <c r="O35" s="108">
        <v>0.27203401221046986</v>
      </c>
      <c r="P35" s="108">
        <v>0.24411688377064744</v>
      </c>
      <c r="Q35" s="108">
        <v>0.17850767220995897</v>
      </c>
      <c r="R35" s="108">
        <v>0.17956627376955947</v>
      </c>
      <c r="S35" s="108">
        <v>0.2807373977463577</v>
      </c>
      <c r="T35" s="108">
        <v>0.36926812321695407</v>
      </c>
      <c r="U35" s="108">
        <v>0.35405447790461547</v>
      </c>
      <c r="V35" s="108">
        <v>0.2986724143738812</v>
      </c>
      <c r="W35" s="108">
        <v>0.24065673340637359</v>
      </c>
    </row>
    <row r="36" spans="1:58">
      <c r="F36" s="390">
        <v>0.29164351892595547</v>
      </c>
      <c r="G36" s="108">
        <v>0.34771504243699153</v>
      </c>
      <c r="H36" s="108">
        <v>0.42113129020821422</v>
      </c>
      <c r="I36" s="108">
        <v>0.45209823370274821</v>
      </c>
      <c r="J36" s="108">
        <v>0.40550728927107399</v>
      </c>
      <c r="K36" s="108">
        <v>0.368396907807299</v>
      </c>
      <c r="L36" s="108">
        <v>0.38651469200570621</v>
      </c>
      <c r="M36" s="108">
        <v>0.34557320328847807</v>
      </c>
      <c r="N36" s="108">
        <v>0.30324845997052757</v>
      </c>
      <c r="O36" s="108">
        <v>0.23224541146146968</v>
      </c>
      <c r="P36" s="108">
        <v>0.21310985212168918</v>
      </c>
      <c r="Q36" s="108">
        <v>0.16915153073534056</v>
      </c>
      <c r="R36" s="108">
        <v>0.17144173879233118</v>
      </c>
      <c r="S36" s="108">
        <v>0.26420581940695442</v>
      </c>
      <c r="T36" s="108">
        <v>0.35248156378834639</v>
      </c>
      <c r="U36" s="108">
        <v>0.34964615170729435</v>
      </c>
      <c r="V36" s="108">
        <v>0.30725557797057607</v>
      </c>
      <c r="W36" s="108">
        <v>0.26818995972349113</v>
      </c>
    </row>
    <row r="37" spans="1:58">
      <c r="A37" s="108">
        <v>0.29426581312752492</v>
      </c>
      <c r="B37" s="108">
        <v>0.16850395289565315</v>
      </c>
      <c r="C37" s="108">
        <v>0.55718546143025371</v>
      </c>
      <c r="D37" s="108">
        <v>0.57262497163620296</v>
      </c>
      <c r="E37" s="108">
        <v>0</v>
      </c>
      <c r="F37" s="390">
        <v>0.28048230662258417</v>
      </c>
      <c r="G37" s="108">
        <v>0.31302574053599963</v>
      </c>
      <c r="H37" s="108">
        <v>0.35891963813525884</v>
      </c>
      <c r="I37" s="108">
        <v>0.3713224896365625</v>
      </c>
      <c r="J37" s="108">
        <v>0.29975633025920501</v>
      </c>
      <c r="K37" s="108">
        <v>0.23329210279330073</v>
      </c>
      <c r="L37" s="108">
        <v>0.26436503118698773</v>
      </c>
      <c r="M37" s="108">
        <v>0.34472371229517507</v>
      </c>
      <c r="N37" s="108">
        <v>0.35405836808754082</v>
      </c>
      <c r="O37" s="108">
        <v>0.28233184705973319</v>
      </c>
      <c r="P37" s="108">
        <v>0.22822280319229324</v>
      </c>
      <c r="Q37" s="108">
        <v>0.178428858290786</v>
      </c>
      <c r="R37" s="108">
        <v>0.18706079378060739</v>
      </c>
      <c r="S37" s="108">
        <v>0.26651672000566423</v>
      </c>
      <c r="T37" s="108">
        <v>0.3482386499407083</v>
      </c>
      <c r="U37" s="108">
        <v>0.34727582248613514</v>
      </c>
      <c r="V37" s="108">
        <v>0.31404429568735559</v>
      </c>
      <c r="W37" s="108">
        <v>0.28393105694484039</v>
      </c>
      <c r="BA37" s="108">
        <v>0.28894213657208301</v>
      </c>
      <c r="BB37" s="108">
        <v>0.27961740179486877</v>
      </c>
      <c r="BC37" s="108">
        <v>0.27991024374614587</v>
      </c>
      <c r="BD37" s="108">
        <v>0.16850395289565315</v>
      </c>
      <c r="BE37" s="108">
        <v>0.24488260687046645</v>
      </c>
      <c r="BF37" s="108">
        <v>0.3084615049102169</v>
      </c>
    </row>
    <row r="38" spans="1:58">
      <c r="F38" s="390">
        <v>0.2779522177506723</v>
      </c>
      <c r="G38" s="108">
        <v>0.3041497569094414</v>
      </c>
      <c r="H38" s="108">
        <v>0.33085482388148413</v>
      </c>
      <c r="I38" s="108">
        <v>0.33416387282989701</v>
      </c>
      <c r="J38" s="108">
        <v>0.28067111667723676</v>
      </c>
      <c r="K38" s="108">
        <v>0.24178663826745866</v>
      </c>
      <c r="L38" s="108">
        <v>0.26763999507663561</v>
      </c>
      <c r="M38" s="108">
        <v>0.32362672308715795</v>
      </c>
      <c r="N38" s="108">
        <v>0.35341461740924007</v>
      </c>
      <c r="O38" s="108">
        <v>0.28148686586906208</v>
      </c>
      <c r="P38" s="108">
        <v>0.20903623990330736</v>
      </c>
      <c r="Q38" s="108">
        <v>0.17796607399018319</v>
      </c>
      <c r="R38" s="108">
        <v>0.1920752089437833</v>
      </c>
      <c r="S38" s="108">
        <v>0.24488260687046645</v>
      </c>
      <c r="T38" s="108">
        <v>0.31256753320137598</v>
      </c>
      <c r="U38" s="108">
        <v>0.32472239086529209</v>
      </c>
      <c r="V38" s="108">
        <v>0.3084615049102169</v>
      </c>
      <c r="W38" s="108">
        <v>0.2890428388832248</v>
      </c>
      <c r="BA38" s="108">
        <v>0.31841398454217917</v>
      </c>
      <c r="BB38" s="108">
        <v>0.3370753318555913</v>
      </c>
      <c r="BC38" s="108">
        <v>0.41804074089502391</v>
      </c>
      <c r="BD38" s="108">
        <v>0.3241458955900488</v>
      </c>
      <c r="BE38" s="108">
        <v>0.32184497831128445</v>
      </c>
      <c r="BF38" s="108">
        <v>0.33526236973648227</v>
      </c>
    </row>
    <row r="39" spans="1:58">
      <c r="F39" s="390">
        <v>0.28659036112420422</v>
      </c>
      <c r="G39" s="108">
        <v>0.30716054413352845</v>
      </c>
      <c r="H39" s="108">
        <v>0.32198133576137822</v>
      </c>
      <c r="I39" s="108">
        <v>0.3230805593273513</v>
      </c>
      <c r="J39" s="108">
        <v>0.29238133413680384</v>
      </c>
      <c r="K39" s="108">
        <v>0.26824662130394128</v>
      </c>
      <c r="L39" s="108">
        <v>0.26683204459651699</v>
      </c>
      <c r="M39" s="108">
        <v>0.29148466613732937</v>
      </c>
      <c r="N39" s="108">
        <v>0.28476240049254953</v>
      </c>
      <c r="O39" s="108">
        <v>0.21370017627224375</v>
      </c>
      <c r="P39" s="108">
        <v>0.17477540742080389</v>
      </c>
      <c r="Q39" s="108">
        <v>0.18045289137700019</v>
      </c>
      <c r="R39" s="108">
        <v>0.2115044760723023</v>
      </c>
      <c r="S39" s="108">
        <v>0.25821713671638907</v>
      </c>
      <c r="T39" s="108">
        <v>0.30359088831416076</v>
      </c>
      <c r="U39" s="108">
        <v>0.32038931471631898</v>
      </c>
      <c r="V39" s="108">
        <v>0.31626494323744353</v>
      </c>
      <c r="W39" s="108">
        <v>0.30512962320883652</v>
      </c>
      <c r="BA39" s="108">
        <v>0.90744172869017903</v>
      </c>
      <c r="BB39" s="108">
        <v>0.82953979531988276</v>
      </c>
      <c r="BC39" s="108">
        <v>0.66957647033841472</v>
      </c>
      <c r="BD39" s="108">
        <v>0.51983984739008426</v>
      </c>
      <c r="BE39" s="108">
        <v>0.76087129945404663</v>
      </c>
      <c r="BF39" s="108">
        <v>0.9200600268758734</v>
      </c>
    </row>
    <row r="40" spans="1:58">
      <c r="F40" s="390">
        <v>0.28691881948223669</v>
      </c>
      <c r="G40" s="108">
        <v>0.31422028769846472</v>
      </c>
      <c r="H40" s="108">
        <v>0.33604841016276737</v>
      </c>
      <c r="I40" s="108">
        <v>0.33534301464074817</v>
      </c>
      <c r="J40" s="108">
        <v>0.32553436059329288</v>
      </c>
      <c r="K40" s="108">
        <v>0.29396123123274676</v>
      </c>
      <c r="L40" s="108">
        <v>0.26025683579367442</v>
      </c>
      <c r="M40" s="108">
        <v>0.27991024374614587</v>
      </c>
      <c r="N40" s="108">
        <v>0.27430856770695278</v>
      </c>
      <c r="O40" s="108">
        <v>0.20176091909670602</v>
      </c>
      <c r="P40" s="108">
        <v>0.16850395289565315</v>
      </c>
      <c r="Q40" s="108">
        <v>0.17890800394148168</v>
      </c>
      <c r="R40" s="108">
        <v>0.23486483883223122</v>
      </c>
      <c r="S40" s="108">
        <v>0.29053583668884964</v>
      </c>
      <c r="T40" s="108">
        <v>0.3203392971259954</v>
      </c>
      <c r="U40" s="108">
        <v>0.33649893996011138</v>
      </c>
      <c r="V40" s="108">
        <v>0.32674293673720367</v>
      </c>
      <c r="W40" s="108">
        <v>0.30777068554737713</v>
      </c>
    </row>
    <row r="41" spans="1:58">
      <c r="F41" s="390">
        <v>0.27273202908657729</v>
      </c>
      <c r="G41" s="108">
        <v>0.2979964841915953</v>
      </c>
      <c r="H41" s="108">
        <v>0.32465683291946545</v>
      </c>
      <c r="I41" s="108">
        <v>0.3289336372532215</v>
      </c>
      <c r="J41" s="108">
        <v>0.32212540664237421</v>
      </c>
      <c r="K41" s="108">
        <v>0.27598755995806162</v>
      </c>
      <c r="L41" s="108">
        <v>0.25139834785223869</v>
      </c>
      <c r="M41" s="108">
        <v>0.30200751362647693</v>
      </c>
      <c r="N41" s="108">
        <v>0.29838046675254237</v>
      </c>
      <c r="O41" s="108">
        <v>0.22445951805048481</v>
      </c>
      <c r="P41" s="108">
        <v>0.19227455743063449</v>
      </c>
      <c r="Q41" s="108">
        <v>0.17577656117976803</v>
      </c>
      <c r="R41" s="108">
        <v>0.22340045518206506</v>
      </c>
      <c r="S41" s="108">
        <v>0.29450803406122333</v>
      </c>
      <c r="T41" s="108">
        <v>0.32188074159611135</v>
      </c>
      <c r="U41" s="108">
        <v>0.33447487218669791</v>
      </c>
      <c r="V41" s="108">
        <v>0.31880693288471551</v>
      </c>
      <c r="W41" s="108">
        <v>0.29357415520989105</v>
      </c>
    </row>
    <row r="42" spans="1:58">
      <c r="F42" s="390">
        <v>0.26117934470642246</v>
      </c>
      <c r="G42" s="108">
        <v>0.28894213657208301</v>
      </c>
      <c r="H42" s="108">
        <v>0.31217321362614503</v>
      </c>
      <c r="I42" s="108">
        <v>0.32434709493456026</v>
      </c>
      <c r="J42" s="108">
        <v>0.3321198103904926</v>
      </c>
      <c r="K42" s="108">
        <v>0.27100969124150581</v>
      </c>
      <c r="L42" s="108">
        <v>0.25147261601966531</v>
      </c>
      <c r="M42" s="108">
        <v>0.32519042221733707</v>
      </c>
      <c r="N42" s="108">
        <v>0.32682557811259688</v>
      </c>
      <c r="O42" s="108">
        <v>0.25756716313036793</v>
      </c>
      <c r="P42" s="108">
        <v>0.21420947495940718</v>
      </c>
      <c r="Q42" s="108">
        <v>0.18226184285138969</v>
      </c>
      <c r="R42" s="108">
        <v>0.23023879747339199</v>
      </c>
      <c r="S42" s="108">
        <v>0.3086711978674051</v>
      </c>
      <c r="T42" s="108">
        <v>0.32437335331577227</v>
      </c>
      <c r="U42" s="108">
        <v>0.32818969448879959</v>
      </c>
      <c r="V42" s="108">
        <v>0.30966817033445981</v>
      </c>
      <c r="W42" s="108">
        <v>0.28579358412946176</v>
      </c>
    </row>
    <row r="43" spans="1:58">
      <c r="F43" s="390">
        <v>0.26345368782096573</v>
      </c>
      <c r="G43" s="108">
        <v>0.28895607582162408</v>
      </c>
      <c r="H43" s="108">
        <v>0.3176158730425207</v>
      </c>
      <c r="I43" s="108">
        <v>0.32745785872084732</v>
      </c>
      <c r="J43" s="108">
        <v>0.3370753318555913</v>
      </c>
      <c r="K43" s="108">
        <v>0.30120812817067483</v>
      </c>
      <c r="L43" s="108">
        <v>0.25580491602754041</v>
      </c>
      <c r="M43" s="108">
        <v>0.31737774094492976</v>
      </c>
      <c r="N43" s="108">
        <v>0.34659904812564679</v>
      </c>
      <c r="O43" s="108">
        <v>0.28123912897439718</v>
      </c>
      <c r="P43" s="108">
        <v>0.21575892925118581</v>
      </c>
      <c r="Q43" s="108">
        <v>0.19231439195484501</v>
      </c>
      <c r="R43" s="108">
        <v>0.25927079699786459</v>
      </c>
      <c r="S43" s="108">
        <v>0.32184497831128445</v>
      </c>
      <c r="T43" s="108">
        <v>0.32924083961208939</v>
      </c>
      <c r="U43" s="108">
        <v>0.33289139765189707</v>
      </c>
      <c r="V43" s="108">
        <v>0.3110781085498987</v>
      </c>
      <c r="W43" s="108">
        <v>0.28869702528223268</v>
      </c>
    </row>
    <row r="44" spans="1:58">
      <c r="F44" s="390">
        <v>0.27421438036186052</v>
      </c>
      <c r="G44" s="108">
        <v>0.29589434813099219</v>
      </c>
      <c r="H44" s="108">
        <v>0.31967770269179269</v>
      </c>
      <c r="I44" s="108">
        <v>0.3223601466927814</v>
      </c>
      <c r="J44" s="108">
        <v>0.29902844049299271</v>
      </c>
      <c r="K44" s="108">
        <v>0.28536830908661859</v>
      </c>
      <c r="L44" s="108">
        <v>0.27704676572305575</v>
      </c>
      <c r="M44" s="108">
        <v>0.33115393904076862</v>
      </c>
      <c r="N44" s="108">
        <v>0.37875615468223495</v>
      </c>
      <c r="O44" s="108">
        <v>0.31525124010919503</v>
      </c>
      <c r="P44" s="108">
        <v>0.22884342653164749</v>
      </c>
      <c r="Q44" s="108">
        <v>0.21583368119270721</v>
      </c>
      <c r="R44" s="108">
        <v>0.24853727837441644</v>
      </c>
      <c r="S44" s="108">
        <v>0.28706276197096087</v>
      </c>
      <c r="T44" s="108">
        <v>0.32827682334472114</v>
      </c>
      <c r="U44" s="108">
        <v>0.33763584952617609</v>
      </c>
      <c r="V44" s="108">
        <v>0.32116749891193336</v>
      </c>
      <c r="W44" s="108">
        <v>0.30133069584870043</v>
      </c>
    </row>
    <row r="45" spans="1:58">
      <c r="F45" s="390">
        <v>0.2687301434852219</v>
      </c>
      <c r="G45" s="108">
        <v>0.30016718602638459</v>
      </c>
      <c r="H45" s="108">
        <v>0.33503827351806004</v>
      </c>
      <c r="I45" s="108">
        <v>0.33441922328487944</v>
      </c>
      <c r="J45" s="108">
        <v>0.27961740179486877</v>
      </c>
      <c r="K45" s="108">
        <v>0.24606614491845247</v>
      </c>
      <c r="L45" s="108">
        <v>0.28546935440403859</v>
      </c>
      <c r="M45" s="108">
        <v>0.41804074089502391</v>
      </c>
      <c r="N45" s="108">
        <v>0.55718546143025371</v>
      </c>
      <c r="O45" s="108">
        <v>0.50040633012756897</v>
      </c>
      <c r="P45" s="108">
        <v>0.3241458955900488</v>
      </c>
      <c r="Q45" s="108">
        <v>0.22664714025820581</v>
      </c>
      <c r="R45" s="108">
        <v>0.21227741726910068</v>
      </c>
      <c r="S45" s="108">
        <v>0.26857196002466516</v>
      </c>
      <c r="T45" s="108">
        <v>0.34740687000583359</v>
      </c>
      <c r="U45" s="108">
        <v>0.35572581605865222</v>
      </c>
      <c r="V45" s="108">
        <v>0.33043820128153506</v>
      </c>
      <c r="W45" s="108">
        <v>0.29890749929537891</v>
      </c>
    </row>
    <row r="46" spans="1:58">
      <c r="F46" s="390">
        <v>0.26692622179196102</v>
      </c>
      <c r="G46" s="108">
        <v>0.30386700527940413</v>
      </c>
      <c r="H46" s="108">
        <v>0.35125888943238182</v>
      </c>
      <c r="I46" s="108">
        <v>0.36914856279876979</v>
      </c>
      <c r="J46" s="108">
        <v>0.29166702497633001</v>
      </c>
      <c r="K46" s="108">
        <v>0.23471072063855042</v>
      </c>
      <c r="L46" s="108">
        <v>0.26754005167844569</v>
      </c>
      <c r="M46" s="108">
        <v>0.40148349965715707</v>
      </c>
      <c r="N46" s="108">
        <v>0.47139768853734909</v>
      </c>
      <c r="O46" s="108">
        <v>0.40317825708279614</v>
      </c>
      <c r="P46" s="108">
        <v>0.30306114600721568</v>
      </c>
      <c r="Q46" s="108">
        <v>0.20909703759622478</v>
      </c>
      <c r="R46" s="108">
        <v>0.19837688139844439</v>
      </c>
      <c r="S46" s="108">
        <v>0.27666123889777006</v>
      </c>
      <c r="T46" s="108">
        <v>0.37468035807260691</v>
      </c>
      <c r="U46" s="108">
        <v>0.37316410841432734</v>
      </c>
      <c r="V46" s="108">
        <v>0.33526236973648227</v>
      </c>
      <c r="W46" s="108">
        <v>0.29110493276247013</v>
      </c>
    </row>
    <row r="47" spans="1:58">
      <c r="F47" s="390">
        <v>0.25668550628274217</v>
      </c>
      <c r="G47" s="108">
        <v>0.31375910246018324</v>
      </c>
      <c r="H47" s="108">
        <v>0.36535879099642105</v>
      </c>
      <c r="I47" s="108">
        <v>0.39227518322625737</v>
      </c>
      <c r="J47" s="108">
        <v>0.31663348247145179</v>
      </c>
      <c r="K47" s="108">
        <v>0.23122634191482638</v>
      </c>
      <c r="L47" s="108">
        <v>0.25812196120807041</v>
      </c>
      <c r="M47" s="108">
        <v>0.36632227009060031</v>
      </c>
      <c r="N47" s="108">
        <v>0.36616582882448701</v>
      </c>
      <c r="O47" s="108">
        <v>0.30372097256796599</v>
      </c>
      <c r="P47" s="108">
        <v>0.26703677495782041</v>
      </c>
      <c r="Q47" s="108">
        <v>0.18966831716776433</v>
      </c>
      <c r="R47" s="108">
        <v>0.19159766548074167</v>
      </c>
      <c r="S47" s="108">
        <v>0.2936250477378719</v>
      </c>
      <c r="T47" s="108">
        <v>0.38015122587782418</v>
      </c>
      <c r="U47" s="108">
        <v>0.3635843486714046</v>
      </c>
      <c r="V47" s="108">
        <v>0.3162857062241059</v>
      </c>
      <c r="W47" s="108">
        <v>0.27356013746861474</v>
      </c>
    </row>
    <row r="48" spans="1:58">
      <c r="F48" s="390">
        <v>0.27180513640416354</v>
      </c>
      <c r="G48" s="108">
        <v>0.31841398454217917</v>
      </c>
      <c r="H48" s="108">
        <v>0.37572202486355982</v>
      </c>
      <c r="I48" s="108">
        <v>0.39714603864332521</v>
      </c>
      <c r="J48" s="108">
        <v>0.31765885974930386</v>
      </c>
      <c r="K48" s="108">
        <v>0.22916628809226053</v>
      </c>
      <c r="L48" s="108">
        <v>0.26361710969020158</v>
      </c>
      <c r="M48" s="108">
        <v>0.34626881656108843</v>
      </c>
      <c r="N48" s="108">
        <v>0.33301318828335236</v>
      </c>
      <c r="O48" s="108">
        <v>0.26845160130515561</v>
      </c>
      <c r="P48" s="108">
        <v>0.23927860298351175</v>
      </c>
      <c r="Q48" s="108">
        <v>0.18359913479145962</v>
      </c>
      <c r="R48" s="108">
        <v>0.18688641130228922</v>
      </c>
      <c r="S48" s="108">
        <v>0.28379964948938757</v>
      </c>
      <c r="T48" s="108">
        <v>0.37223706240650167</v>
      </c>
      <c r="U48" s="108">
        <v>0.36645981026161184</v>
      </c>
      <c r="V48" s="108">
        <v>0.31922419698352628</v>
      </c>
      <c r="W48" s="108">
        <v>0.27864151037287599</v>
      </c>
    </row>
    <row r="49" spans="1:58">
      <c r="A49" s="108">
        <v>0.29045557719092951</v>
      </c>
      <c r="B49" s="108">
        <v>0.15822308879463504</v>
      </c>
      <c r="C49" s="108">
        <v>0.55223654986901605</v>
      </c>
      <c r="D49" s="108">
        <v>0.54474109371509116</v>
      </c>
      <c r="E49" s="108">
        <v>0</v>
      </c>
      <c r="F49" s="390">
        <v>0.26252674562120704</v>
      </c>
      <c r="G49" s="108">
        <v>0.29595466201479675</v>
      </c>
      <c r="H49" s="108">
        <v>0.32688762529405208</v>
      </c>
      <c r="I49" s="108">
        <v>0.32367825105937098</v>
      </c>
      <c r="J49" s="108">
        <v>0.24867110004719706</v>
      </c>
      <c r="K49" s="108">
        <v>0.17892012517541014</v>
      </c>
      <c r="L49" s="108">
        <v>0.17292572332960404</v>
      </c>
      <c r="M49" s="108">
        <v>0.22338312993529566</v>
      </c>
      <c r="N49" s="108">
        <v>0.28284404872714192</v>
      </c>
      <c r="O49" s="108">
        <v>0.35134253986620251</v>
      </c>
      <c r="P49" s="108">
        <v>0.34472371229517512</v>
      </c>
      <c r="Q49" s="108">
        <v>0.26882282495731935</v>
      </c>
      <c r="R49" s="108">
        <v>0.2452709183781063</v>
      </c>
      <c r="S49" s="108">
        <v>0.3134837644491778</v>
      </c>
      <c r="T49" s="108">
        <v>0.39131064574055396</v>
      </c>
      <c r="U49" s="108">
        <v>0.38600648040336744</v>
      </c>
      <c r="V49" s="108">
        <v>0.34200815668107448</v>
      </c>
      <c r="W49" s="108">
        <v>0.29946559556809638</v>
      </c>
      <c r="BA49" s="108">
        <v>0.26027867392603871</v>
      </c>
      <c r="BB49" s="108">
        <v>0.22303691228260553</v>
      </c>
      <c r="BC49" s="108">
        <v>0.16087786524717362</v>
      </c>
      <c r="BD49" s="108">
        <v>0.27991024374614593</v>
      </c>
      <c r="BE49" s="108">
        <v>0.29837247416058477</v>
      </c>
      <c r="BF49" s="108">
        <v>0.3266599750554513</v>
      </c>
    </row>
    <row r="50" spans="1:58">
      <c r="F50" s="390">
        <v>0.25829511776387681</v>
      </c>
      <c r="G50" s="108">
        <v>0.28289915920015074</v>
      </c>
      <c r="H50" s="108">
        <v>0.29463314865985812</v>
      </c>
      <c r="I50" s="108">
        <v>0.27689512287787688</v>
      </c>
      <c r="J50" s="108">
        <v>0.22303691228260553</v>
      </c>
      <c r="K50" s="108">
        <v>0.17953253871260277</v>
      </c>
      <c r="L50" s="108">
        <v>0.16948694454534546</v>
      </c>
      <c r="M50" s="108">
        <v>0.20361441126969781</v>
      </c>
      <c r="N50" s="108">
        <v>0.28162988841270487</v>
      </c>
      <c r="O50" s="108">
        <v>0.3505521220919483</v>
      </c>
      <c r="P50" s="108">
        <v>0.32362672308715795</v>
      </c>
      <c r="Q50" s="108">
        <v>0.27309909147471018</v>
      </c>
      <c r="R50" s="108">
        <v>0.25426943401976576</v>
      </c>
      <c r="S50" s="108">
        <v>0.29837247416058477</v>
      </c>
      <c r="T50" s="108">
        <v>0.35941053466039341</v>
      </c>
      <c r="U50" s="108">
        <v>0.36791241448066542</v>
      </c>
      <c r="V50" s="108">
        <v>0.33783969015438881</v>
      </c>
      <c r="W50" s="108">
        <v>0.30206646592303538</v>
      </c>
      <c r="BA50" s="108">
        <v>0.29865091169196506</v>
      </c>
      <c r="BB50" s="108">
        <v>0.27781783004744681</v>
      </c>
      <c r="BC50" s="108">
        <v>0.31155029424635811</v>
      </c>
      <c r="BD50" s="108">
        <v>0.41804074089502391</v>
      </c>
      <c r="BE50" s="108">
        <v>0.36823862104784166</v>
      </c>
      <c r="BF50" s="108">
        <v>0.35089191023651123</v>
      </c>
    </row>
    <row r="51" spans="1:58">
      <c r="F51" s="390">
        <v>0.26303209798000365</v>
      </c>
      <c r="G51" s="108">
        <v>0.27928529048477385</v>
      </c>
      <c r="H51" s="108">
        <v>0.2858679112108749</v>
      </c>
      <c r="I51" s="108">
        <v>0.2662533652387557</v>
      </c>
      <c r="J51" s="108">
        <v>0.22850281131901362</v>
      </c>
      <c r="K51" s="108">
        <v>0.19387552173840839</v>
      </c>
      <c r="L51" s="108">
        <v>0.16840630320211084</v>
      </c>
      <c r="M51" s="108">
        <v>0.16828129097974312</v>
      </c>
      <c r="N51" s="108">
        <v>0.21211046049358515</v>
      </c>
      <c r="O51" s="108">
        <v>0.28153639083267995</v>
      </c>
      <c r="P51" s="108">
        <v>0.29148466613732932</v>
      </c>
      <c r="Q51" s="108">
        <v>0.27259590971194397</v>
      </c>
      <c r="R51" s="108">
        <v>0.28047121500609778</v>
      </c>
      <c r="S51" s="108">
        <v>0.31429030949268089</v>
      </c>
      <c r="T51" s="108">
        <v>0.35307657799992676</v>
      </c>
      <c r="U51" s="108">
        <v>0.36131427016485707</v>
      </c>
      <c r="V51" s="108">
        <v>0.34026689145899491</v>
      </c>
      <c r="W51" s="108">
        <v>0.32003065872857772</v>
      </c>
      <c r="BA51" s="108">
        <v>0.87151474760772096</v>
      </c>
      <c r="BB51" s="108">
        <v>0.80281712748427414</v>
      </c>
      <c r="BC51" s="108">
        <v>0.51637847313332852</v>
      </c>
      <c r="BD51" s="108">
        <v>0.66957647033841483</v>
      </c>
      <c r="BE51" s="108">
        <v>0.81026936640038127</v>
      </c>
      <c r="BF51" s="108">
        <v>0.93094188131972921</v>
      </c>
    </row>
    <row r="52" spans="1:58">
      <c r="F52" s="390">
        <v>0.26570902088584175</v>
      </c>
      <c r="G52" s="108">
        <v>0.2827688658875871</v>
      </c>
      <c r="H52" s="108">
        <v>0.29446388055073863</v>
      </c>
      <c r="I52" s="108">
        <v>0.28257828776084976</v>
      </c>
      <c r="J52" s="108">
        <v>0.25813302234680768</v>
      </c>
      <c r="K52" s="108">
        <v>0.21247760850492203</v>
      </c>
      <c r="L52" s="108">
        <v>0.16358800012745461</v>
      </c>
      <c r="M52" s="108">
        <v>0.16087786524717362</v>
      </c>
      <c r="N52" s="108">
        <v>0.19889187670776839</v>
      </c>
      <c r="O52" s="108">
        <v>0.27077680087449857</v>
      </c>
      <c r="P52" s="108">
        <v>0.27991024374614593</v>
      </c>
      <c r="Q52" s="108">
        <v>0.26600000279942121</v>
      </c>
      <c r="R52" s="108">
        <v>0.30967757234788518</v>
      </c>
      <c r="S52" s="108">
        <v>0.34952025916097912</v>
      </c>
      <c r="T52" s="108">
        <v>0.36704501199443357</v>
      </c>
      <c r="U52" s="108">
        <v>0.37228334095545484</v>
      </c>
      <c r="V52" s="108">
        <v>0.35089191023651123</v>
      </c>
      <c r="W52" s="108">
        <v>0.32700170277425333</v>
      </c>
    </row>
    <row r="53" spans="1:58">
      <c r="F53" s="390">
        <v>0.24904298864243699</v>
      </c>
      <c r="G53" s="108">
        <v>0.27117015280502799</v>
      </c>
      <c r="H53" s="108">
        <v>0.28124457860911833</v>
      </c>
      <c r="I53" s="108">
        <v>0.27814422204077549</v>
      </c>
      <c r="J53" s="108">
        <v>0.26056522484321559</v>
      </c>
      <c r="K53" s="108">
        <v>0.19758133698975516</v>
      </c>
      <c r="L53" s="108">
        <v>0.15822308879463504</v>
      </c>
      <c r="M53" s="108">
        <v>0.18308800371204928</v>
      </c>
      <c r="N53" s="108">
        <v>0.22054011491791775</v>
      </c>
      <c r="O53" s="108">
        <v>0.29451339813982674</v>
      </c>
      <c r="P53" s="108">
        <v>0.30200751362647693</v>
      </c>
      <c r="Q53" s="108">
        <v>0.25704224125200709</v>
      </c>
      <c r="R53" s="108">
        <v>0.29367290721235534</v>
      </c>
      <c r="S53" s="108">
        <v>0.35067769227978779</v>
      </c>
      <c r="T53" s="108">
        <v>0.3595049143065368</v>
      </c>
      <c r="U53" s="108">
        <v>0.36245252412654788</v>
      </c>
      <c r="V53" s="108">
        <v>0.33998409132887553</v>
      </c>
      <c r="W53" s="108">
        <v>0.30972636332565828</v>
      </c>
    </row>
    <row r="54" spans="1:58">
      <c r="F54" s="390">
        <v>0.23736961976693699</v>
      </c>
      <c r="G54" s="108">
        <v>0.26119872866104765</v>
      </c>
      <c r="H54" s="108">
        <v>0.27629229087628365</v>
      </c>
      <c r="I54" s="108">
        <v>0.27264824138521693</v>
      </c>
      <c r="J54" s="108">
        <v>0.26161344814480375</v>
      </c>
      <c r="K54" s="108">
        <v>0.20190007121908382</v>
      </c>
      <c r="L54" s="108">
        <v>0.16531014009260506</v>
      </c>
      <c r="M54" s="108">
        <v>0.20255365021615393</v>
      </c>
      <c r="N54" s="108">
        <v>0.25376976249098676</v>
      </c>
      <c r="O54" s="108">
        <v>0.32244677272396122</v>
      </c>
      <c r="P54" s="108">
        <v>0.32519042221733702</v>
      </c>
      <c r="Q54" s="108">
        <v>0.25742767742413941</v>
      </c>
      <c r="R54" s="108">
        <v>0.28563141075535642</v>
      </c>
      <c r="S54" s="108">
        <v>0.36361162498008842</v>
      </c>
      <c r="T54" s="108">
        <v>0.36307952137466315</v>
      </c>
      <c r="U54" s="108">
        <v>0.35438840406597349</v>
      </c>
      <c r="V54" s="108">
        <v>0.32727717841093384</v>
      </c>
      <c r="W54" s="108">
        <v>0.29534560332974008</v>
      </c>
    </row>
    <row r="55" spans="1:58">
      <c r="F55" s="390">
        <v>0.24640747739908744</v>
      </c>
      <c r="G55" s="108">
        <v>0.26616025037802282</v>
      </c>
      <c r="H55" s="108">
        <v>0.28344124568117857</v>
      </c>
      <c r="I55" s="108">
        <v>0.28184969682400624</v>
      </c>
      <c r="J55" s="108">
        <v>0.27565887567056924</v>
      </c>
      <c r="K55" s="108">
        <v>0.22839277606900971</v>
      </c>
      <c r="L55" s="108">
        <v>0.17537690617117691</v>
      </c>
      <c r="M55" s="108">
        <v>0.2047778539552628</v>
      </c>
      <c r="N55" s="108">
        <v>0.27620494332699669</v>
      </c>
      <c r="O55" s="108">
        <v>0.34222471320985531</v>
      </c>
      <c r="P55" s="108">
        <v>0.31737774094492976</v>
      </c>
      <c r="Q55" s="108">
        <v>0.26178856866834954</v>
      </c>
      <c r="R55" s="108">
        <v>0.31726446889279925</v>
      </c>
      <c r="S55" s="108">
        <v>0.36823862104784166</v>
      </c>
      <c r="T55" s="108">
        <v>0.36303482080908445</v>
      </c>
      <c r="U55" s="108">
        <v>0.35570322318211739</v>
      </c>
      <c r="V55" s="108">
        <v>0.3266599750554513</v>
      </c>
      <c r="W55" s="108">
        <v>0.29754098501643472</v>
      </c>
    </row>
    <row r="56" spans="1:58">
      <c r="F56" s="390">
        <v>0.25829031391544005</v>
      </c>
      <c r="G56" s="108">
        <v>0.27515193660531245</v>
      </c>
      <c r="H56" s="108">
        <v>0.28780685298421327</v>
      </c>
      <c r="I56" s="108">
        <v>0.27762598914107189</v>
      </c>
      <c r="J56" s="108">
        <v>0.25135456707811354</v>
      </c>
      <c r="K56" s="108">
        <v>0.22245967009447759</v>
      </c>
      <c r="L56" s="108">
        <v>0.19673812164799645</v>
      </c>
      <c r="M56" s="108">
        <v>0.21778359485482468</v>
      </c>
      <c r="N56" s="108">
        <v>0.30780252269703651</v>
      </c>
      <c r="O56" s="108">
        <v>0.37439871633600164</v>
      </c>
      <c r="P56" s="108">
        <v>0.33115393904076862</v>
      </c>
      <c r="Q56" s="108">
        <v>0.28301578289363999</v>
      </c>
      <c r="R56" s="108">
        <v>0.30029365365346117</v>
      </c>
      <c r="S56" s="108">
        <v>0.32223509480602297</v>
      </c>
      <c r="T56" s="108">
        <v>0.35719702936141934</v>
      </c>
      <c r="U56" s="108">
        <v>0.35819403027945573</v>
      </c>
      <c r="V56" s="108">
        <v>0.33350950282079223</v>
      </c>
      <c r="W56" s="108">
        <v>0.30680084397909141</v>
      </c>
    </row>
    <row r="57" spans="1:58">
      <c r="F57" s="390">
        <v>0.24803441255358785</v>
      </c>
      <c r="G57" s="108">
        <v>0.27708873737716005</v>
      </c>
      <c r="H57" s="108">
        <v>0.30697935026721196</v>
      </c>
      <c r="I57" s="108">
        <v>0.29713792435364877</v>
      </c>
      <c r="J57" s="108">
        <v>0.23376933090575394</v>
      </c>
      <c r="K57" s="108">
        <v>0.19418451229352293</v>
      </c>
      <c r="L57" s="108">
        <v>0.20804683441069913</v>
      </c>
      <c r="M57" s="108">
        <v>0.31155029424635811</v>
      </c>
      <c r="N57" s="108">
        <v>0.4936356622937581</v>
      </c>
      <c r="O57" s="108">
        <v>0.55223654986901605</v>
      </c>
      <c r="P57" s="108">
        <v>0.41804074089502391</v>
      </c>
      <c r="Q57" s="108">
        <v>0.29151064566178125</v>
      </c>
      <c r="R57" s="108">
        <v>0.25811182553125972</v>
      </c>
      <c r="S57" s="108">
        <v>0.29892179030737565</v>
      </c>
      <c r="T57" s="108">
        <v>0.37326880220157754</v>
      </c>
      <c r="U57" s="108">
        <v>0.37130198424393651</v>
      </c>
      <c r="V57" s="108">
        <v>0.33805065903278314</v>
      </c>
      <c r="W57" s="108">
        <v>0.29987150964814285</v>
      </c>
    </row>
    <row r="58" spans="1:58">
      <c r="F58" s="390">
        <v>0.22408784708153542</v>
      </c>
      <c r="G58" s="108">
        <v>0.26027867392603871</v>
      </c>
      <c r="H58" s="108">
        <v>0.3268707060598372</v>
      </c>
      <c r="I58" s="108">
        <v>0.33636739255060971</v>
      </c>
      <c r="J58" s="108">
        <v>0.25222188872911239</v>
      </c>
      <c r="K58" s="108">
        <v>0.18233377920795349</v>
      </c>
      <c r="L58" s="108">
        <v>0.19966313602946728</v>
      </c>
      <c r="M58" s="108">
        <v>0.29200080127163264</v>
      </c>
      <c r="N58" s="108">
        <v>0.39539154587110725</v>
      </c>
      <c r="O58" s="108">
        <v>0.46794735815864447</v>
      </c>
      <c r="P58" s="108">
        <v>0.40148349965715707</v>
      </c>
      <c r="Q58" s="108">
        <v>0.27207914399876959</v>
      </c>
      <c r="R58" s="108">
        <v>0.24635110291039819</v>
      </c>
      <c r="S58" s="108">
        <v>0.30802264068493618</v>
      </c>
      <c r="T58" s="108">
        <v>0.39844734893168587</v>
      </c>
      <c r="U58" s="108">
        <v>0.38845670725903964</v>
      </c>
      <c r="V58" s="108">
        <v>0.33632973031109337</v>
      </c>
      <c r="W58" s="108">
        <v>0.29308709275947614</v>
      </c>
    </row>
    <row r="59" spans="1:58">
      <c r="F59" s="390">
        <v>0.2341483502423746</v>
      </c>
      <c r="G59" s="108">
        <v>0.26771032927220706</v>
      </c>
      <c r="H59" s="108">
        <v>0.34310108981834847</v>
      </c>
      <c r="I59" s="108">
        <v>0.36177804420346049</v>
      </c>
      <c r="J59" s="108">
        <v>0.27781783004744681</v>
      </c>
      <c r="K59" s="108">
        <v>0.18191536794233923</v>
      </c>
      <c r="L59" s="108">
        <v>0.18218011286712743</v>
      </c>
      <c r="M59" s="108">
        <v>0.25995662180453655</v>
      </c>
      <c r="N59" s="108">
        <v>0.30219334226617811</v>
      </c>
      <c r="O59" s="108">
        <v>0.36364295516965023</v>
      </c>
      <c r="P59" s="108">
        <v>0.36632227009060037</v>
      </c>
      <c r="Q59" s="108">
        <v>0.26246663696192568</v>
      </c>
      <c r="R59" s="108">
        <v>0.24174476178113305</v>
      </c>
      <c r="S59" s="108">
        <v>0.32895115499145627</v>
      </c>
      <c r="T59" s="108">
        <v>0.41168903867041806</v>
      </c>
      <c r="U59" s="108">
        <v>0.38679109239137599</v>
      </c>
      <c r="V59" s="108">
        <v>0.32856486702976684</v>
      </c>
      <c r="W59" s="108">
        <v>0.28832536159412736</v>
      </c>
    </row>
    <row r="60" spans="1:58">
      <c r="F60" s="390">
        <v>0.25857714659470821</v>
      </c>
      <c r="G60" s="108">
        <v>0.29865091169196506</v>
      </c>
      <c r="H60" s="108">
        <v>0.34618208001068573</v>
      </c>
      <c r="I60" s="108">
        <v>0.3564744693084429</v>
      </c>
      <c r="J60" s="108">
        <v>0.27193027620067795</v>
      </c>
      <c r="K60" s="108">
        <v>0.17965984597053261</v>
      </c>
      <c r="L60" s="108">
        <v>0.17896867575450648</v>
      </c>
      <c r="M60" s="108">
        <v>0.23591829972893705</v>
      </c>
      <c r="N60" s="108">
        <v>0.26865566215986769</v>
      </c>
      <c r="O60" s="108">
        <v>0.33071461507195271</v>
      </c>
      <c r="P60" s="108">
        <v>0.34626881656108849</v>
      </c>
      <c r="Q60" s="108">
        <v>0.26777185905422768</v>
      </c>
      <c r="R60" s="108">
        <v>0.23983318887916058</v>
      </c>
      <c r="S60" s="108">
        <v>0.32809073899713015</v>
      </c>
      <c r="T60" s="108">
        <v>0.41490216664404861</v>
      </c>
      <c r="U60" s="108">
        <v>0.40059595439211731</v>
      </c>
      <c r="V60" s="108">
        <v>0.34226850505661999</v>
      </c>
      <c r="W60" s="108">
        <v>0.29565358453932938</v>
      </c>
    </row>
    <row r="61" spans="1:58">
      <c r="A61" s="108">
        <v>0.30108108087165131</v>
      </c>
      <c r="B61" s="108">
        <v>0.12788840830366779</v>
      </c>
      <c r="C61" s="108">
        <v>0.51736706149888745</v>
      </c>
      <c r="D61" s="108">
        <v>0.42476401351231263</v>
      </c>
      <c r="E61" s="108">
        <v>0</v>
      </c>
      <c r="F61" s="390">
        <v>0.25666519126099469</v>
      </c>
      <c r="G61" s="108">
        <v>0.28479906263931021</v>
      </c>
      <c r="H61" s="108">
        <v>0.31698263965503282</v>
      </c>
      <c r="I61" s="108">
        <v>0.31088444636961265</v>
      </c>
      <c r="J61" s="108">
        <v>0.22856678150964702</v>
      </c>
      <c r="K61" s="108">
        <v>0.16163454532049612</v>
      </c>
      <c r="L61" s="108">
        <v>0.15634725003485653</v>
      </c>
      <c r="M61" s="108">
        <v>0.19689459837406581</v>
      </c>
      <c r="N61" s="108">
        <v>0.24407377688736404</v>
      </c>
      <c r="O61" s="108">
        <v>0.31230118372147075</v>
      </c>
      <c r="P61" s="108">
        <v>0.33903597233361954</v>
      </c>
      <c r="Q61" s="108">
        <v>0.38448336530917682</v>
      </c>
      <c r="R61" s="108">
        <v>0.38139670790529179</v>
      </c>
      <c r="S61" s="108">
        <v>0.38592243930507991</v>
      </c>
      <c r="T61" s="108">
        <v>0.43925204357957381</v>
      </c>
      <c r="U61" s="108">
        <v>0.42428786227105808</v>
      </c>
      <c r="V61" s="108">
        <v>0.37020272608406468</v>
      </c>
      <c r="W61" s="108">
        <v>0.31840899969335645</v>
      </c>
      <c r="BA61" s="108">
        <v>0.24756763312844141</v>
      </c>
      <c r="BB61" s="108">
        <v>0.19827005210612456</v>
      </c>
      <c r="BC61" s="108">
        <v>0.12788840830366779</v>
      </c>
      <c r="BD61" s="108">
        <v>0.28745316608551125</v>
      </c>
      <c r="BE61" s="108">
        <v>0.36374076331601329</v>
      </c>
      <c r="BF61" s="108">
        <v>0.34548382126858207</v>
      </c>
    </row>
    <row r="62" spans="1:58">
      <c r="F62" s="390">
        <v>0.24842759667076608</v>
      </c>
      <c r="G62" s="108">
        <v>0.27117933006448203</v>
      </c>
      <c r="H62" s="108">
        <v>0.28181062698011916</v>
      </c>
      <c r="I62" s="108">
        <v>0.26198633841384933</v>
      </c>
      <c r="J62" s="108">
        <v>0.19827005210612456</v>
      </c>
      <c r="K62" s="108">
        <v>0.15792509748696279</v>
      </c>
      <c r="L62" s="108">
        <v>0.14853960873854563</v>
      </c>
      <c r="M62" s="108">
        <v>0.1756314119967321</v>
      </c>
      <c r="N62" s="108">
        <v>0.24019154819596253</v>
      </c>
      <c r="O62" s="108">
        <v>0.31151075105723031</v>
      </c>
      <c r="P62" s="108">
        <v>0.32300138887768864</v>
      </c>
      <c r="Q62" s="108">
        <v>0.39175556092918501</v>
      </c>
      <c r="R62" s="108">
        <v>0.39474695362951856</v>
      </c>
      <c r="S62" s="108">
        <v>0.36374076331601329</v>
      </c>
      <c r="T62" s="108">
        <v>0.40955892333801314</v>
      </c>
      <c r="U62" s="108">
        <v>0.406412625693024</v>
      </c>
      <c r="V62" s="108">
        <v>0.36945750752092571</v>
      </c>
      <c r="W62" s="108">
        <v>0.3210715915797217</v>
      </c>
      <c r="BA62" s="108">
        <v>0.29143784268162365</v>
      </c>
      <c r="BB62" s="108">
        <v>0.26647526805236899</v>
      </c>
      <c r="BC62" s="108">
        <v>0.27944319366852377</v>
      </c>
      <c r="BD62" s="108">
        <v>0.41689961630279881</v>
      </c>
      <c r="BE62" s="108">
        <v>0.43879037891902828</v>
      </c>
      <c r="BF62" s="108">
        <v>0.37460253421078255</v>
      </c>
    </row>
    <row r="63" spans="1:58">
      <c r="F63" s="390">
        <v>0.25331432640735174</v>
      </c>
      <c r="G63" s="108">
        <v>0.2644594797478465</v>
      </c>
      <c r="H63" s="108">
        <v>0.26861974647263442</v>
      </c>
      <c r="I63" s="108">
        <v>0.24822836066599038</v>
      </c>
      <c r="J63" s="108">
        <v>0.20380250025154875</v>
      </c>
      <c r="K63" s="108">
        <v>0.16902671736600752</v>
      </c>
      <c r="L63" s="108">
        <v>0.14367632173653319</v>
      </c>
      <c r="M63" s="108">
        <v>0.13758751754316498</v>
      </c>
      <c r="N63" s="108">
        <v>0.16930460858827343</v>
      </c>
      <c r="O63" s="108">
        <v>0.24173060121792683</v>
      </c>
      <c r="P63" s="108">
        <v>0.2949178374446117</v>
      </c>
      <c r="Q63" s="108">
        <v>0.39206880183132214</v>
      </c>
      <c r="R63" s="108">
        <v>0.41036554656244922</v>
      </c>
      <c r="S63" s="108">
        <v>0.38863051732292164</v>
      </c>
      <c r="T63" s="108">
        <v>0.40484888784609219</v>
      </c>
      <c r="U63" s="108">
        <v>0.40064878729212738</v>
      </c>
      <c r="V63" s="108">
        <v>0.36793304675133115</v>
      </c>
      <c r="W63" s="108">
        <v>0.33210194660212466</v>
      </c>
      <c r="BA63" s="108">
        <v>0.84946975605667141</v>
      </c>
      <c r="BB63" s="108">
        <v>0.74404673107284236</v>
      </c>
      <c r="BC63" s="108">
        <v>0.45765440419124809</v>
      </c>
      <c r="BD63" s="108">
        <v>0.6895021123663756</v>
      </c>
      <c r="BE63" s="108">
        <v>0.82896248594168886</v>
      </c>
      <c r="BF63" s="108">
        <v>0.92226770968448424</v>
      </c>
    </row>
    <row r="64" spans="1:58">
      <c r="F64" s="390">
        <v>0.25465805845699108</v>
      </c>
      <c r="G64" s="108">
        <v>0.26928568846617751</v>
      </c>
      <c r="H64" s="108">
        <v>0.27571830587927865</v>
      </c>
      <c r="I64" s="108">
        <v>0.2601376676242424</v>
      </c>
      <c r="J64" s="108">
        <v>0.23432473974004442</v>
      </c>
      <c r="K64" s="108">
        <v>0.18694225676177975</v>
      </c>
      <c r="L64" s="108">
        <v>0.13685085121486532</v>
      </c>
      <c r="M64" s="108">
        <v>0.12788840830366779</v>
      </c>
      <c r="N64" s="108">
        <v>0.15444993905755169</v>
      </c>
      <c r="O64" s="108">
        <v>0.23161571486858717</v>
      </c>
      <c r="P64" s="108">
        <v>0.28745316608551125</v>
      </c>
      <c r="Q64" s="108">
        <v>0.37620019466586779</v>
      </c>
      <c r="R64" s="108">
        <v>0.4286216237356707</v>
      </c>
      <c r="S64" s="108">
        <v>0.42972817663555896</v>
      </c>
      <c r="T64" s="108">
        <v>0.42187957117068303</v>
      </c>
      <c r="U64" s="108">
        <v>0.40725234439535601</v>
      </c>
      <c r="V64" s="108">
        <v>0.37460253421078255</v>
      </c>
      <c r="W64" s="108">
        <v>0.34137192048186449</v>
      </c>
    </row>
    <row r="65" spans="1:58">
      <c r="F65" s="390">
        <v>0.23680075178259347</v>
      </c>
      <c r="G65" s="108">
        <v>0.25570337077342664</v>
      </c>
      <c r="H65" s="108">
        <v>0.26751772428592291</v>
      </c>
      <c r="I65" s="108">
        <v>0.25479828369702184</v>
      </c>
      <c r="J65" s="108">
        <v>0.23744650647044646</v>
      </c>
      <c r="K65" s="108">
        <v>0.17577614305649467</v>
      </c>
      <c r="L65" s="108">
        <v>0.13209852264079566</v>
      </c>
      <c r="M65" s="108">
        <v>0.1440216369569727</v>
      </c>
      <c r="N65" s="108">
        <v>0.17482494759354697</v>
      </c>
      <c r="O65" s="108">
        <v>0.25645376599639796</v>
      </c>
      <c r="P65" s="108">
        <v>0.31424931835424641</v>
      </c>
      <c r="Q65" s="108">
        <v>0.35507134516287309</v>
      </c>
      <c r="R65" s="108">
        <v>0.40805085556296838</v>
      </c>
      <c r="S65" s="108">
        <v>0.42608682146198001</v>
      </c>
      <c r="T65" s="108">
        <v>0.40907926217928769</v>
      </c>
      <c r="U65" s="108">
        <v>0.393469533009979</v>
      </c>
      <c r="V65" s="108">
        <v>0.36242392688626962</v>
      </c>
      <c r="W65" s="108">
        <v>0.32490612178691564</v>
      </c>
    </row>
    <row r="66" spans="1:58">
      <c r="F66" s="390">
        <v>0.22784222495009515</v>
      </c>
      <c r="G66" s="108">
        <v>0.24756763312844141</v>
      </c>
      <c r="H66" s="108">
        <v>0.26137348979617642</v>
      </c>
      <c r="I66" s="108">
        <v>0.25417450290461385</v>
      </c>
      <c r="J66" s="108">
        <v>0.23656411763204269</v>
      </c>
      <c r="K66" s="108">
        <v>0.17597082281607196</v>
      </c>
      <c r="L66" s="108">
        <v>0.14141709518757237</v>
      </c>
      <c r="M66" s="108">
        <v>0.16180624797558268</v>
      </c>
      <c r="N66" s="108">
        <v>0.20469882963675315</v>
      </c>
      <c r="O66" s="108">
        <v>0.28515015355275591</v>
      </c>
      <c r="P66" s="108">
        <v>0.33301252473826393</v>
      </c>
      <c r="Q66" s="108">
        <v>0.3526322673806942</v>
      </c>
      <c r="R66" s="108">
        <v>0.38950437621053907</v>
      </c>
      <c r="S66" s="108">
        <v>0.43234820615335728</v>
      </c>
      <c r="T66" s="108">
        <v>0.41369175732020252</v>
      </c>
      <c r="U66" s="108">
        <v>0.3843488076406355</v>
      </c>
      <c r="V66" s="108">
        <v>0.34875867317597115</v>
      </c>
      <c r="W66" s="108">
        <v>0.30810820996102173</v>
      </c>
    </row>
    <row r="67" spans="1:58">
      <c r="F67" s="390">
        <v>0.237964501174038</v>
      </c>
      <c r="G67" s="108">
        <v>0.25652167549035698</v>
      </c>
      <c r="H67" s="108">
        <v>0.27050677267879264</v>
      </c>
      <c r="I67" s="108">
        <v>0.26419113317450421</v>
      </c>
      <c r="J67" s="108">
        <v>0.25328022308563497</v>
      </c>
      <c r="K67" s="108">
        <v>0.20270021449904591</v>
      </c>
      <c r="L67" s="108">
        <v>0.15189185744260744</v>
      </c>
      <c r="M67" s="108">
        <v>0.16889202899679739</v>
      </c>
      <c r="N67" s="108">
        <v>0.23010945767568078</v>
      </c>
      <c r="O67" s="108">
        <v>0.30688175045551797</v>
      </c>
      <c r="P67" s="108">
        <v>0.32314476810897735</v>
      </c>
      <c r="Q67" s="108">
        <v>0.35225229012355092</v>
      </c>
      <c r="R67" s="108">
        <v>0.41834077872989922</v>
      </c>
      <c r="S67" s="108">
        <v>0.43879037891902828</v>
      </c>
      <c r="T67" s="108">
        <v>0.40977473381087187</v>
      </c>
      <c r="U67" s="108">
        <v>0.38195840387611757</v>
      </c>
      <c r="V67" s="108">
        <v>0.34548382126858207</v>
      </c>
      <c r="W67" s="108">
        <v>0.31012761288935825</v>
      </c>
    </row>
    <row r="68" spans="1:58">
      <c r="F68" s="390">
        <v>0.25070338819918081</v>
      </c>
      <c r="G68" s="108">
        <v>0.26568520948522067</v>
      </c>
      <c r="H68" s="108">
        <v>0.27516279593971438</v>
      </c>
      <c r="I68" s="108">
        <v>0.26201575496933305</v>
      </c>
      <c r="J68" s="108">
        <v>0.23112961115020975</v>
      </c>
      <c r="K68" s="108">
        <v>0.20405478538497099</v>
      </c>
      <c r="L68" s="108">
        <v>0.17396856802483765</v>
      </c>
      <c r="M68" s="108">
        <v>0.18679843567189422</v>
      </c>
      <c r="N68" s="108">
        <v>0.26732232947288426</v>
      </c>
      <c r="O68" s="108">
        <v>0.34223302808911399</v>
      </c>
      <c r="P68" s="108">
        <v>0.32995113481365379</v>
      </c>
      <c r="Q68" s="108">
        <v>0.37530542098911418</v>
      </c>
      <c r="R68" s="108">
        <v>0.39658872298892595</v>
      </c>
      <c r="S68" s="108">
        <v>0.39261315291379062</v>
      </c>
      <c r="T68" s="108">
        <v>0.4003727671861475</v>
      </c>
      <c r="U68" s="108">
        <v>0.38626145925183247</v>
      </c>
      <c r="V68" s="108">
        <v>0.35097435639846791</v>
      </c>
      <c r="W68" s="108">
        <v>0.31848063694939394</v>
      </c>
    </row>
    <row r="69" spans="1:58">
      <c r="F69" s="390">
        <v>0.24676846515880241</v>
      </c>
      <c r="G69" s="108">
        <v>0.26437021803375466</v>
      </c>
      <c r="H69" s="108">
        <v>0.28973778812737849</v>
      </c>
      <c r="I69" s="108">
        <v>0.28487994903330072</v>
      </c>
      <c r="J69" s="108">
        <v>0.21936138968800281</v>
      </c>
      <c r="K69" s="108">
        <v>0.17794583071966957</v>
      </c>
      <c r="L69" s="108">
        <v>0.18875797194454536</v>
      </c>
      <c r="M69" s="108">
        <v>0.27944319366852377</v>
      </c>
      <c r="N69" s="108">
        <v>0.45129997249805553</v>
      </c>
      <c r="O69" s="108">
        <v>0.51736706149888745</v>
      </c>
      <c r="P69" s="108">
        <v>0.41689961630279881</v>
      </c>
      <c r="Q69" s="108">
        <v>0.381675977945721</v>
      </c>
      <c r="R69" s="108">
        <v>0.35259378319228502</v>
      </c>
      <c r="S69" s="108">
        <v>0.37405633417303902</v>
      </c>
      <c r="T69" s="108">
        <v>0.41369897634395592</v>
      </c>
      <c r="U69" s="108">
        <v>0.39928831070486343</v>
      </c>
      <c r="V69" s="108">
        <v>0.35307721670600584</v>
      </c>
      <c r="W69" s="108">
        <v>0.30935169562708498</v>
      </c>
    </row>
    <row r="70" spans="1:58">
      <c r="F70" s="390">
        <v>0.24362592579070055</v>
      </c>
      <c r="G70" s="108">
        <v>0.25038425607552744</v>
      </c>
      <c r="H70" s="108">
        <v>0.28917549685914729</v>
      </c>
      <c r="I70" s="108">
        <v>0.32410153250440493</v>
      </c>
      <c r="J70" s="108">
        <v>0.24126436142132313</v>
      </c>
      <c r="K70" s="108">
        <v>0.16948879672457678</v>
      </c>
      <c r="L70" s="108">
        <v>0.18473781409473561</v>
      </c>
      <c r="M70" s="108">
        <v>0.26619914889511542</v>
      </c>
      <c r="N70" s="108">
        <v>0.37454570654837555</v>
      </c>
      <c r="O70" s="108">
        <v>0.44095396894839028</v>
      </c>
      <c r="P70" s="108">
        <v>0.39477509491507173</v>
      </c>
      <c r="Q70" s="108">
        <v>0.36286639853084429</v>
      </c>
      <c r="R70" s="108">
        <v>0.34673897383618857</v>
      </c>
      <c r="S70" s="108">
        <v>0.38617669840598373</v>
      </c>
      <c r="T70" s="108">
        <v>0.43524155010825133</v>
      </c>
      <c r="U70" s="108">
        <v>0.41641991954005531</v>
      </c>
      <c r="V70" s="108">
        <v>0.34950300687130342</v>
      </c>
      <c r="W70" s="108">
        <v>0.2997149752603504</v>
      </c>
    </row>
    <row r="71" spans="1:58">
      <c r="F71" s="390">
        <v>0.25056193985608144</v>
      </c>
      <c r="G71" s="108">
        <v>0.27314348054645265</v>
      </c>
      <c r="H71" s="108">
        <v>0.31297812866331837</v>
      </c>
      <c r="I71" s="108">
        <v>0.34730719898480428</v>
      </c>
      <c r="J71" s="108">
        <v>0.26647526805236899</v>
      </c>
      <c r="K71" s="108">
        <v>0.16972786330562331</v>
      </c>
      <c r="L71" s="108">
        <v>0.16958552354454026</v>
      </c>
      <c r="M71" s="108">
        <v>0.23698533701911234</v>
      </c>
      <c r="N71" s="108">
        <v>0.26977757676137509</v>
      </c>
      <c r="O71" s="108">
        <v>0.3308083602661846</v>
      </c>
      <c r="P71" s="108">
        <v>0.35939819440227883</v>
      </c>
      <c r="Q71" s="108">
        <v>0.36347016477008187</v>
      </c>
      <c r="R71" s="108">
        <v>0.34988682904226104</v>
      </c>
      <c r="S71" s="108">
        <v>0.4085885306580081</v>
      </c>
      <c r="T71" s="108">
        <v>0.45299121870448206</v>
      </c>
      <c r="U71" s="108">
        <v>0.41750829224214531</v>
      </c>
      <c r="V71" s="108">
        <v>0.34913043142025224</v>
      </c>
      <c r="W71" s="108">
        <v>0.296136217815341</v>
      </c>
    </row>
    <row r="72" spans="1:58">
      <c r="F72" s="390">
        <v>0.25525558295903761</v>
      </c>
      <c r="G72" s="108">
        <v>0.29143784268162365</v>
      </c>
      <c r="H72" s="108">
        <v>0.33717800200667924</v>
      </c>
      <c r="I72" s="108">
        <v>0.34379350827736915</v>
      </c>
      <c r="J72" s="108">
        <v>0.25562896631254184</v>
      </c>
      <c r="K72" s="108">
        <v>0.16501400776926384</v>
      </c>
      <c r="L72" s="108">
        <v>0.16478756394404107</v>
      </c>
      <c r="M72" s="108">
        <v>0.21175360658059283</v>
      </c>
      <c r="N72" s="108">
        <v>0.23264208085423005</v>
      </c>
      <c r="O72" s="108">
        <v>0.29798333204033084</v>
      </c>
      <c r="P72" s="108">
        <v>0.34413485045697012</v>
      </c>
      <c r="Q72" s="108">
        <v>0.37757218360457712</v>
      </c>
      <c r="R72" s="108">
        <v>0.35735330947525012</v>
      </c>
      <c r="S72" s="108">
        <v>0.40550728927107405</v>
      </c>
      <c r="T72" s="108">
        <v>0.4591562272879216</v>
      </c>
      <c r="U72" s="108">
        <v>0.43650130232092427</v>
      </c>
      <c r="V72" s="108">
        <v>0.36817460490304865</v>
      </c>
      <c r="W72" s="108">
        <v>0.31090455442880954</v>
      </c>
    </row>
    <row r="73" spans="1:58">
      <c r="A73" s="108">
        <v>0.31863606835901603</v>
      </c>
      <c r="B73" s="108">
        <v>0.1089877019415736</v>
      </c>
      <c r="C73" s="108">
        <v>0.60060295077160841</v>
      </c>
      <c r="D73" s="108">
        <v>0.34204446001001415</v>
      </c>
      <c r="E73" s="108">
        <v>0</v>
      </c>
      <c r="F73" s="390">
        <v>0.25062678825135004</v>
      </c>
      <c r="G73" s="108">
        <v>0.27733912998253674</v>
      </c>
      <c r="H73" s="108">
        <v>0.30614914544911737</v>
      </c>
      <c r="I73" s="108">
        <v>0.30255856034206224</v>
      </c>
      <c r="J73" s="108">
        <v>0.21916865932652202</v>
      </c>
      <c r="K73" s="108">
        <v>0.14952149618287811</v>
      </c>
      <c r="L73" s="108">
        <v>0.14606193215102323</v>
      </c>
      <c r="M73" s="108">
        <v>0.18638942733442004</v>
      </c>
      <c r="N73" s="108">
        <v>0.22532654077991887</v>
      </c>
      <c r="O73" s="108">
        <v>0.28322124888070932</v>
      </c>
      <c r="P73" s="108">
        <v>0.28343396540732174</v>
      </c>
      <c r="Q73" s="108">
        <v>0.36593731612982944</v>
      </c>
      <c r="R73" s="108">
        <v>0.49813359420095155</v>
      </c>
      <c r="S73" s="108">
        <v>0.58164336111455406</v>
      </c>
      <c r="T73" s="108">
        <v>0.5558829873445047</v>
      </c>
      <c r="U73" s="108">
        <v>0.48937900126319178</v>
      </c>
      <c r="V73" s="108">
        <v>0.41564558582637456</v>
      </c>
      <c r="W73" s="108">
        <v>0.34739639433283398</v>
      </c>
      <c r="BA73" s="108">
        <v>0.23833794722332163</v>
      </c>
      <c r="BB73" s="108">
        <v>0.18706988386570725</v>
      </c>
      <c r="BC73" s="108">
        <v>0.1089877019415736</v>
      </c>
      <c r="BD73" s="108">
        <v>0.240492170713515</v>
      </c>
      <c r="BE73" s="108">
        <v>0.53422729002730585</v>
      </c>
      <c r="BF73" s="108">
        <v>0.37762194788774839</v>
      </c>
    </row>
    <row r="74" spans="1:58">
      <c r="F74" s="390">
        <v>0.24062254055139412</v>
      </c>
      <c r="G74" s="108">
        <v>0.25940457044527659</v>
      </c>
      <c r="H74" s="108">
        <v>0.27077686199544404</v>
      </c>
      <c r="I74" s="108">
        <v>0.25124861703159945</v>
      </c>
      <c r="J74" s="108">
        <v>0.18706988386570725</v>
      </c>
      <c r="K74" s="108">
        <v>0.1415078312174122</v>
      </c>
      <c r="L74" s="108">
        <v>0.13592592406169307</v>
      </c>
      <c r="M74" s="108">
        <v>0.162814223958446</v>
      </c>
      <c r="N74" s="108">
        <v>0.21843829584442281</v>
      </c>
      <c r="O74" s="108">
        <v>0.2883408986951197</v>
      </c>
      <c r="P74" s="108">
        <v>0.27055276359831421</v>
      </c>
      <c r="Q74" s="108">
        <v>0.3912558965113353</v>
      </c>
      <c r="R74" s="108">
        <v>0.51289657608471206</v>
      </c>
      <c r="S74" s="108">
        <v>0.55152091340100218</v>
      </c>
      <c r="T74" s="108">
        <v>0.52213712984745719</v>
      </c>
      <c r="U74" s="108">
        <v>0.47186435103705193</v>
      </c>
      <c r="V74" s="108">
        <v>0.41514906860508333</v>
      </c>
      <c r="W74" s="108">
        <v>0.35144761399877711</v>
      </c>
      <c r="BA74" s="108">
        <v>0.28667831574188524</v>
      </c>
      <c r="BB74" s="108">
        <v>0.25527826946530963</v>
      </c>
      <c r="BC74" s="108">
        <v>0.25857817834144076</v>
      </c>
      <c r="BD74" s="108">
        <v>0.39042534426511094</v>
      </c>
      <c r="BE74" s="108">
        <v>0.60060295077160841</v>
      </c>
      <c r="BF74" s="108">
        <v>0.41564558582637456</v>
      </c>
    </row>
    <row r="75" spans="1:58">
      <c r="F75" s="390">
        <v>0.24639577628750112</v>
      </c>
      <c r="G75" s="108">
        <v>0.25390853883094883</v>
      </c>
      <c r="H75" s="108">
        <v>0.2550678631684471</v>
      </c>
      <c r="I75" s="108">
        <v>0.23354863632201536</v>
      </c>
      <c r="J75" s="108">
        <v>0.19017015718309357</v>
      </c>
      <c r="K75" s="108">
        <v>0.15182193394719393</v>
      </c>
      <c r="L75" s="108">
        <v>0.12868323023669614</v>
      </c>
      <c r="M75" s="108">
        <v>0.12163944459681451</v>
      </c>
      <c r="N75" s="108">
        <v>0.14523791603128774</v>
      </c>
      <c r="O75" s="108">
        <v>0.22061075042918915</v>
      </c>
      <c r="P75" s="108">
        <v>0.24246539697532837</v>
      </c>
      <c r="Q75" s="108">
        <v>0.40310484405369862</v>
      </c>
      <c r="R75" s="108">
        <v>0.52376691271505804</v>
      </c>
      <c r="S75" s="108">
        <v>0.55154052331064463</v>
      </c>
      <c r="T75" s="108">
        <v>0.52912438658274186</v>
      </c>
      <c r="U75" s="108">
        <v>0.46935443779562014</v>
      </c>
      <c r="V75" s="108">
        <v>0.41368209755092827</v>
      </c>
      <c r="W75" s="108">
        <v>0.35786823744864921</v>
      </c>
      <c r="BA75" s="108">
        <v>0.83137765968289168</v>
      </c>
      <c r="BB75" s="108">
        <v>0.73280770924032224</v>
      </c>
      <c r="BC75" s="108">
        <v>0.42148839720597103</v>
      </c>
      <c r="BD75" s="108">
        <v>0.61597479325064852</v>
      </c>
      <c r="BE75" s="108">
        <v>0.88948495730993626</v>
      </c>
      <c r="BF75" s="108">
        <v>0.90851908636770751</v>
      </c>
    </row>
    <row r="76" spans="1:58">
      <c r="F76" s="390">
        <v>0.24793035906598937</v>
      </c>
      <c r="G76" s="108">
        <v>0.25851227977154739</v>
      </c>
      <c r="H76" s="108">
        <v>0.26369077591626239</v>
      </c>
      <c r="I76" s="108">
        <v>0.24316497304547202</v>
      </c>
      <c r="J76" s="108">
        <v>0.21702104765414323</v>
      </c>
      <c r="K76" s="108">
        <v>0.17034090923162915</v>
      </c>
      <c r="L76" s="108">
        <v>0.12066133662681021</v>
      </c>
      <c r="M76" s="108">
        <v>0.1089877019415736</v>
      </c>
      <c r="N76" s="108">
        <v>0.12696885946618444</v>
      </c>
      <c r="O76" s="108">
        <v>0.21035937641010669</v>
      </c>
      <c r="P76" s="108">
        <v>0.240492170713515</v>
      </c>
      <c r="Q76" s="108">
        <v>0.38739089517722192</v>
      </c>
      <c r="R76" s="108">
        <v>0.52349313269691522</v>
      </c>
      <c r="S76" s="108">
        <v>0.59372877904622057</v>
      </c>
      <c r="T76" s="108">
        <v>0.54303629482648985</v>
      </c>
      <c r="U76" s="108">
        <v>0.4785199124370908</v>
      </c>
      <c r="V76" s="108">
        <v>0.4151726833827955</v>
      </c>
      <c r="W76" s="108">
        <v>0.36275058566077611</v>
      </c>
    </row>
    <row r="77" spans="1:58">
      <c r="F77" s="390">
        <v>0.22937757907958783</v>
      </c>
      <c r="G77" s="108">
        <v>0.24339736795394934</v>
      </c>
      <c r="H77" s="108">
        <v>0.25435974000609707</v>
      </c>
      <c r="I77" s="108">
        <v>0.24240782059057342</v>
      </c>
      <c r="J77" s="108">
        <v>0.21855377295121575</v>
      </c>
      <c r="K77" s="108">
        <v>0.16065341066420202</v>
      </c>
      <c r="L77" s="108">
        <v>0.11662111079213579</v>
      </c>
      <c r="M77" s="108">
        <v>0.12042033990668731</v>
      </c>
      <c r="N77" s="108">
        <v>0.1434886370077266</v>
      </c>
      <c r="O77" s="108">
        <v>0.22721465307297051</v>
      </c>
      <c r="P77" s="108">
        <v>0.27242027993257945</v>
      </c>
      <c r="Q77" s="108">
        <v>0.34904721104039882</v>
      </c>
      <c r="R77" s="108">
        <v>0.48484594664556441</v>
      </c>
      <c r="S77" s="108">
        <v>0.60039618998644406</v>
      </c>
      <c r="T77" s="108">
        <v>0.52337289875405324</v>
      </c>
      <c r="U77" s="108">
        <v>0.46094172941381506</v>
      </c>
      <c r="V77" s="108">
        <v>0.40022871704491192</v>
      </c>
      <c r="W77" s="108">
        <v>0.35058528273036477</v>
      </c>
    </row>
    <row r="78" spans="1:58">
      <c r="F78" s="390">
        <v>0.22033850004966904</v>
      </c>
      <c r="G78" s="108">
        <v>0.23833794722332163</v>
      </c>
      <c r="H78" s="108">
        <v>0.24971567704754907</v>
      </c>
      <c r="I78" s="108">
        <v>0.24151763880539098</v>
      </c>
      <c r="J78" s="108">
        <v>0.22024417143340452</v>
      </c>
      <c r="K78" s="108">
        <v>0.15848208304450953</v>
      </c>
      <c r="L78" s="108">
        <v>0.1232696424887825</v>
      </c>
      <c r="M78" s="108">
        <v>0.13805790431066711</v>
      </c>
      <c r="N78" s="108">
        <v>0.16833693421029447</v>
      </c>
      <c r="O78" s="108">
        <v>0.24909431260379872</v>
      </c>
      <c r="P78" s="108">
        <v>0.29600831937240935</v>
      </c>
      <c r="Q78" s="108">
        <v>0.33575115100238717</v>
      </c>
      <c r="R78" s="108">
        <v>0.46991162737278297</v>
      </c>
      <c r="S78" s="108">
        <v>0.58680351830431177</v>
      </c>
      <c r="T78" s="108">
        <v>0.52338000376226157</v>
      </c>
      <c r="U78" s="108">
        <v>0.45598308674239707</v>
      </c>
      <c r="V78" s="108">
        <v>0.3840353204352146</v>
      </c>
      <c r="W78" s="108">
        <v>0.33334829717118158</v>
      </c>
    </row>
    <row r="79" spans="1:58">
      <c r="F79" s="390">
        <v>0.23069658616234906</v>
      </c>
      <c r="G79" s="108">
        <v>0.24814549207391157</v>
      </c>
      <c r="H79" s="108">
        <v>0.26119645829615407</v>
      </c>
      <c r="I79" s="108">
        <v>0.25219627857050975</v>
      </c>
      <c r="J79" s="108">
        <v>0.23722274291761097</v>
      </c>
      <c r="K79" s="108">
        <v>0.18508937093114153</v>
      </c>
      <c r="L79" s="108">
        <v>0.13502510960310482</v>
      </c>
      <c r="M79" s="108">
        <v>0.14697492806015616</v>
      </c>
      <c r="N79" s="108">
        <v>0.19725684828333034</v>
      </c>
      <c r="O79" s="108">
        <v>0.26768431269442189</v>
      </c>
      <c r="P79" s="108">
        <v>0.29140350404670062</v>
      </c>
      <c r="Q79" s="108">
        <v>0.32424054446601186</v>
      </c>
      <c r="R79" s="108">
        <v>0.50751771085143726</v>
      </c>
      <c r="S79" s="108">
        <v>0.59433175227259916</v>
      </c>
      <c r="T79" s="108">
        <v>0.523752805041099</v>
      </c>
      <c r="U79" s="108">
        <v>0.45317670895254614</v>
      </c>
      <c r="V79" s="108">
        <v>0.37762194788774839</v>
      </c>
      <c r="W79" s="108">
        <v>0.33306003887991065</v>
      </c>
    </row>
    <row r="80" spans="1:58">
      <c r="F80" s="390">
        <v>0.24413105488779088</v>
      </c>
      <c r="G80" s="108">
        <v>0.25797110991785854</v>
      </c>
      <c r="H80" s="108">
        <v>0.26524066093302717</v>
      </c>
      <c r="I80" s="108">
        <v>0.25023610002249996</v>
      </c>
      <c r="J80" s="108">
        <v>0.21735646724022034</v>
      </c>
      <c r="K80" s="108">
        <v>0.18961210387174843</v>
      </c>
      <c r="L80" s="108">
        <v>0.15923792278393575</v>
      </c>
      <c r="M80" s="108">
        <v>0.16683690130485643</v>
      </c>
      <c r="N80" s="108">
        <v>0.23429079700363337</v>
      </c>
      <c r="O80" s="108">
        <v>0.29755473724337628</v>
      </c>
      <c r="P80" s="108">
        <v>0.30229391742588529</v>
      </c>
      <c r="Q80" s="108">
        <v>0.33929243734531617</v>
      </c>
      <c r="R80" s="108">
        <v>0.49489401376442604</v>
      </c>
      <c r="S80" s="108">
        <v>0.54722373748397635</v>
      </c>
      <c r="T80" s="108">
        <v>0.5240415362710471</v>
      </c>
      <c r="U80" s="108">
        <v>0.4568694807173575</v>
      </c>
      <c r="V80" s="108">
        <v>0.38573805242848974</v>
      </c>
      <c r="W80" s="108">
        <v>0.34152411899129181</v>
      </c>
    </row>
    <row r="81" spans="6:23">
      <c r="F81" s="390">
        <v>0.24423160948330988</v>
      </c>
      <c r="G81" s="108">
        <v>0.26420430926114336</v>
      </c>
      <c r="H81" s="108">
        <v>0.27881300241476009</v>
      </c>
      <c r="I81" s="108">
        <v>0.26892935303498094</v>
      </c>
      <c r="J81" s="108">
        <v>0.20959703680125091</v>
      </c>
      <c r="K81" s="108">
        <v>0.16703609648292511</v>
      </c>
      <c r="L81" s="108">
        <v>0.17682211932722255</v>
      </c>
      <c r="M81" s="108">
        <v>0.25857817834144076</v>
      </c>
      <c r="N81" s="108">
        <v>0.42176419854334951</v>
      </c>
      <c r="O81" s="108">
        <v>0.474315424302996</v>
      </c>
      <c r="P81" s="108">
        <v>0.39042534426511094</v>
      </c>
      <c r="Q81" s="108">
        <v>0.33581749745640443</v>
      </c>
      <c r="R81" s="108">
        <v>0.4545301174229005</v>
      </c>
      <c r="S81" s="108">
        <v>0.53422729002730585</v>
      </c>
      <c r="T81" s="108">
        <v>0.54967355611770186</v>
      </c>
      <c r="U81" s="108">
        <v>0.46404077499231738</v>
      </c>
      <c r="V81" s="108">
        <v>0.39103478423984267</v>
      </c>
      <c r="W81" s="108">
        <v>0.32954342613657261</v>
      </c>
    </row>
    <row r="82" spans="6:23">
      <c r="F82" s="390">
        <v>0.2454229737523245</v>
      </c>
      <c r="G82" s="108">
        <v>0.26683594198844429</v>
      </c>
      <c r="H82" s="108">
        <v>0.28506255826525079</v>
      </c>
      <c r="I82" s="108">
        <v>0.29182453023562333</v>
      </c>
      <c r="J82" s="108">
        <v>0.23133688493082491</v>
      </c>
      <c r="K82" s="108">
        <v>0.16201051862315177</v>
      </c>
      <c r="L82" s="108">
        <v>0.17534389561053862</v>
      </c>
      <c r="M82" s="108">
        <v>0.25283234689956696</v>
      </c>
      <c r="N82" s="108">
        <v>0.361828090092009</v>
      </c>
      <c r="O82" s="108">
        <v>0.40134541196439677</v>
      </c>
      <c r="P82" s="108">
        <v>0.35554807926021825</v>
      </c>
      <c r="Q82" s="108">
        <v>0.31750606815684934</v>
      </c>
      <c r="R82" s="108">
        <v>0.45790173819325763</v>
      </c>
      <c r="S82" s="108">
        <v>0.55585986302029655</v>
      </c>
      <c r="T82" s="108">
        <v>0.57519527583750851</v>
      </c>
      <c r="U82" s="108">
        <v>0.47176347255266204</v>
      </c>
      <c r="V82" s="108">
        <v>0.38506445448573656</v>
      </c>
      <c r="W82" s="108">
        <v>0.31904186634022402</v>
      </c>
    </row>
    <row r="83" spans="6:23">
      <c r="F83" s="390">
        <v>0.24916828014238943</v>
      </c>
      <c r="G83" s="108">
        <v>0.28536359530209315</v>
      </c>
      <c r="H83" s="108">
        <v>0.31760152578912448</v>
      </c>
      <c r="I83" s="108">
        <v>0.324672442703274</v>
      </c>
      <c r="J83" s="108">
        <v>0.25527826946530963</v>
      </c>
      <c r="K83" s="108">
        <v>0.16291975205090725</v>
      </c>
      <c r="L83" s="108">
        <v>0.1620855568351886</v>
      </c>
      <c r="M83" s="108">
        <v>0.22709037550815117</v>
      </c>
      <c r="N83" s="108">
        <v>0.25535358349392417</v>
      </c>
      <c r="O83" s="108">
        <v>0.29563065945587935</v>
      </c>
      <c r="P83" s="108">
        <v>0.31344328549864131</v>
      </c>
      <c r="Q83" s="108">
        <v>0.32242236762598919</v>
      </c>
      <c r="R83" s="108">
        <v>0.46809171069249816</v>
      </c>
      <c r="S83" s="108">
        <v>0.59034806280112984</v>
      </c>
      <c r="T83" s="108">
        <v>0.58922736725799085</v>
      </c>
      <c r="U83" s="108">
        <v>0.47366756407329713</v>
      </c>
      <c r="V83" s="108">
        <v>0.38764548566939039</v>
      </c>
      <c r="W83" s="108">
        <v>0.31961328251484517</v>
      </c>
    </row>
    <row r="84" spans="6:23">
      <c r="F84" s="390">
        <v>0.25190463194149632</v>
      </c>
      <c r="G84" s="108">
        <v>0.28667831574188524</v>
      </c>
      <c r="H84" s="108">
        <v>0.32854519669688043</v>
      </c>
      <c r="I84" s="108">
        <v>0.33592582406916904</v>
      </c>
      <c r="J84" s="108">
        <v>0.24684676964540506</v>
      </c>
      <c r="K84" s="108">
        <v>0.15600327392324215</v>
      </c>
      <c r="L84" s="108">
        <v>0.15584009561890255</v>
      </c>
      <c r="M84" s="108">
        <v>0.20286158138917482</v>
      </c>
      <c r="N84" s="108">
        <v>0.2160083617354063</v>
      </c>
      <c r="O84" s="108">
        <v>0.26685799978169633</v>
      </c>
      <c r="P84" s="108">
        <v>0.29320741480584828</v>
      </c>
      <c r="Q84" s="108">
        <v>0.35116080424919177</v>
      </c>
      <c r="R84" s="108">
        <v>0.48024955623492793</v>
      </c>
      <c r="S84" s="108">
        <v>0.60060295077160841</v>
      </c>
      <c r="T84" s="108">
        <v>0.57492818217705988</v>
      </c>
      <c r="U84" s="108">
        <v>0.49517874957915531</v>
      </c>
      <c r="V84" s="108">
        <v>0.41065682962271044</v>
      </c>
      <c r="W84" s="108">
        <v>0.33811360765525977</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78</v>
      </c>
    </row>
    <row r="7" spans="1:5">
      <c r="A7" t="str">
        <f>Translation!B23</f>
        <v>Road Geometry</v>
      </c>
      <c r="B7">
        <v>4</v>
      </c>
      <c r="C7">
        <v>10</v>
      </c>
      <c r="D7" t="s">
        <v>78</v>
      </c>
    </row>
    <row r="8" spans="1:5">
      <c r="A8" t="str">
        <f>Translation!B23</f>
        <v>Road Geometry</v>
      </c>
      <c r="B8">
        <v>3</v>
      </c>
      <c r="C8">
        <v>11</v>
      </c>
      <c r="D8" t="s">
        <v>79</v>
      </c>
    </row>
    <row r="9" spans="1:5">
      <c r="A9" t="str">
        <f>Translation!B23</f>
        <v>Road Geometry</v>
      </c>
      <c r="B9">
        <v>4</v>
      </c>
      <c r="C9">
        <v>11</v>
      </c>
      <c r="D9" t="s">
        <v>79</v>
      </c>
    </row>
    <row r="10" spans="1:5">
      <c r="A10" t="str">
        <f>Translation!B23</f>
        <v>Road Geometry</v>
      </c>
      <c r="B10">
        <v>3</v>
      </c>
      <c r="C10">
        <v>12</v>
      </c>
      <c r="D10" t="s">
        <v>80</v>
      </c>
    </row>
    <row r="11" spans="1:5">
      <c r="A11" t="str">
        <f>Translation!B23</f>
        <v>Road Geometry</v>
      </c>
      <c r="B11">
        <v>4</v>
      </c>
      <c r="C11">
        <v>12</v>
      </c>
      <c r="D11" t="s">
        <v>80</v>
      </c>
    </row>
    <row r="12" spans="1:5">
      <c r="A12" t="str">
        <f>Translation!B23</f>
        <v>Road Geometry</v>
      </c>
      <c r="B12">
        <v>3</v>
      </c>
      <c r="C12">
        <v>13</v>
      </c>
      <c r="D12" t="s">
        <v>81</v>
      </c>
    </row>
    <row r="13" spans="1:5">
      <c r="A13" t="str">
        <f>Translation!B23</f>
        <v>Road Geometry</v>
      </c>
      <c r="B13">
        <v>4</v>
      </c>
      <c r="C13">
        <v>13</v>
      </c>
      <c r="D13" t="s">
        <v>81</v>
      </c>
    </row>
    <row r="14" spans="1:5">
      <c r="A14" t="str">
        <f>Translation!B23</f>
        <v>Road Geometry</v>
      </c>
      <c r="B14">
        <v>3</v>
      </c>
      <c r="C14">
        <v>16</v>
      </c>
      <c r="D14" t="s">
        <v>77</v>
      </c>
    </row>
    <row r="15" spans="1:5">
      <c r="A15" t="str">
        <f>Translation!B23</f>
        <v>Road Geometry</v>
      </c>
      <c r="B15">
        <v>4</v>
      </c>
      <c r="C15">
        <v>16</v>
      </c>
      <c r="D15" t="s">
        <v>77</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74</v>
      </c>
    </row>
    <row r="19" spans="1:4">
      <c r="A19" t="str">
        <f>Translation!B23</f>
        <v>Road Geometry</v>
      </c>
      <c r="B19">
        <v>4</v>
      </c>
      <c r="C19">
        <v>18</v>
      </c>
      <c r="D19" t="s">
        <v>74</v>
      </c>
    </row>
    <row r="20" spans="1:4">
      <c r="A20" t="str">
        <f>Translation!B23</f>
        <v>Road Geometry</v>
      </c>
      <c r="B20">
        <v>3</v>
      </c>
      <c r="C20">
        <v>19</v>
      </c>
      <c r="D20" t="s">
        <v>75</v>
      </c>
    </row>
    <row r="21" spans="1:4">
      <c r="A21" t="str">
        <f>Translation!B23</f>
        <v>Road Geometry</v>
      </c>
      <c r="B21">
        <v>4</v>
      </c>
      <c r="C21">
        <v>19</v>
      </c>
      <c r="D21" t="s">
        <v>75</v>
      </c>
    </row>
    <row r="22" spans="1:4">
      <c r="A22" t="str">
        <f>Translation!B23</f>
        <v>Road Geometry</v>
      </c>
      <c r="B22">
        <v>3</v>
      </c>
      <c r="C22">
        <v>20</v>
      </c>
      <c r="D22" t="s">
        <v>76</v>
      </c>
    </row>
    <row r="23" spans="1:4">
      <c r="A23" t="str">
        <f>Translation!B23</f>
        <v>Road Geometry</v>
      </c>
      <c r="B23">
        <v>4</v>
      </c>
      <c r="C23">
        <v>20</v>
      </c>
      <c r="D23" t="s">
        <v>76</v>
      </c>
    </row>
    <row r="24" spans="1:4">
      <c r="A24" t="str">
        <f>Translation!B23</f>
        <v>Road Geometry</v>
      </c>
      <c r="B24">
        <v>3</v>
      </c>
      <c r="C24">
        <v>22</v>
      </c>
      <c r="D24" t="s">
        <v>73</v>
      </c>
    </row>
    <row r="25" spans="1:4">
      <c r="A25" t="str">
        <f>Translation!B23</f>
        <v>Road Geometry</v>
      </c>
      <c r="B25">
        <v>4</v>
      </c>
      <c r="C25">
        <v>22</v>
      </c>
      <c r="D25" t="s">
        <v>73</v>
      </c>
    </row>
    <row r="26" spans="1:4">
      <c r="A26" s="14" t="s">
        <v>30</v>
      </c>
      <c r="B26" s="4"/>
      <c r="C26" s="4"/>
      <c r="D26" s="5"/>
    </row>
    <row r="27" spans="1:4">
      <c r="A27" s="14" t="s">
        <v>104</v>
      </c>
      <c r="B27" s="4"/>
      <c r="C27" s="4"/>
      <c r="D27" s="5"/>
    </row>
    <row r="28" spans="1:4">
      <c r="A28" t="str">
        <f>Translation!B103</f>
        <v>Inputs</v>
      </c>
      <c r="B28">
        <v>4</v>
      </c>
      <c r="C28">
        <v>90</v>
      </c>
      <c r="D28" t="s">
        <v>108</v>
      </c>
    </row>
    <row r="29" spans="1:4">
      <c r="A29" t="str">
        <f>Translation!B103</f>
        <v>Inputs</v>
      </c>
      <c r="B29">
        <v>4</v>
      </c>
      <c r="C29">
        <v>91</v>
      </c>
      <c r="D29" t="s">
        <v>109</v>
      </c>
    </row>
    <row r="30" spans="1:4">
      <c r="A30" t="str">
        <f>Translation!B103</f>
        <v>Inputs</v>
      </c>
      <c r="B30">
        <v>4</v>
      </c>
      <c r="C30">
        <v>92</v>
      </c>
      <c r="D30" t="s">
        <v>110</v>
      </c>
    </row>
    <row r="31" spans="1:4">
      <c r="A31" t="str">
        <f>Translation!B103</f>
        <v>Inputs</v>
      </c>
      <c r="B31">
        <v>4</v>
      </c>
      <c r="C31">
        <v>94</v>
      </c>
      <c r="D31" t="s">
        <v>107</v>
      </c>
    </row>
    <row r="32" spans="1:4">
      <c r="A32" t="str">
        <f>Translation!B103</f>
        <v>Inputs</v>
      </c>
      <c r="B32">
        <v>4</v>
      </c>
      <c r="C32">
        <v>95</v>
      </c>
      <c r="D32" t="s">
        <v>111</v>
      </c>
    </row>
    <row r="33" spans="1:4">
      <c r="A33" t="str">
        <f>Translation!B103</f>
        <v>Inputs</v>
      </c>
      <c r="B33">
        <v>4</v>
      </c>
      <c r="C33">
        <v>96</v>
      </c>
      <c r="D33" t="s">
        <v>112</v>
      </c>
    </row>
    <row r="34" spans="1:4">
      <c r="A34" t="str">
        <f>Translation!B103</f>
        <v>Inputs</v>
      </c>
      <c r="B34">
        <v>7</v>
      </c>
      <c r="C34">
        <v>90</v>
      </c>
      <c r="D34" t="s">
        <v>108</v>
      </c>
    </row>
    <row r="35" spans="1:4">
      <c r="A35" t="str">
        <f>Translation!B103</f>
        <v>Inputs</v>
      </c>
      <c r="B35">
        <v>7</v>
      </c>
      <c r="C35">
        <v>91</v>
      </c>
      <c r="D35" t="s">
        <v>109</v>
      </c>
    </row>
    <row r="36" spans="1:4">
      <c r="A36" t="str">
        <f>Translation!B103</f>
        <v>Inputs</v>
      </c>
      <c r="B36">
        <v>7</v>
      </c>
      <c r="C36">
        <v>92</v>
      </c>
      <c r="D36" t="s">
        <v>110</v>
      </c>
    </row>
    <row r="37" spans="1:4">
      <c r="A37" t="str">
        <f>Translation!B103</f>
        <v>Inputs</v>
      </c>
      <c r="B37">
        <v>7</v>
      </c>
      <c r="C37">
        <v>94</v>
      </c>
      <c r="D37" t="s">
        <v>107</v>
      </c>
    </row>
    <row r="38" spans="1:4">
      <c r="A38" t="str">
        <f>Translation!B103</f>
        <v>Inputs</v>
      </c>
      <c r="B38">
        <v>7</v>
      </c>
      <c r="C38">
        <v>95</v>
      </c>
      <c r="D38" t="s">
        <v>111</v>
      </c>
    </row>
    <row r="39" spans="1:4">
      <c r="A39" t="str">
        <f>Translation!B103</f>
        <v>Inputs</v>
      </c>
      <c r="B39">
        <v>7</v>
      </c>
      <c r="C39">
        <v>96</v>
      </c>
      <c r="D39" t="s">
        <v>112</v>
      </c>
    </row>
    <row r="40" spans="1:4">
      <c r="A40" s="14" t="s">
        <v>105</v>
      </c>
      <c r="B40" s="4"/>
      <c r="C40" s="4"/>
      <c r="D40" s="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R4</v>
      </c>
      <c r="D4" s="44" t="s">
        <v>194</v>
      </c>
      <c r="E4" s="45"/>
      <c r="F4" s="45"/>
      <c r="G4" s="45"/>
      <c r="H4" s="45"/>
      <c r="I4" s="45"/>
      <c r="J4" s="45"/>
      <c r="K4" s="45"/>
      <c r="L4" s="45"/>
      <c r="M4" s="45"/>
      <c r="N4" s="45"/>
      <c r="O4" s="45"/>
      <c r="P4" s="45"/>
      <c r="Q4" s="45"/>
      <c r="R4" s="45"/>
      <c r="S4" s="45"/>
      <c r="T4" s="45"/>
      <c r="U4" s="45"/>
      <c r="V4" s="45"/>
      <c r="W4" s="46"/>
    </row>
    <row r="5" spans="2:23">
      <c r="B5">
        <v>1</v>
      </c>
      <c r="C5" s="43" t="s">
        <v>195</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264</v>
      </c>
      <c r="E6" s="332">
        <f t="shared" ref="E6:W19" ca="1" si="3">OFFSET($B$35,MATCH($C$4,$B$36:$B$161,0)+$B6,E$3)</f>
        <v>264</v>
      </c>
      <c r="F6" s="332">
        <f t="shared" ca="1" si="3"/>
        <v>264</v>
      </c>
      <c r="G6" s="332">
        <f t="shared" ca="1" si="3"/>
        <v>264</v>
      </c>
      <c r="H6" s="332">
        <f t="shared" ca="1" si="3"/>
        <v>264</v>
      </c>
      <c r="I6" s="332">
        <f t="shared" ca="1" si="3"/>
        <v>264</v>
      </c>
      <c r="J6" s="332">
        <f t="shared" ca="1" si="3"/>
        <v>264</v>
      </c>
      <c r="K6" s="332">
        <f t="shared" ca="1" si="3"/>
        <v>264</v>
      </c>
      <c r="L6" s="332">
        <f t="shared" ca="1" si="3"/>
        <v>264</v>
      </c>
      <c r="M6" s="332">
        <f t="shared" ca="1" si="3"/>
        <v>264</v>
      </c>
      <c r="N6" s="332">
        <f t="shared" ca="1" si="3"/>
        <v>264</v>
      </c>
      <c r="O6" s="332">
        <f t="shared" ca="1" si="3"/>
        <v>264</v>
      </c>
      <c r="P6" s="332">
        <f t="shared" ca="1" si="3"/>
        <v>264</v>
      </c>
      <c r="Q6" s="332">
        <f t="shared" ca="1" si="3"/>
        <v>264</v>
      </c>
      <c r="R6" s="332">
        <f t="shared" ca="1" si="3"/>
        <v>264</v>
      </c>
      <c r="S6" s="332">
        <f t="shared" ca="1" si="3"/>
        <v>264</v>
      </c>
      <c r="T6" s="332">
        <f t="shared" ca="1" si="3"/>
        <v>264</v>
      </c>
      <c r="U6" s="332">
        <f t="shared" ca="1" si="3"/>
        <v>264</v>
      </c>
      <c r="V6" s="332">
        <f t="shared" ca="1" si="3"/>
        <v>264</v>
      </c>
      <c r="W6" s="332">
        <f t="shared" ca="1" si="3"/>
        <v>264</v>
      </c>
    </row>
    <row r="7" spans="2:23">
      <c r="B7">
        <v>3</v>
      </c>
      <c r="C7" s="50">
        <f t="shared" ca="1" si="1"/>
        <v>0.25</v>
      </c>
      <c r="D7" s="332">
        <f t="shared" ca="1" si="2"/>
        <v>297</v>
      </c>
      <c r="E7" s="332">
        <f t="shared" ca="1" si="3"/>
        <v>317</v>
      </c>
      <c r="F7" s="332">
        <f t="shared" ca="1" si="3"/>
        <v>317</v>
      </c>
      <c r="G7" s="332">
        <f t="shared" ca="1" si="3"/>
        <v>317</v>
      </c>
      <c r="H7" s="332">
        <f t="shared" ca="1" si="3"/>
        <v>317</v>
      </c>
      <c r="I7" s="332">
        <f t="shared" ca="1" si="3"/>
        <v>310</v>
      </c>
      <c r="J7" s="332">
        <f t="shared" ca="1" si="3"/>
        <v>304</v>
      </c>
      <c r="K7" s="332">
        <f t="shared" ca="1" si="3"/>
        <v>290</v>
      </c>
      <c r="L7" s="332">
        <f t="shared" ca="1" si="3"/>
        <v>284</v>
      </c>
      <c r="M7" s="332">
        <f t="shared" ca="1" si="3"/>
        <v>277</v>
      </c>
      <c r="N7" s="332">
        <f t="shared" ca="1" si="3"/>
        <v>271</v>
      </c>
      <c r="O7" s="332">
        <f t="shared" ca="1" si="3"/>
        <v>244</v>
      </c>
      <c r="P7" s="332">
        <f t="shared" ca="1" si="3"/>
        <v>231</v>
      </c>
      <c r="Q7" s="332">
        <f t="shared" ca="1" si="3"/>
        <v>224</v>
      </c>
      <c r="R7" s="332">
        <f t="shared" ca="1" si="3"/>
        <v>224</v>
      </c>
      <c r="S7" s="332">
        <f t="shared" ca="1" si="3"/>
        <v>218</v>
      </c>
      <c r="T7" s="332">
        <f t="shared" ca="1" si="3"/>
        <v>218</v>
      </c>
      <c r="U7" s="332">
        <f t="shared" ca="1" si="3"/>
        <v>211</v>
      </c>
      <c r="V7" s="332">
        <f t="shared" ca="1" si="3"/>
        <v>211</v>
      </c>
      <c r="W7" s="332">
        <f t="shared" ca="1" si="3"/>
        <v>211</v>
      </c>
    </row>
    <row r="8" spans="2:23">
      <c r="B8">
        <v>4</v>
      </c>
      <c r="C8" s="50">
        <f t="shared" ca="1" si="1"/>
        <v>0.5</v>
      </c>
      <c r="D8" s="332">
        <f t="shared" ca="1" si="2"/>
        <v>330</v>
      </c>
      <c r="E8" s="332">
        <f t="shared" ca="1" si="3"/>
        <v>343</v>
      </c>
      <c r="F8" s="332">
        <f t="shared" ca="1" si="3"/>
        <v>343</v>
      </c>
      <c r="G8" s="332">
        <f t="shared" ca="1" si="3"/>
        <v>343</v>
      </c>
      <c r="H8" s="332">
        <f t="shared" ca="1" si="3"/>
        <v>330</v>
      </c>
      <c r="I8" s="332">
        <f t="shared" ca="1" si="3"/>
        <v>310</v>
      </c>
      <c r="J8" s="332">
        <f t="shared" ca="1" si="3"/>
        <v>297</v>
      </c>
      <c r="K8" s="332">
        <f t="shared" ca="1" si="3"/>
        <v>284</v>
      </c>
      <c r="L8" s="332">
        <f t="shared" ca="1" si="3"/>
        <v>277</v>
      </c>
      <c r="M8" s="332">
        <f t="shared" ca="1" si="3"/>
        <v>264</v>
      </c>
      <c r="N8" s="332">
        <f t="shared" ca="1" si="3"/>
        <v>251</v>
      </c>
      <c r="O8" s="332">
        <f t="shared" ca="1" si="3"/>
        <v>218</v>
      </c>
      <c r="P8" s="332">
        <f t="shared" ca="1" si="3"/>
        <v>198</v>
      </c>
      <c r="Q8" s="332">
        <f t="shared" ca="1" si="3"/>
        <v>185</v>
      </c>
      <c r="R8" s="332">
        <f t="shared" ca="1" si="3"/>
        <v>178</v>
      </c>
      <c r="S8" s="332">
        <f t="shared" ca="1" si="3"/>
        <v>172</v>
      </c>
      <c r="T8" s="332">
        <f t="shared" ca="1" si="3"/>
        <v>172</v>
      </c>
      <c r="U8" s="332">
        <f t="shared" ca="1" si="3"/>
        <v>165</v>
      </c>
      <c r="V8" s="332">
        <f t="shared" ca="1" si="3"/>
        <v>165</v>
      </c>
      <c r="W8" s="332">
        <f t="shared" ca="1" si="3"/>
        <v>165</v>
      </c>
    </row>
    <row r="9" spans="2:23">
      <c r="B9">
        <v>5</v>
      </c>
      <c r="C9" s="50">
        <f t="shared" ca="1" si="1"/>
        <v>0.75</v>
      </c>
      <c r="D9" s="332">
        <f t="shared" ca="1" si="2"/>
        <v>376</v>
      </c>
      <c r="E9" s="332">
        <f t="shared" ca="1" si="3"/>
        <v>383</v>
      </c>
      <c r="F9" s="332">
        <f t="shared" ca="1" si="3"/>
        <v>370</v>
      </c>
      <c r="G9" s="332">
        <f t="shared" ca="1" si="3"/>
        <v>350</v>
      </c>
      <c r="H9" s="332">
        <f t="shared" ca="1" si="3"/>
        <v>330</v>
      </c>
      <c r="I9" s="332">
        <f t="shared" ca="1" si="3"/>
        <v>304</v>
      </c>
      <c r="J9" s="332">
        <f t="shared" ca="1" si="3"/>
        <v>277</v>
      </c>
      <c r="K9" s="332">
        <f t="shared" ca="1" si="3"/>
        <v>251</v>
      </c>
      <c r="L9" s="332">
        <f t="shared" ca="1" si="3"/>
        <v>231</v>
      </c>
      <c r="M9" s="332">
        <f t="shared" ca="1" si="3"/>
        <v>211</v>
      </c>
      <c r="N9" s="332">
        <f t="shared" ca="1" si="3"/>
        <v>198</v>
      </c>
      <c r="O9" s="332">
        <f t="shared" ca="1" si="3"/>
        <v>165</v>
      </c>
      <c r="P9" s="332">
        <f t="shared" ca="1" si="3"/>
        <v>139</v>
      </c>
      <c r="Q9" s="332">
        <f t="shared" ca="1" si="3"/>
        <v>132</v>
      </c>
      <c r="R9" s="332">
        <f t="shared" ca="1" si="3"/>
        <v>132</v>
      </c>
      <c r="S9" s="332">
        <f t="shared" ca="1" si="3"/>
        <v>125</v>
      </c>
      <c r="T9" s="332">
        <f t="shared" ca="1" si="3"/>
        <v>125</v>
      </c>
      <c r="U9" s="332">
        <f t="shared" ca="1" si="3"/>
        <v>125</v>
      </c>
      <c r="V9" s="332">
        <f t="shared" ca="1" si="3"/>
        <v>119</v>
      </c>
      <c r="W9" s="332">
        <f t="shared" ca="1" si="3"/>
        <v>119</v>
      </c>
    </row>
    <row r="10" spans="2:23">
      <c r="B10">
        <v>6</v>
      </c>
      <c r="C10" s="50">
        <f t="shared" ca="1" si="1"/>
        <v>1</v>
      </c>
      <c r="D10" s="332">
        <f t="shared" ca="1" si="2"/>
        <v>396</v>
      </c>
      <c r="E10" s="332">
        <f t="shared" ca="1" si="3"/>
        <v>396</v>
      </c>
      <c r="F10" s="332">
        <f t="shared" ca="1" si="3"/>
        <v>396</v>
      </c>
      <c r="G10" s="332">
        <f t="shared" ca="1" si="3"/>
        <v>330</v>
      </c>
      <c r="H10" s="332">
        <f t="shared" ca="1" si="3"/>
        <v>290</v>
      </c>
      <c r="I10" s="332">
        <f t="shared" ca="1" si="3"/>
        <v>251</v>
      </c>
      <c r="J10" s="332">
        <f t="shared" ca="1" si="3"/>
        <v>218</v>
      </c>
      <c r="K10" s="332">
        <f t="shared" ca="1" si="3"/>
        <v>198</v>
      </c>
      <c r="L10" s="332">
        <f t="shared" ca="1" si="3"/>
        <v>185</v>
      </c>
      <c r="M10" s="332">
        <f t="shared" ca="1" si="3"/>
        <v>165</v>
      </c>
      <c r="N10" s="332">
        <f t="shared" ca="1" si="3"/>
        <v>145</v>
      </c>
      <c r="O10" s="332">
        <f t="shared" ca="1" si="3"/>
        <v>112</v>
      </c>
      <c r="P10" s="332">
        <f t="shared" ca="1" si="3"/>
        <v>86</v>
      </c>
      <c r="Q10" s="332">
        <f t="shared" ca="1" si="3"/>
        <v>86</v>
      </c>
      <c r="R10" s="332">
        <f t="shared" ca="1" si="3"/>
        <v>86</v>
      </c>
      <c r="S10" s="332">
        <f t="shared" ca="1" si="3"/>
        <v>86</v>
      </c>
      <c r="T10" s="332">
        <f t="shared" ca="1" si="3"/>
        <v>86</v>
      </c>
      <c r="U10" s="332">
        <f t="shared" ca="1" si="3"/>
        <v>87</v>
      </c>
      <c r="V10" s="332">
        <f t="shared" ca="1" si="3"/>
        <v>87</v>
      </c>
      <c r="W10" s="332">
        <f t="shared" ca="1" si="3"/>
        <v>87</v>
      </c>
    </row>
    <row r="11" spans="2:23">
      <c r="B11">
        <v>7</v>
      </c>
      <c r="C11" s="50">
        <f t="shared" ca="1" si="1"/>
        <v>1.25</v>
      </c>
      <c r="D11" s="332">
        <f t="shared" ca="1" si="2"/>
        <v>403</v>
      </c>
      <c r="E11" s="332">
        <f t="shared" ca="1" si="3"/>
        <v>409</v>
      </c>
      <c r="F11" s="332">
        <f t="shared" ca="1" si="3"/>
        <v>370</v>
      </c>
      <c r="G11" s="332">
        <f t="shared" ca="1" si="3"/>
        <v>310</v>
      </c>
      <c r="H11" s="332">
        <f t="shared" ca="1" si="3"/>
        <v>251</v>
      </c>
      <c r="I11" s="332">
        <f t="shared" ca="1" si="3"/>
        <v>211</v>
      </c>
      <c r="J11" s="332">
        <f t="shared" ca="1" si="3"/>
        <v>178</v>
      </c>
      <c r="K11" s="332">
        <f t="shared" ca="1" si="3"/>
        <v>152</v>
      </c>
      <c r="L11" s="332">
        <f t="shared" ca="1" si="3"/>
        <v>132</v>
      </c>
      <c r="M11" s="332">
        <f t="shared" ca="1" si="3"/>
        <v>115</v>
      </c>
      <c r="N11" s="332">
        <f t="shared" ca="1" si="3"/>
        <v>103</v>
      </c>
      <c r="O11" s="332">
        <f t="shared" ca="1" si="3"/>
        <v>77</v>
      </c>
      <c r="P11" s="332">
        <f t="shared" ca="1" si="3"/>
        <v>66</v>
      </c>
      <c r="Q11" s="332">
        <f t="shared" ca="1" si="3"/>
        <v>65</v>
      </c>
      <c r="R11" s="332">
        <f t="shared" ca="1" si="3"/>
        <v>65</v>
      </c>
      <c r="S11" s="332">
        <f t="shared" ca="1" si="3"/>
        <v>63</v>
      </c>
      <c r="T11" s="332">
        <f t="shared" ca="1" si="3"/>
        <v>65</v>
      </c>
      <c r="U11" s="332">
        <f t="shared" ca="1" si="3"/>
        <v>66</v>
      </c>
      <c r="V11" s="332">
        <f t="shared" ca="1" si="3"/>
        <v>67</v>
      </c>
      <c r="W11" s="332">
        <f t="shared" ca="1" si="3"/>
        <v>68</v>
      </c>
    </row>
    <row r="12" spans="2:23">
      <c r="B12">
        <v>8</v>
      </c>
      <c r="C12" s="50">
        <f t="shared" ca="1" si="1"/>
        <v>1.5</v>
      </c>
      <c r="D12" s="332">
        <f t="shared" ca="1" si="2"/>
        <v>409</v>
      </c>
      <c r="E12" s="332">
        <f t="shared" ca="1" si="3"/>
        <v>396</v>
      </c>
      <c r="F12" s="332">
        <f t="shared" ca="1" si="3"/>
        <v>356</v>
      </c>
      <c r="G12" s="332">
        <f t="shared" ca="1" si="3"/>
        <v>284</v>
      </c>
      <c r="H12" s="332">
        <f t="shared" ca="1" si="3"/>
        <v>218</v>
      </c>
      <c r="I12" s="332">
        <f t="shared" ca="1" si="3"/>
        <v>172</v>
      </c>
      <c r="J12" s="332">
        <f t="shared" ca="1" si="3"/>
        <v>139</v>
      </c>
      <c r="K12" s="332">
        <f t="shared" ca="1" si="3"/>
        <v>115</v>
      </c>
      <c r="L12" s="332">
        <f t="shared" ca="1" si="3"/>
        <v>100</v>
      </c>
      <c r="M12" s="332">
        <f t="shared" ca="1" si="3"/>
        <v>88</v>
      </c>
      <c r="N12" s="332">
        <f t="shared" ca="1" si="3"/>
        <v>79</v>
      </c>
      <c r="O12" s="332">
        <f t="shared" ca="1" si="3"/>
        <v>61</v>
      </c>
      <c r="P12" s="332">
        <f t="shared" ca="1" si="3"/>
        <v>50</v>
      </c>
      <c r="Q12" s="332">
        <f t="shared" ca="1" si="3"/>
        <v>50</v>
      </c>
      <c r="R12" s="332">
        <f t="shared" ca="1" si="3"/>
        <v>50</v>
      </c>
      <c r="S12" s="332">
        <f t="shared" ca="1" si="3"/>
        <v>50</v>
      </c>
      <c r="T12" s="332">
        <f t="shared" ca="1" si="3"/>
        <v>52</v>
      </c>
      <c r="U12" s="332">
        <f t="shared" ca="1" si="3"/>
        <v>55</v>
      </c>
      <c r="V12" s="332">
        <f t="shared" ca="1" si="3"/>
        <v>55</v>
      </c>
      <c r="W12" s="332">
        <f t="shared" ca="1" si="3"/>
        <v>55</v>
      </c>
    </row>
    <row r="13" spans="2:23">
      <c r="B13">
        <v>9</v>
      </c>
      <c r="C13" s="50">
        <f t="shared" ca="1" si="1"/>
        <v>1.75</v>
      </c>
      <c r="D13" s="332">
        <f t="shared" ca="1" si="2"/>
        <v>409</v>
      </c>
      <c r="E13" s="332">
        <f t="shared" ca="1" si="3"/>
        <v>396</v>
      </c>
      <c r="F13" s="332">
        <f t="shared" ca="1" si="3"/>
        <v>343</v>
      </c>
      <c r="G13" s="332">
        <f t="shared" ca="1" si="3"/>
        <v>251</v>
      </c>
      <c r="H13" s="332">
        <f t="shared" ca="1" si="3"/>
        <v>178</v>
      </c>
      <c r="I13" s="332">
        <f t="shared" ca="1" si="3"/>
        <v>139</v>
      </c>
      <c r="J13" s="332">
        <f t="shared" ca="1" si="3"/>
        <v>108</v>
      </c>
      <c r="K13" s="332">
        <f t="shared" ca="1" si="3"/>
        <v>88</v>
      </c>
      <c r="L13" s="332">
        <f t="shared" ca="1" si="3"/>
        <v>75</v>
      </c>
      <c r="M13" s="332">
        <f t="shared" ca="1" si="3"/>
        <v>66</v>
      </c>
      <c r="N13" s="332">
        <f t="shared" ca="1" si="3"/>
        <v>59</v>
      </c>
      <c r="O13" s="332">
        <f t="shared" ca="1" si="3"/>
        <v>44</v>
      </c>
      <c r="P13" s="332">
        <f t="shared" ca="1" si="3"/>
        <v>37</v>
      </c>
      <c r="Q13" s="332">
        <f t="shared" ca="1" si="3"/>
        <v>37</v>
      </c>
      <c r="R13" s="332">
        <f t="shared" ca="1" si="3"/>
        <v>37</v>
      </c>
      <c r="S13" s="332">
        <f t="shared" ca="1" si="3"/>
        <v>38</v>
      </c>
      <c r="T13" s="332">
        <f t="shared" ca="1" si="3"/>
        <v>40</v>
      </c>
      <c r="U13" s="332">
        <f t="shared" ca="1" si="3"/>
        <v>41</v>
      </c>
      <c r="V13" s="332">
        <f t="shared" ca="1" si="3"/>
        <v>42</v>
      </c>
      <c r="W13" s="332">
        <f t="shared" ca="1" si="3"/>
        <v>45</v>
      </c>
    </row>
    <row r="14" spans="2:23">
      <c r="B14">
        <v>10</v>
      </c>
      <c r="C14" s="50">
        <f t="shared" ca="1" si="1"/>
        <v>2</v>
      </c>
      <c r="D14" s="332">
        <f t="shared" ca="1" si="2"/>
        <v>409</v>
      </c>
      <c r="E14" s="332">
        <f t="shared" ca="1" si="3"/>
        <v>383</v>
      </c>
      <c r="F14" s="332">
        <f t="shared" ca="1" si="3"/>
        <v>317</v>
      </c>
      <c r="G14" s="332">
        <f t="shared" ca="1" si="3"/>
        <v>224</v>
      </c>
      <c r="H14" s="332">
        <f t="shared" ca="1" si="3"/>
        <v>145</v>
      </c>
      <c r="I14" s="332">
        <f t="shared" ca="1" si="3"/>
        <v>106</v>
      </c>
      <c r="J14" s="332">
        <f t="shared" ca="1" si="3"/>
        <v>86</v>
      </c>
      <c r="K14" s="332">
        <f t="shared" ca="1" si="3"/>
        <v>71</v>
      </c>
      <c r="L14" s="332">
        <f t="shared" ca="1" si="3"/>
        <v>59</v>
      </c>
      <c r="M14" s="332">
        <f t="shared" ca="1" si="3"/>
        <v>53</v>
      </c>
      <c r="N14" s="332">
        <f t="shared" ca="1" si="3"/>
        <v>45</v>
      </c>
      <c r="O14" s="332">
        <f t="shared" ca="1" si="3"/>
        <v>33</v>
      </c>
      <c r="P14" s="332">
        <f t="shared" ca="1" si="3"/>
        <v>29</v>
      </c>
      <c r="Q14" s="332">
        <f t="shared" ca="1" si="3"/>
        <v>29</v>
      </c>
      <c r="R14" s="332">
        <f t="shared" ca="1" si="3"/>
        <v>29</v>
      </c>
      <c r="S14" s="332">
        <f t="shared" ca="1" si="3"/>
        <v>30</v>
      </c>
      <c r="T14" s="332">
        <f t="shared" ca="1" si="3"/>
        <v>32</v>
      </c>
      <c r="U14" s="332">
        <f t="shared" ca="1" si="3"/>
        <v>33</v>
      </c>
      <c r="V14" s="332">
        <f t="shared" ca="1" si="3"/>
        <v>34</v>
      </c>
      <c r="W14" s="332">
        <f t="shared" ca="1" si="3"/>
        <v>37</v>
      </c>
    </row>
    <row r="15" spans="2:23">
      <c r="B15">
        <v>11</v>
      </c>
      <c r="C15" s="50">
        <f t="shared" ca="1" si="1"/>
        <v>2.5</v>
      </c>
      <c r="D15" s="332">
        <f t="shared" ca="1" si="2"/>
        <v>396</v>
      </c>
      <c r="E15" s="332">
        <f t="shared" ca="1" si="3"/>
        <v>356</v>
      </c>
      <c r="F15" s="332">
        <f t="shared" ca="1" si="3"/>
        <v>264</v>
      </c>
      <c r="G15" s="332">
        <f t="shared" ca="1" si="3"/>
        <v>152</v>
      </c>
      <c r="H15" s="332">
        <f t="shared" ca="1" si="3"/>
        <v>100</v>
      </c>
      <c r="I15" s="332">
        <f t="shared" ca="1" si="3"/>
        <v>73</v>
      </c>
      <c r="J15" s="332">
        <f t="shared" ca="1" si="3"/>
        <v>55</v>
      </c>
      <c r="K15" s="332">
        <f t="shared" ca="1" si="3"/>
        <v>45</v>
      </c>
      <c r="L15" s="332">
        <f t="shared" ca="1" si="3"/>
        <v>37</v>
      </c>
      <c r="M15" s="332">
        <f t="shared" ca="1" si="3"/>
        <v>32</v>
      </c>
      <c r="N15" s="332">
        <f t="shared" ca="1" si="3"/>
        <v>28</v>
      </c>
      <c r="O15" s="332">
        <f t="shared" ca="1" si="3"/>
        <v>21</v>
      </c>
      <c r="P15" s="332">
        <f t="shared" ca="1" si="3"/>
        <v>20</v>
      </c>
      <c r="Q15" s="332">
        <f t="shared" ca="1" si="3"/>
        <v>20</v>
      </c>
      <c r="R15" s="332">
        <f t="shared" ca="1" si="3"/>
        <v>20</v>
      </c>
      <c r="S15" s="332">
        <f t="shared" ca="1" si="3"/>
        <v>21</v>
      </c>
      <c r="T15" s="332">
        <f t="shared" ca="1" si="3"/>
        <v>22</v>
      </c>
      <c r="U15" s="332">
        <f t="shared" ca="1" si="3"/>
        <v>24</v>
      </c>
      <c r="V15" s="332">
        <f t="shared" ca="1" si="3"/>
        <v>25</v>
      </c>
      <c r="W15" s="332">
        <f t="shared" ca="1" si="3"/>
        <v>26</v>
      </c>
    </row>
    <row r="16" spans="2:23">
      <c r="B16">
        <v>12</v>
      </c>
      <c r="C16" s="50">
        <f t="shared" ca="1" si="1"/>
        <v>3</v>
      </c>
      <c r="D16" s="332">
        <f t="shared" ca="1" si="2"/>
        <v>370</v>
      </c>
      <c r="E16" s="332">
        <f t="shared" ca="1" si="3"/>
        <v>304</v>
      </c>
      <c r="F16" s="332">
        <f t="shared" ca="1" si="3"/>
        <v>211</v>
      </c>
      <c r="G16" s="332">
        <f t="shared" ca="1" si="3"/>
        <v>95</v>
      </c>
      <c r="H16" s="332">
        <f t="shared" ca="1" si="3"/>
        <v>63</v>
      </c>
      <c r="I16" s="332">
        <f t="shared" ca="1" si="3"/>
        <v>44</v>
      </c>
      <c r="J16" s="332">
        <f t="shared" ca="1" si="3"/>
        <v>30</v>
      </c>
      <c r="K16" s="332">
        <f t="shared" ca="1" si="3"/>
        <v>25</v>
      </c>
      <c r="L16" s="332">
        <f t="shared" ca="1" si="3"/>
        <v>21</v>
      </c>
      <c r="M16" s="332">
        <f t="shared" ca="1" si="3"/>
        <v>17</v>
      </c>
      <c r="N16" s="332">
        <f t="shared" ca="1" si="3"/>
        <v>16</v>
      </c>
      <c r="O16" s="332">
        <f t="shared" ca="1" si="3"/>
        <v>13</v>
      </c>
      <c r="P16" s="332">
        <f t="shared" ca="1" si="3"/>
        <v>12</v>
      </c>
      <c r="Q16" s="332">
        <f t="shared" ca="1" si="3"/>
        <v>12</v>
      </c>
      <c r="R16" s="332">
        <f t="shared" ca="1" si="3"/>
        <v>13</v>
      </c>
      <c r="S16" s="332">
        <f t="shared" ca="1" si="3"/>
        <v>13</v>
      </c>
      <c r="T16" s="332">
        <f t="shared" ca="1" si="3"/>
        <v>15</v>
      </c>
      <c r="U16" s="332">
        <f t="shared" ca="1" si="3"/>
        <v>16</v>
      </c>
      <c r="V16" s="332">
        <f t="shared" ca="1" si="3"/>
        <v>17</v>
      </c>
      <c r="W16" s="332">
        <f t="shared" ca="1" si="3"/>
        <v>19</v>
      </c>
    </row>
    <row r="17" spans="2:28">
      <c r="B17">
        <v>13</v>
      </c>
      <c r="C17" s="50">
        <f t="shared" ca="1" si="1"/>
        <v>3.5</v>
      </c>
      <c r="D17" s="332">
        <f t="shared" ca="1" si="2"/>
        <v>343</v>
      </c>
      <c r="E17" s="332">
        <f t="shared" ca="1" si="3"/>
        <v>271</v>
      </c>
      <c r="F17" s="332">
        <f t="shared" ca="1" si="3"/>
        <v>165</v>
      </c>
      <c r="G17" s="332">
        <f t="shared" ca="1" si="3"/>
        <v>63</v>
      </c>
      <c r="H17" s="332">
        <f t="shared" ca="1" si="3"/>
        <v>40</v>
      </c>
      <c r="I17" s="332">
        <f t="shared" ca="1" si="3"/>
        <v>26</v>
      </c>
      <c r="J17" s="332">
        <f t="shared" ca="1" si="3"/>
        <v>19</v>
      </c>
      <c r="K17" s="332">
        <f t="shared" ca="1" si="3"/>
        <v>15</v>
      </c>
      <c r="L17" s="332">
        <f t="shared" ca="1" si="3"/>
        <v>13</v>
      </c>
      <c r="M17" s="332">
        <f t="shared" ca="1" si="3"/>
        <v>12</v>
      </c>
      <c r="N17" s="332">
        <f t="shared" ca="1" si="3"/>
        <v>11</v>
      </c>
      <c r="O17" s="332">
        <f t="shared" ca="1" si="3"/>
        <v>9.8000000000000007</v>
      </c>
      <c r="P17" s="332">
        <f t="shared" ca="1" si="3"/>
        <v>9.1</v>
      </c>
      <c r="Q17" s="332">
        <f t="shared" ca="1" si="3"/>
        <v>8.8000000000000007</v>
      </c>
      <c r="R17" s="332">
        <f t="shared" ca="1" si="3"/>
        <v>8.8000000000000007</v>
      </c>
      <c r="S17" s="332">
        <f t="shared" ca="1" si="3"/>
        <v>9.4</v>
      </c>
      <c r="T17" s="332">
        <f t="shared" ca="1" si="3"/>
        <v>11</v>
      </c>
      <c r="U17" s="332">
        <f t="shared" ca="1" si="3"/>
        <v>12</v>
      </c>
      <c r="V17" s="332">
        <f t="shared" ca="1" si="3"/>
        <v>13</v>
      </c>
      <c r="W17" s="332">
        <f t="shared" ca="1" si="3"/>
        <v>15</v>
      </c>
    </row>
    <row r="18" spans="2:28">
      <c r="B18">
        <v>14</v>
      </c>
      <c r="C18" s="50">
        <f t="shared" ca="1" si="1"/>
        <v>4</v>
      </c>
      <c r="D18" s="332">
        <f t="shared" ca="1" si="2"/>
        <v>317</v>
      </c>
      <c r="E18" s="332">
        <f t="shared" ca="1" si="3"/>
        <v>238</v>
      </c>
      <c r="F18" s="332">
        <f t="shared" ca="1" si="3"/>
        <v>132</v>
      </c>
      <c r="G18" s="332">
        <f t="shared" ca="1" si="3"/>
        <v>45</v>
      </c>
      <c r="H18" s="332">
        <f t="shared" ca="1" si="3"/>
        <v>24</v>
      </c>
      <c r="I18" s="332">
        <f t="shared" ca="1" si="3"/>
        <v>16</v>
      </c>
      <c r="J18" s="332">
        <f t="shared" ca="1" si="3"/>
        <v>13</v>
      </c>
      <c r="K18" s="332">
        <f t="shared" ca="1" si="3"/>
        <v>1</v>
      </c>
      <c r="L18" s="332">
        <f t="shared" ca="1" si="3"/>
        <v>9.6</v>
      </c>
      <c r="M18" s="332">
        <f t="shared" ca="1" si="3"/>
        <v>9</v>
      </c>
      <c r="N18" s="332">
        <f t="shared" ca="1" si="3"/>
        <v>8.4</v>
      </c>
      <c r="O18" s="332">
        <f t="shared" ca="1" si="3"/>
        <v>7.5</v>
      </c>
      <c r="P18" s="332">
        <f t="shared" ca="1" si="3"/>
        <v>7.4</v>
      </c>
      <c r="Q18" s="332">
        <f t="shared" ca="1" si="3"/>
        <v>7.4</v>
      </c>
      <c r="R18" s="332">
        <f t="shared" ca="1" si="3"/>
        <v>7.5</v>
      </c>
      <c r="S18" s="332">
        <f t="shared" ca="1" si="3"/>
        <v>7.9</v>
      </c>
      <c r="T18" s="332">
        <f t="shared" ca="1" si="3"/>
        <v>8.6</v>
      </c>
      <c r="U18" s="332">
        <f t="shared" ca="1" si="3"/>
        <v>9.4</v>
      </c>
      <c r="V18" s="332">
        <f t="shared" ca="1" si="3"/>
        <v>11</v>
      </c>
      <c r="W18" s="332">
        <f t="shared" ca="1" si="3"/>
        <v>12</v>
      </c>
    </row>
    <row r="19" spans="2:28">
      <c r="B19">
        <v>15</v>
      </c>
      <c r="C19" s="50">
        <f t="shared" ca="1" si="1"/>
        <v>4.5</v>
      </c>
      <c r="D19" s="332">
        <f t="shared" ca="1" si="2"/>
        <v>297</v>
      </c>
      <c r="E19" s="332">
        <f t="shared" ca="1" si="3"/>
        <v>211</v>
      </c>
      <c r="F19" s="332">
        <f t="shared" ca="1" si="3"/>
        <v>106</v>
      </c>
      <c r="G19" s="332">
        <f t="shared" ca="1" si="3"/>
        <v>33</v>
      </c>
      <c r="H19" s="332">
        <f t="shared" ca="1" si="3"/>
        <v>17</v>
      </c>
      <c r="I19" s="332">
        <f t="shared" ca="1" si="3"/>
        <v>11</v>
      </c>
      <c r="J19" s="332">
        <f t="shared" ca="1" si="3"/>
        <v>9.1999999999999993</v>
      </c>
      <c r="K19" s="332">
        <f t="shared" ca="1" si="3"/>
        <v>7.9</v>
      </c>
      <c r="L19" s="332">
        <f t="shared" ca="1" si="3"/>
        <v>7.3</v>
      </c>
      <c r="M19" s="332">
        <f t="shared" ref="M19:W20" ca="1" si="4">OFFSET($B$35,MATCH($C$4,$B$36:$B$161,0)+$B19,M$3)</f>
        <v>6.6</v>
      </c>
      <c r="N19" s="332">
        <f t="shared" ca="1" si="4"/>
        <v>6.3</v>
      </c>
      <c r="O19" s="332">
        <f t="shared" ca="1" si="4"/>
        <v>6.1</v>
      </c>
      <c r="P19" s="332">
        <f t="shared" ca="1" si="4"/>
        <v>6.1</v>
      </c>
      <c r="Q19" s="332">
        <f t="shared" ca="1" si="4"/>
        <v>6.2</v>
      </c>
      <c r="R19" s="332">
        <f t="shared" ca="1" si="4"/>
        <v>6.5</v>
      </c>
      <c r="S19" s="332">
        <f t="shared" ca="1" si="4"/>
        <v>6.7</v>
      </c>
      <c r="T19" s="332">
        <f t="shared" ca="1" si="4"/>
        <v>7.1</v>
      </c>
      <c r="U19" s="332">
        <f t="shared" ca="1" si="4"/>
        <v>7.7</v>
      </c>
      <c r="V19" s="332">
        <f t="shared" ca="1" si="4"/>
        <v>8.6999999999999993</v>
      </c>
      <c r="W19" s="332">
        <f t="shared" ca="1" si="4"/>
        <v>9.6</v>
      </c>
    </row>
    <row r="20" spans="2:28">
      <c r="B20">
        <v>16</v>
      </c>
      <c r="C20" s="50">
        <f t="shared" ca="1" si="1"/>
        <v>5</v>
      </c>
      <c r="D20" s="332">
        <f t="shared" ca="1" si="2"/>
        <v>277</v>
      </c>
      <c r="E20" s="332">
        <f t="shared" ref="E20:S20" ca="1" si="5">OFFSET($B$35,MATCH($C$4,$B$36:$B$161,0)+$B20,E$3)</f>
        <v>185</v>
      </c>
      <c r="F20" s="332">
        <f t="shared" ca="1" si="5"/>
        <v>79</v>
      </c>
      <c r="G20" s="332">
        <f t="shared" ca="1" si="5"/>
        <v>24</v>
      </c>
      <c r="H20" s="332">
        <f t="shared" ca="1" si="5"/>
        <v>13</v>
      </c>
      <c r="I20" s="332">
        <f t="shared" ca="1" si="5"/>
        <v>8.3000000000000007</v>
      </c>
      <c r="J20" s="332">
        <f t="shared" ca="1" si="5"/>
        <v>7</v>
      </c>
      <c r="K20" s="332">
        <f t="shared" ca="1" si="5"/>
        <v>6.3</v>
      </c>
      <c r="L20" s="332">
        <f t="shared" ca="1" si="5"/>
        <v>5.7</v>
      </c>
      <c r="M20" s="332">
        <f t="shared" ca="1" si="5"/>
        <v>5.0999999999999996</v>
      </c>
      <c r="N20" s="332">
        <f t="shared" ca="1" si="5"/>
        <v>5</v>
      </c>
      <c r="O20" s="332">
        <f t="shared" ca="1" si="5"/>
        <v>5</v>
      </c>
      <c r="P20" s="332">
        <f t="shared" ca="1" si="5"/>
        <v>5.0999999999999996</v>
      </c>
      <c r="Q20" s="332">
        <f t="shared" ca="1" si="5"/>
        <v>5.4</v>
      </c>
      <c r="R20" s="332">
        <f t="shared" ca="1" si="5"/>
        <v>5.5</v>
      </c>
      <c r="S20" s="332">
        <f t="shared" ca="1" si="5"/>
        <v>5.8</v>
      </c>
      <c r="T20" s="332">
        <f t="shared" ca="1" si="4"/>
        <v>6.1</v>
      </c>
      <c r="U20" s="332">
        <f t="shared" ca="1" si="4"/>
        <v>6.3</v>
      </c>
      <c r="V20" s="332">
        <f t="shared" ca="1" si="4"/>
        <v>6.9</v>
      </c>
      <c r="W20" s="332">
        <f t="shared" ca="1" si="4"/>
        <v>7.7</v>
      </c>
    </row>
    <row r="21" spans="2:28">
      <c r="B21">
        <v>17</v>
      </c>
      <c r="C21" s="50">
        <f t="shared" ca="1" si="1"/>
        <v>5.5</v>
      </c>
      <c r="D21" s="332">
        <f t="shared" ca="1" si="2"/>
        <v>257</v>
      </c>
      <c r="E21" s="332">
        <f t="shared" ref="E21:M21" ca="1" si="6">OFFSET($B$35,MATCH($C$4,$B$36:$B$161,0)+$B21,E$3)</f>
        <v>161</v>
      </c>
      <c r="F21" s="332">
        <f t="shared" ca="1" si="6"/>
        <v>59</v>
      </c>
      <c r="G21" s="332">
        <f t="shared" ca="1" si="6"/>
        <v>19</v>
      </c>
      <c r="H21" s="332">
        <f t="shared" ca="1" si="6"/>
        <v>9.9</v>
      </c>
      <c r="I21" s="332">
        <f t="shared" ca="1" si="6"/>
        <v>7.1</v>
      </c>
      <c r="J21" s="332">
        <f t="shared" ca="1" si="6"/>
        <v>5.7</v>
      </c>
      <c r="K21" s="332">
        <f t="shared" ca="1" si="6"/>
        <v>5</v>
      </c>
      <c r="L21" s="332">
        <f t="shared" ca="1" si="6"/>
        <v>4.5999999999999996</v>
      </c>
      <c r="M21" s="332">
        <f t="shared" ca="1" si="6"/>
        <v>4.2</v>
      </c>
      <c r="N21" s="30"/>
      <c r="O21" s="30"/>
      <c r="P21" s="30"/>
      <c r="Q21" s="30"/>
      <c r="R21" s="30"/>
      <c r="S21" s="30"/>
      <c r="T21" s="30"/>
      <c r="U21" s="30"/>
      <c r="V21" s="30"/>
      <c r="W21" s="30"/>
    </row>
    <row r="22" spans="2:28">
      <c r="B22">
        <v>18</v>
      </c>
      <c r="C22" s="50">
        <f t="shared" ca="1" si="1"/>
        <v>6</v>
      </c>
      <c r="D22" s="332">
        <f t="shared" ca="1" si="2"/>
        <v>244</v>
      </c>
      <c r="E22" s="332">
        <f t="shared" ref="E22:L22" ca="1" si="7">OFFSET($B$35,MATCH($C$4,$B$36:$B$161,0)+$B22,E$3)</f>
        <v>140</v>
      </c>
      <c r="F22" s="332">
        <f t="shared" ca="1" si="7"/>
        <v>46</v>
      </c>
      <c r="G22" s="332">
        <f t="shared" ca="1" si="7"/>
        <v>13</v>
      </c>
      <c r="H22" s="332">
        <f t="shared" ca="1" si="7"/>
        <v>7.7</v>
      </c>
      <c r="I22" s="332">
        <f t="shared" ca="1" si="7"/>
        <v>5.7</v>
      </c>
      <c r="J22" s="332">
        <f t="shared" ca="1" si="7"/>
        <v>4.8</v>
      </c>
      <c r="K22" s="332">
        <f t="shared" ca="1" si="7"/>
        <v>4.0999999999999996</v>
      </c>
      <c r="L22" s="332">
        <f t="shared" ca="1" si="7"/>
        <v>3.8</v>
      </c>
      <c r="M22" s="30"/>
      <c r="N22" s="30"/>
      <c r="O22" s="30"/>
      <c r="P22" s="30"/>
      <c r="Q22" s="30"/>
      <c r="R22" s="30"/>
      <c r="S22" s="30"/>
      <c r="T22" s="30"/>
      <c r="U22" s="30"/>
      <c r="V22" s="30"/>
      <c r="W22" s="30"/>
    </row>
    <row r="23" spans="2:28">
      <c r="B23">
        <v>19</v>
      </c>
      <c r="C23" s="50">
        <f t="shared" ca="1" si="1"/>
        <v>6.5</v>
      </c>
      <c r="D23" s="332">
        <f t="shared" ref="D23:K34" ca="1" si="8">OFFSET($B$35,MATCH($C$4,$B$36:$B$161,0)+$B23,D$3)</f>
        <v>231</v>
      </c>
      <c r="E23" s="332">
        <f t="shared" ca="1" si="8"/>
        <v>122</v>
      </c>
      <c r="F23" s="332">
        <f t="shared" ca="1" si="8"/>
        <v>37</v>
      </c>
      <c r="G23" s="332">
        <f t="shared" ca="1" si="8"/>
        <v>11</v>
      </c>
      <c r="H23" s="332">
        <f t="shared" ca="1" si="8"/>
        <v>5.9</v>
      </c>
      <c r="I23" s="332">
        <f t="shared" ca="1" si="8"/>
        <v>4.5999999999999996</v>
      </c>
      <c r="J23" s="332">
        <f t="shared" ca="1" si="8"/>
        <v>3.7</v>
      </c>
      <c r="K23" s="332">
        <f t="shared" ca="1" si="8"/>
        <v>3.2</v>
      </c>
      <c r="L23" s="30"/>
      <c r="M23" s="30"/>
      <c r="N23" s="30"/>
      <c r="O23" s="30"/>
      <c r="P23" s="30"/>
      <c r="Q23" s="30"/>
      <c r="R23" s="30"/>
      <c r="S23" s="30"/>
      <c r="T23" s="30"/>
      <c r="U23" s="30"/>
      <c r="V23" s="30"/>
      <c r="W23" s="30"/>
    </row>
    <row r="24" spans="2:28">
      <c r="B24">
        <v>20</v>
      </c>
      <c r="C24" s="50">
        <f t="shared" ca="1" si="1"/>
        <v>7</v>
      </c>
      <c r="D24" s="332">
        <f t="shared" ca="1" si="8"/>
        <v>218</v>
      </c>
      <c r="E24" s="332">
        <f t="shared" ca="1" si="8"/>
        <v>106</v>
      </c>
      <c r="F24" s="332">
        <f t="shared" ca="1" si="8"/>
        <v>32</v>
      </c>
      <c r="G24" s="332">
        <f t="shared" ca="1" si="8"/>
        <v>9</v>
      </c>
      <c r="H24" s="332">
        <f t="shared" ca="1" si="8"/>
        <v>5</v>
      </c>
      <c r="I24" s="332">
        <f t="shared" ca="1" si="8"/>
        <v>3.8</v>
      </c>
      <c r="J24" s="332">
        <f t="shared" ca="1" si="8"/>
        <v>3.2</v>
      </c>
      <c r="K24" s="332">
        <f t="shared" ca="1" si="8"/>
        <v>2.6</v>
      </c>
      <c r="L24" s="30"/>
      <c r="M24" s="30"/>
      <c r="N24" s="30"/>
      <c r="O24" s="30"/>
      <c r="P24" s="30"/>
      <c r="Q24" s="30"/>
      <c r="R24" s="30"/>
      <c r="S24" s="30"/>
      <c r="T24" s="30"/>
      <c r="U24" s="30"/>
      <c r="V24" s="30"/>
      <c r="W24" s="30"/>
    </row>
    <row r="25" spans="2:28">
      <c r="B25">
        <v>21</v>
      </c>
      <c r="C25" s="50">
        <f t="shared" ca="1" si="1"/>
        <v>7.5</v>
      </c>
      <c r="D25" s="332">
        <f t="shared" ca="1" si="8"/>
        <v>205</v>
      </c>
      <c r="E25" s="332">
        <f t="shared" ca="1" si="8"/>
        <v>94</v>
      </c>
      <c r="F25" s="332">
        <f t="shared" ca="1" si="8"/>
        <v>26</v>
      </c>
      <c r="G25" s="332">
        <f t="shared" ca="1" si="8"/>
        <v>7.5</v>
      </c>
      <c r="H25" s="332">
        <f t="shared" ca="1" si="8"/>
        <v>4.4000000000000004</v>
      </c>
      <c r="I25" s="332">
        <f t="shared" ca="1" si="8"/>
        <v>3.3</v>
      </c>
      <c r="J25" s="332">
        <f t="shared" ca="1" si="8"/>
        <v>2.8</v>
      </c>
      <c r="K25" s="30"/>
      <c r="L25" s="30"/>
      <c r="M25" s="30"/>
      <c r="N25" s="30"/>
      <c r="O25" s="30"/>
      <c r="P25" s="30"/>
      <c r="Q25" s="30"/>
      <c r="R25" s="30"/>
      <c r="S25" s="30"/>
      <c r="T25" s="30"/>
      <c r="U25" s="30"/>
      <c r="V25" s="30"/>
      <c r="W25" s="30"/>
      <c r="AA25" s="48" t="str">
        <f t="shared" ref="AA25:AB27" ca="1" si="9">OFFSET($B$35,MATCH($C$4,$B$36:$B$161,0)+$B26,Q$3)</f>
        <v>Q0</v>
      </c>
      <c r="AB25" s="49">
        <f t="shared" ca="1" si="9"/>
        <v>0.08</v>
      </c>
    </row>
    <row r="26" spans="2:28">
      <c r="B26">
        <v>22</v>
      </c>
      <c r="C26" s="50">
        <f t="shared" ca="1" si="1"/>
        <v>8</v>
      </c>
      <c r="D26" s="332">
        <f t="shared" ca="1" si="8"/>
        <v>193</v>
      </c>
      <c r="E26" s="332">
        <f t="shared" ca="1" si="8"/>
        <v>82</v>
      </c>
      <c r="F26" s="332">
        <f t="shared" ca="1" si="8"/>
        <v>22</v>
      </c>
      <c r="G26" s="332">
        <f t="shared" ca="1" si="8"/>
        <v>6.3</v>
      </c>
      <c r="H26" s="332">
        <f t="shared" ca="1" si="8"/>
        <v>3.7</v>
      </c>
      <c r="I26" s="332">
        <f t="shared" ca="1" si="8"/>
        <v>2.9</v>
      </c>
      <c r="J26" s="332">
        <f t="shared" ca="1" si="8"/>
        <v>2.4</v>
      </c>
      <c r="K26" s="30"/>
      <c r="L26" s="30"/>
      <c r="M26" s="30"/>
      <c r="N26" s="30"/>
      <c r="O26" s="30"/>
      <c r="P26" s="30"/>
      <c r="S26" s="30"/>
      <c r="T26" s="30"/>
      <c r="U26" s="30"/>
      <c r="V26" s="30"/>
      <c r="W26" s="30"/>
      <c r="AA26" s="50" t="str">
        <f t="shared" ca="1" si="9"/>
        <v>S1</v>
      </c>
      <c r="AB26" s="51">
        <f t="shared" ca="1" si="9"/>
        <v>1.55</v>
      </c>
    </row>
    <row r="27" spans="2:28">
      <c r="B27">
        <v>23</v>
      </c>
      <c r="C27" s="50">
        <f t="shared" ca="1" si="1"/>
        <v>8.5</v>
      </c>
      <c r="D27" s="332">
        <f t="shared" ca="1" si="8"/>
        <v>184</v>
      </c>
      <c r="E27" s="332">
        <f t="shared" ca="1" si="8"/>
        <v>74</v>
      </c>
      <c r="F27" s="332">
        <f t="shared" ca="1" si="8"/>
        <v>19</v>
      </c>
      <c r="G27" s="332">
        <f t="shared" ca="1" si="8"/>
        <v>5.3</v>
      </c>
      <c r="H27" s="332">
        <f t="shared" ca="1" si="8"/>
        <v>3.2</v>
      </c>
      <c r="I27" s="332">
        <f t="shared" ca="1" si="8"/>
        <v>2.5</v>
      </c>
      <c r="J27" s="332">
        <f t="shared" ca="1" si="8"/>
        <v>2.1</v>
      </c>
      <c r="K27" s="30"/>
      <c r="L27" s="30"/>
      <c r="M27" s="30"/>
      <c r="N27" s="30"/>
      <c r="O27" s="30"/>
      <c r="P27" s="30"/>
      <c r="S27" s="30"/>
      <c r="T27" s="30"/>
      <c r="U27" s="30"/>
      <c r="V27" s="30"/>
      <c r="W27" s="30"/>
      <c r="AA27" s="52" t="str">
        <f t="shared" ca="1" si="9"/>
        <v>S2</v>
      </c>
      <c r="AB27" s="53">
        <f t="shared" ca="1" si="9"/>
        <v>3.03</v>
      </c>
    </row>
    <row r="28" spans="2:28">
      <c r="B28">
        <v>24</v>
      </c>
      <c r="C28" s="50">
        <f t="shared" ca="1" si="1"/>
        <v>9</v>
      </c>
      <c r="D28" s="332">
        <f t="shared" ca="1" si="8"/>
        <v>174</v>
      </c>
      <c r="E28" s="332">
        <f t="shared" ca="1" si="8"/>
        <v>66</v>
      </c>
      <c r="F28" s="332">
        <f t="shared" ca="1" si="8"/>
        <v>16</v>
      </c>
      <c r="G28" s="332">
        <f t="shared" ca="1" si="8"/>
        <v>4.5999999999999996</v>
      </c>
      <c r="H28" s="332">
        <f t="shared" ca="1" si="8"/>
        <v>2.8</v>
      </c>
      <c r="I28" s="332">
        <f t="shared" ca="1" si="8"/>
        <v>2.1</v>
      </c>
      <c r="J28" s="30"/>
      <c r="K28" s="30"/>
      <c r="L28" s="30"/>
      <c r="M28" s="30"/>
      <c r="N28" s="30"/>
      <c r="O28" s="30"/>
      <c r="P28" s="30"/>
      <c r="S28" s="30"/>
      <c r="T28" s="30"/>
      <c r="U28" s="30"/>
      <c r="V28" s="30"/>
      <c r="W28" s="30"/>
    </row>
    <row r="29" spans="2:28">
      <c r="B29">
        <v>25</v>
      </c>
      <c r="C29" s="50">
        <f t="shared" ca="1" si="1"/>
        <v>9.5</v>
      </c>
      <c r="D29" s="332">
        <f t="shared" ca="1" si="8"/>
        <v>169</v>
      </c>
      <c r="E29" s="332">
        <f t="shared" ca="1" si="8"/>
        <v>59</v>
      </c>
      <c r="F29" s="332">
        <f t="shared" ca="1" si="8"/>
        <v>13</v>
      </c>
      <c r="G29" s="332">
        <f t="shared" ca="1" si="8"/>
        <v>4.0999999999999996</v>
      </c>
      <c r="H29" s="332">
        <f t="shared" ca="1" si="8"/>
        <v>2.5</v>
      </c>
      <c r="I29" s="332">
        <f t="shared" ca="1" si="8"/>
        <v>2</v>
      </c>
      <c r="J29" s="30"/>
      <c r="K29" s="30"/>
      <c r="L29" s="30"/>
      <c r="M29" s="30"/>
      <c r="N29" s="30"/>
      <c r="O29" s="30"/>
      <c r="P29" s="30"/>
      <c r="Q29" s="30"/>
      <c r="R29" s="30"/>
      <c r="S29" s="30"/>
      <c r="T29" s="30"/>
      <c r="U29" s="30"/>
      <c r="V29" s="30"/>
      <c r="W29" s="30"/>
    </row>
    <row r="30" spans="2:28">
      <c r="B30">
        <v>26</v>
      </c>
      <c r="C30" s="50">
        <f t="shared" ca="1" si="1"/>
        <v>10</v>
      </c>
      <c r="D30" s="332">
        <f t="shared" ca="1" si="8"/>
        <v>164</v>
      </c>
      <c r="E30" s="332">
        <f t="shared" ca="1" si="8"/>
        <v>53</v>
      </c>
      <c r="F30" s="332">
        <f t="shared" ca="1" si="8"/>
        <v>12</v>
      </c>
      <c r="G30" s="332">
        <f t="shared" ca="1" si="8"/>
        <v>3.7</v>
      </c>
      <c r="H30" s="332">
        <f t="shared" ca="1" si="8"/>
        <v>2.2000000000000002</v>
      </c>
      <c r="I30" s="332">
        <f t="shared" ca="1" si="8"/>
        <v>1.7</v>
      </c>
      <c r="J30" s="30"/>
      <c r="K30" s="30"/>
      <c r="L30" s="30"/>
      <c r="M30" s="30"/>
      <c r="N30" s="30"/>
      <c r="O30" s="30"/>
      <c r="P30" s="30"/>
      <c r="Q30" s="30"/>
      <c r="R30" s="30"/>
      <c r="S30" s="30"/>
      <c r="T30" s="30"/>
      <c r="U30" s="30"/>
      <c r="V30" s="30"/>
      <c r="W30" s="30"/>
    </row>
    <row r="31" spans="2:28">
      <c r="B31">
        <v>27</v>
      </c>
      <c r="C31" s="50">
        <f t="shared" ca="1" si="1"/>
        <v>10.5</v>
      </c>
      <c r="D31" s="332">
        <f t="shared" ca="1" si="8"/>
        <v>158</v>
      </c>
      <c r="E31" s="332">
        <f t="shared" ca="1" si="8"/>
        <v>49</v>
      </c>
      <c r="F31" s="332">
        <f t="shared" ca="1" si="8"/>
        <v>11</v>
      </c>
      <c r="G31" s="332">
        <f t="shared" ca="1" si="8"/>
        <v>3.3</v>
      </c>
      <c r="H31" s="332">
        <f t="shared" ca="1" si="8"/>
        <v>2.1</v>
      </c>
      <c r="I31" s="332">
        <f t="shared" ca="1" si="8"/>
        <v>1.7</v>
      </c>
      <c r="J31" s="30"/>
      <c r="K31" s="30"/>
      <c r="L31" s="30"/>
      <c r="M31" s="30"/>
      <c r="N31" s="30"/>
      <c r="O31" s="30"/>
      <c r="P31" s="30"/>
      <c r="Q31" s="30"/>
      <c r="R31" s="30"/>
      <c r="S31" s="30"/>
      <c r="T31" s="30"/>
      <c r="U31" s="30"/>
      <c r="V31" s="30"/>
      <c r="W31" s="30"/>
    </row>
    <row r="32" spans="2:28">
      <c r="B32">
        <v>28</v>
      </c>
      <c r="C32" s="50">
        <f t="shared" ca="1" si="1"/>
        <v>11</v>
      </c>
      <c r="D32" s="332">
        <f t="shared" ca="1" si="8"/>
        <v>149</v>
      </c>
      <c r="E32" s="332">
        <f t="shared" ca="1" si="8"/>
        <v>41</v>
      </c>
      <c r="F32" s="332">
        <f t="shared" ca="1" si="8"/>
        <v>8.4</v>
      </c>
      <c r="G32" s="332">
        <f t="shared" ca="1" si="8"/>
        <v>2.6</v>
      </c>
      <c r="H32" s="332">
        <f t="shared" ca="1" si="8"/>
        <v>1.7</v>
      </c>
      <c r="I32" s="332">
        <f t="shared" ca="1" si="8"/>
        <v>0</v>
      </c>
      <c r="J32" s="30"/>
      <c r="K32" s="30"/>
      <c r="L32" s="30"/>
      <c r="M32" s="30"/>
      <c r="N32" s="30"/>
      <c r="O32" s="30"/>
      <c r="P32" s="30"/>
      <c r="Q32" s="30"/>
      <c r="R32" s="30"/>
      <c r="S32" s="30"/>
      <c r="T32" s="30"/>
      <c r="U32" s="30"/>
      <c r="V32" s="30"/>
      <c r="W32" s="30"/>
    </row>
    <row r="33" spans="2:23">
      <c r="B33">
        <v>29</v>
      </c>
      <c r="C33" s="50">
        <f t="shared" ca="1" si="1"/>
        <v>11.5</v>
      </c>
      <c r="D33" s="332">
        <f t="shared" ca="1" si="8"/>
        <v>149</v>
      </c>
      <c r="E33" s="332">
        <f t="shared" ca="1" si="8"/>
        <v>41</v>
      </c>
      <c r="F33" s="332">
        <f t="shared" ca="1" si="8"/>
        <v>8.4</v>
      </c>
      <c r="G33" s="332">
        <f t="shared" ca="1" si="8"/>
        <v>2.6</v>
      </c>
      <c r="H33" s="332">
        <f t="shared" ca="1" si="8"/>
        <v>1.7</v>
      </c>
      <c r="I33" s="30"/>
      <c r="J33" s="30"/>
      <c r="K33" s="30"/>
      <c r="L33" s="30"/>
      <c r="M33" s="30"/>
      <c r="N33" s="30"/>
      <c r="O33" s="30"/>
      <c r="P33" s="30"/>
      <c r="Q33" s="30"/>
      <c r="R33" s="30"/>
      <c r="S33" s="30"/>
      <c r="T33" s="30"/>
      <c r="U33" s="30"/>
      <c r="V33" s="30"/>
      <c r="W33" s="30"/>
    </row>
    <row r="34" spans="2:23">
      <c r="B34">
        <v>30</v>
      </c>
      <c r="C34" s="52">
        <f t="shared" ca="1" si="1"/>
        <v>12</v>
      </c>
      <c r="D34" s="332">
        <f t="shared" ca="1" si="8"/>
        <v>145</v>
      </c>
      <c r="E34" s="332">
        <f t="shared" ca="1" si="8"/>
        <v>37</v>
      </c>
      <c r="F34" s="332">
        <f t="shared" ca="1" si="8"/>
        <v>7.7</v>
      </c>
      <c r="G34" s="332">
        <f t="shared" ca="1" si="8"/>
        <v>2.5</v>
      </c>
      <c r="H34" s="332">
        <f t="shared" ca="1" si="8"/>
        <v>1.7</v>
      </c>
      <c r="I34" s="30"/>
      <c r="J34" s="30"/>
      <c r="K34" s="30"/>
      <c r="L34" s="30"/>
      <c r="M34" s="30"/>
      <c r="N34" s="30"/>
      <c r="O34" s="30"/>
      <c r="P34" s="30"/>
      <c r="Q34" s="30"/>
      <c r="R34" s="30"/>
      <c r="S34" s="30"/>
      <c r="T34" s="30"/>
      <c r="U34" s="30"/>
      <c r="V34" s="30"/>
      <c r="W34" s="30"/>
    </row>
    <row r="35" spans="2:23">
      <c r="B35" t="s">
        <v>205</v>
      </c>
    </row>
    <row r="36" spans="2:23">
      <c r="B36" s="15" t="s">
        <v>201</v>
      </c>
      <c r="C36" s="6"/>
      <c r="D36" s="37" t="s">
        <v>194</v>
      </c>
      <c r="E36" s="38"/>
      <c r="F36" s="38"/>
      <c r="G36" s="38"/>
      <c r="H36" s="38"/>
      <c r="I36" s="38"/>
      <c r="J36" s="38"/>
      <c r="K36" s="38"/>
      <c r="L36" s="38"/>
      <c r="M36" s="38"/>
      <c r="N36" s="38"/>
      <c r="O36" s="38"/>
      <c r="P36" s="38"/>
      <c r="Q36" s="38"/>
      <c r="R36" s="38"/>
      <c r="S36" s="38"/>
      <c r="T36" s="38"/>
      <c r="U36" s="38"/>
      <c r="V36" s="38"/>
      <c r="W36" s="39"/>
    </row>
    <row r="37" spans="2:23">
      <c r="B37" s="6"/>
      <c r="C37" s="12" t="s">
        <v>195</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196</v>
      </c>
      <c r="R58" s="39">
        <v>0.1</v>
      </c>
    </row>
    <row r="59" spans="2:23">
      <c r="B59" s="7"/>
      <c r="C59" s="47">
        <v>8.5</v>
      </c>
      <c r="D59" s="31">
        <v>33</v>
      </c>
      <c r="E59" s="31">
        <v>25</v>
      </c>
      <c r="F59" s="31">
        <v>12</v>
      </c>
      <c r="G59" s="31">
        <v>4.8</v>
      </c>
      <c r="H59" s="31">
        <v>3.6</v>
      </c>
      <c r="I59" s="31">
        <v>3.1</v>
      </c>
      <c r="J59" s="31">
        <v>2.9</v>
      </c>
      <c r="Q59" s="9" t="s">
        <v>197</v>
      </c>
      <c r="R59" s="11">
        <v>0.25</v>
      </c>
    </row>
    <row r="60" spans="2:23">
      <c r="B60" s="7"/>
      <c r="C60" s="47">
        <v>9</v>
      </c>
      <c r="D60" s="31">
        <v>31</v>
      </c>
      <c r="E60" s="31">
        <v>23</v>
      </c>
      <c r="F60" s="31">
        <v>10</v>
      </c>
      <c r="G60" s="31">
        <v>4.0999999999999996</v>
      </c>
      <c r="H60" s="31">
        <v>3.2</v>
      </c>
      <c r="I60" s="31">
        <v>2.8</v>
      </c>
      <c r="Q60" s="10" t="s">
        <v>198</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207</v>
      </c>
      <c r="C68" s="6"/>
      <c r="D68" s="37" t="s">
        <v>194</v>
      </c>
      <c r="E68" s="38"/>
      <c r="F68" s="38"/>
      <c r="G68" s="38"/>
      <c r="H68" s="38"/>
      <c r="I68" s="38"/>
      <c r="J68" s="38"/>
      <c r="K68" s="38"/>
      <c r="L68" s="38"/>
      <c r="M68" s="38"/>
      <c r="N68" s="38"/>
      <c r="O68" s="38"/>
      <c r="P68" s="38"/>
      <c r="Q68" s="38"/>
      <c r="R68" s="38"/>
      <c r="S68" s="38"/>
      <c r="T68" s="38"/>
      <c r="U68" s="38"/>
      <c r="V68" s="38"/>
      <c r="W68" s="39"/>
    </row>
    <row r="69" spans="2:23">
      <c r="B69" s="6"/>
      <c r="C69" s="8" t="s">
        <v>195</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196</v>
      </c>
      <c r="R90" s="39">
        <v>7.0000000000000007E-2</v>
      </c>
    </row>
    <row r="91" spans="2:23">
      <c r="B91" s="7"/>
      <c r="C91" s="47">
        <v>8.5</v>
      </c>
      <c r="D91" s="31">
        <v>58</v>
      </c>
      <c r="E91" s="31">
        <v>28</v>
      </c>
      <c r="F91" s="31">
        <v>8.6999999999999993</v>
      </c>
      <c r="G91" s="31">
        <v>2.9</v>
      </c>
      <c r="H91" s="31">
        <v>1.9</v>
      </c>
      <c r="I91" s="31">
        <v>1.6</v>
      </c>
      <c r="J91" s="31">
        <v>1.5</v>
      </c>
      <c r="Q91" s="9" t="s">
        <v>197</v>
      </c>
      <c r="R91" s="11">
        <v>0.57999999999999996</v>
      </c>
    </row>
    <row r="92" spans="2:23">
      <c r="B92" s="7"/>
      <c r="C92" s="47">
        <v>9</v>
      </c>
      <c r="D92" s="31">
        <v>55</v>
      </c>
      <c r="E92" s="31">
        <v>25</v>
      </c>
      <c r="F92" s="31">
        <v>7.4</v>
      </c>
      <c r="G92" s="31">
        <v>2.5</v>
      </c>
      <c r="H92" s="31">
        <v>1.7</v>
      </c>
      <c r="I92" s="31">
        <v>1.4</v>
      </c>
      <c r="Q92" s="10" t="s">
        <v>198</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205</v>
      </c>
    </row>
    <row r="100" spans="2:23">
      <c r="B100" s="15" t="s">
        <v>208</v>
      </c>
      <c r="C100" s="6"/>
      <c r="D100" s="37" t="s">
        <v>194</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195</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196</v>
      </c>
      <c r="R122" s="39">
        <v>7.0000000000000007E-2</v>
      </c>
    </row>
    <row r="123" spans="2:23">
      <c r="B123" s="7"/>
      <c r="C123" s="47">
        <v>8.5</v>
      </c>
      <c r="D123" s="31">
        <v>78</v>
      </c>
      <c r="E123" s="31">
        <v>42</v>
      </c>
      <c r="F123" s="31">
        <v>15</v>
      </c>
      <c r="G123" s="31">
        <v>5.2</v>
      </c>
      <c r="H123" s="31">
        <v>3.7</v>
      </c>
      <c r="I123" s="31">
        <v>3.1</v>
      </c>
      <c r="J123" s="31">
        <v>2.6</v>
      </c>
      <c r="Q123" s="9" t="s">
        <v>197</v>
      </c>
      <c r="R123" s="11">
        <v>1.1100000000000001</v>
      </c>
    </row>
    <row r="124" spans="2:23">
      <c r="B124" s="7"/>
      <c r="C124" s="47">
        <v>9</v>
      </c>
      <c r="D124" s="31">
        <v>73</v>
      </c>
      <c r="E124" s="31">
        <v>38</v>
      </c>
      <c r="F124" s="31">
        <v>12</v>
      </c>
      <c r="G124" s="31">
        <v>4.3</v>
      </c>
      <c r="H124" s="31">
        <v>3.2</v>
      </c>
      <c r="I124" s="31">
        <v>2.4</v>
      </c>
      <c r="Q124" s="10" t="s">
        <v>198</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205</v>
      </c>
    </row>
    <row r="132" spans="2:23">
      <c r="B132" s="15" t="s">
        <v>206</v>
      </c>
      <c r="C132" s="6"/>
      <c r="D132" s="37" t="s">
        <v>194</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195</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196</v>
      </c>
      <c r="R154" s="39">
        <v>0.08</v>
      </c>
    </row>
    <row r="155" spans="2:23">
      <c r="B155" s="7"/>
      <c r="C155" s="47">
        <v>8.5</v>
      </c>
      <c r="D155" s="31">
        <v>184</v>
      </c>
      <c r="E155" s="31">
        <v>74</v>
      </c>
      <c r="F155" s="31">
        <v>19</v>
      </c>
      <c r="G155" s="31">
        <v>5.3</v>
      </c>
      <c r="H155" s="31">
        <v>3.2</v>
      </c>
      <c r="I155" s="31">
        <v>2.5</v>
      </c>
      <c r="J155" s="18">
        <v>2.1</v>
      </c>
      <c r="Q155" s="9" t="s">
        <v>197</v>
      </c>
      <c r="R155" s="11">
        <v>1.55</v>
      </c>
    </row>
    <row r="156" spans="2:23">
      <c r="B156" s="7"/>
      <c r="C156" s="47">
        <v>9</v>
      </c>
      <c r="D156" s="31">
        <v>174</v>
      </c>
      <c r="E156" s="31">
        <v>66</v>
      </c>
      <c r="F156" s="31">
        <v>16</v>
      </c>
      <c r="G156" s="31">
        <v>4.5999999999999996</v>
      </c>
      <c r="H156" s="31">
        <v>2.8</v>
      </c>
      <c r="I156" s="31">
        <v>2.1</v>
      </c>
      <c r="Q156" s="10" t="s">
        <v>198</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7"/>
  <sheetViews>
    <sheetView zoomScaleNormal="100" workbookViewId="0"/>
  </sheetViews>
  <sheetFormatPr defaultRowHeight="15.75" customHeight="1"/>
  <cols>
    <col min="1" max="1" width="14.28515625" style="610" customWidth="1"/>
    <col min="2" max="2" width="19" style="617" customWidth="1"/>
    <col min="3" max="3" width="77.140625" style="615" customWidth="1"/>
    <col min="4" max="4" width="17.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365</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3297</v>
      </c>
    </row>
    <row r="11" spans="1:10" s="619" customFormat="1" ht="15.75" customHeight="1">
      <c r="A11" s="619" t="s">
        <v>364</v>
      </c>
      <c r="B11" s="620" t="str">
        <f>Start!$E$5</f>
        <v>English</v>
      </c>
      <c r="C11" s="621" t="s">
        <v>344</v>
      </c>
      <c r="D11" s="621" t="s">
        <v>1965</v>
      </c>
      <c r="E11" s="621" t="s">
        <v>1966</v>
      </c>
      <c r="F11" s="621" t="s">
        <v>3297</v>
      </c>
      <c r="G11" s="622"/>
      <c r="H11" s="656"/>
      <c r="I11" s="619" t="s">
        <v>2770</v>
      </c>
      <c r="J11" s="619" t="s">
        <v>2771</v>
      </c>
    </row>
    <row r="12" spans="1:10" s="607" customFormat="1" ht="15.75" customHeight="1">
      <c r="B12" s="617" t="str">
        <f t="shared" ref="B12:B75" si="0">INDEX(C12:G12,MATCH($B$11,$C$11:$G$11,0))</f>
        <v>BACKGROUND INFORMATION</v>
      </c>
      <c r="C12" s="601" t="s">
        <v>277</v>
      </c>
      <c r="D12" s="601" t="s">
        <v>597</v>
      </c>
      <c r="E12" s="602" t="s">
        <v>845</v>
      </c>
      <c r="F12" s="660" t="s">
        <v>2796</v>
      </c>
      <c r="G12" s="616"/>
      <c r="H12" s="655" t="s">
        <v>2772</v>
      </c>
      <c r="J12" s="607" t="s">
        <v>2001</v>
      </c>
    </row>
    <row r="13" spans="1:10" s="607" customFormat="1" ht="15.75" customHeight="1">
      <c r="B13" s="617" t="str">
        <f t="shared" si="0"/>
        <v>Before you get started using the tool, there are a few things that are useful to know:</v>
      </c>
      <c r="C13" s="601" t="s">
        <v>244</v>
      </c>
      <c r="D13" s="601" t="s">
        <v>598</v>
      </c>
      <c r="E13" s="602" t="s">
        <v>846</v>
      </c>
      <c r="F13" s="661" t="s">
        <v>2797</v>
      </c>
      <c r="G13" s="616"/>
      <c r="H13" s="655" t="s">
        <v>2772</v>
      </c>
      <c r="J13" s="607" t="s">
        <v>2002</v>
      </c>
    </row>
    <row r="14" spans="1:10" s="607" customFormat="1" ht="15.75" customHeight="1">
      <c r="B14" s="617" t="str">
        <f t="shared" si="0"/>
        <v>Choose an Example:</v>
      </c>
      <c r="C14" s="601" t="s">
        <v>328</v>
      </c>
      <c r="D14" s="601" t="s">
        <v>599</v>
      </c>
      <c r="E14" s="602" t="s">
        <v>847</v>
      </c>
      <c r="F14" s="661" t="s">
        <v>2798</v>
      </c>
      <c r="G14" s="616"/>
      <c r="H14" s="655" t="s">
        <v>2772</v>
      </c>
      <c r="J14" s="607" t="s">
        <v>2003</v>
      </c>
    </row>
    <row r="15" spans="1:10" s="607" customFormat="1" ht="15.75" customHeight="1">
      <c r="B15" s="617" t="str">
        <f t="shared" si="0"/>
        <v>Small Local Road</v>
      </c>
      <c r="C15" s="601" t="s">
        <v>324</v>
      </c>
      <c r="D15" s="601" t="s">
        <v>600</v>
      </c>
      <c r="E15" s="602" t="s">
        <v>848</v>
      </c>
      <c r="F15" s="661" t="s">
        <v>2799</v>
      </c>
      <c r="G15" s="616"/>
      <c r="H15" s="655" t="s">
        <v>2772</v>
      </c>
      <c r="J15" s="607" t="s">
        <v>2004</v>
      </c>
    </row>
    <row r="16" spans="1:10" s="607" customFormat="1" ht="15.75" customHeight="1">
      <c r="B16" s="617" t="str">
        <f t="shared" si="0"/>
        <v>Local / Medium</v>
      </c>
      <c r="C16" s="601" t="s">
        <v>327</v>
      </c>
      <c r="D16" s="601" t="s">
        <v>1896</v>
      </c>
      <c r="E16" s="602" t="s">
        <v>849</v>
      </c>
      <c r="F16" s="661" t="s">
        <v>2800</v>
      </c>
      <c r="G16" s="616"/>
      <c r="H16" s="655" t="s">
        <v>2772</v>
      </c>
      <c r="J16" s="607" t="s">
        <v>2005</v>
      </c>
    </row>
    <row r="17" spans="2:32" s="607" customFormat="1" ht="15.75" customHeight="1">
      <c r="B17" s="617" t="str">
        <f t="shared" si="0"/>
        <v>Collector / Medium</v>
      </c>
      <c r="C17" s="601" t="s">
        <v>371</v>
      </c>
      <c r="D17" s="601" t="s">
        <v>1897</v>
      </c>
      <c r="E17" s="602" t="s">
        <v>850</v>
      </c>
      <c r="F17" s="661" t="s">
        <v>2801</v>
      </c>
      <c r="G17" s="616"/>
      <c r="H17" s="655" t="s">
        <v>2772</v>
      </c>
      <c r="J17" s="607" t="s">
        <v>2006</v>
      </c>
    </row>
    <row r="18" spans="2:32" s="607" customFormat="1" ht="15.75" customHeight="1">
      <c r="B18" s="617" t="str">
        <f t="shared" si="0"/>
        <v>Expressway / High</v>
      </c>
      <c r="C18" s="601" t="s">
        <v>370</v>
      </c>
      <c r="D18" s="601" t="s">
        <v>601</v>
      </c>
      <c r="E18" s="602" t="s">
        <v>851</v>
      </c>
      <c r="F18" s="661" t="s">
        <v>2802</v>
      </c>
      <c r="G18" s="616"/>
      <c r="H18" s="655" t="s">
        <v>2772</v>
      </c>
      <c r="J18" s="607" t="s">
        <v>2007</v>
      </c>
    </row>
    <row r="19" spans="2:32" s="607" customFormat="1" ht="15.75" customHeight="1">
      <c r="B19" s="617" t="str">
        <f t="shared" si="0"/>
        <v>Fixture Placement</v>
      </c>
      <c r="C19" s="601" t="s">
        <v>321</v>
      </c>
      <c r="D19" s="601" t="s">
        <v>602</v>
      </c>
      <c r="E19" s="602" t="s">
        <v>1490</v>
      </c>
      <c r="F19" s="661" t="s">
        <v>2803</v>
      </c>
      <c r="G19" s="616"/>
      <c r="H19" s="655" t="s">
        <v>2772</v>
      </c>
      <c r="J19" s="607" t="s">
        <v>2008</v>
      </c>
    </row>
    <row r="20" spans="2:32" s="607" customFormat="1" ht="15.75" customHeight="1">
      <c r="B20" s="617" t="str">
        <f t="shared" si="0"/>
        <v>Single-side, 1 meter over lane edge</v>
      </c>
      <c r="C20" s="601" t="s">
        <v>368</v>
      </c>
      <c r="D20" s="601" t="s">
        <v>603</v>
      </c>
      <c r="E20" s="602" t="s">
        <v>1491</v>
      </c>
      <c r="F20" s="661" t="s">
        <v>2804</v>
      </c>
      <c r="G20" s="616"/>
      <c r="H20" s="655" t="s">
        <v>2772</v>
      </c>
      <c r="J20" s="607" t="s">
        <v>2009</v>
      </c>
    </row>
    <row r="21" spans="2:32" s="607" customFormat="1" ht="15.75" customHeight="1">
      <c r="B21" s="617" t="str">
        <f t="shared" si="0"/>
        <v>Staggered, 1 meter over lane edge</v>
      </c>
      <c r="C21" s="601" t="s">
        <v>373</v>
      </c>
      <c r="D21" s="601" t="s">
        <v>604</v>
      </c>
      <c r="E21" s="602" t="s">
        <v>1492</v>
      </c>
      <c r="F21" s="661" t="s">
        <v>2805</v>
      </c>
      <c r="G21" s="616"/>
      <c r="H21" s="655" t="s">
        <v>2772</v>
      </c>
      <c r="J21" s="607" t="s">
        <v>2010</v>
      </c>
    </row>
    <row r="22" spans="2:32" s="607" customFormat="1" ht="15.75" customHeight="1">
      <c r="B22" s="617" t="str">
        <f t="shared" si="0"/>
        <v>Full Inputs:</v>
      </c>
      <c r="C22" s="601" t="s">
        <v>326</v>
      </c>
      <c r="D22" s="601" t="s">
        <v>605</v>
      </c>
      <c r="E22" s="602" t="s">
        <v>852</v>
      </c>
      <c r="F22" s="662" t="s">
        <v>2806</v>
      </c>
      <c r="G22" s="616"/>
      <c r="H22" s="655" t="s">
        <v>2772</v>
      </c>
      <c r="J22" s="607" t="s">
        <v>2011</v>
      </c>
    </row>
    <row r="23" spans="2:32" s="607" customFormat="1" ht="15.75" customHeight="1">
      <c r="B23" s="617" t="str">
        <f t="shared" si="0"/>
        <v>Road Geometry</v>
      </c>
      <c r="C23" s="601" t="s">
        <v>14</v>
      </c>
      <c r="D23" s="601" t="s">
        <v>606</v>
      </c>
      <c r="E23" s="602" t="s">
        <v>1493</v>
      </c>
      <c r="F23" s="662" t="s">
        <v>2807</v>
      </c>
      <c r="G23" s="616"/>
      <c r="H23" s="655"/>
      <c r="J23" s="607" t="s">
        <v>2012</v>
      </c>
      <c r="L23" s="607" t="s">
        <v>2013</v>
      </c>
      <c r="M23" s="607" t="s">
        <v>2014</v>
      </c>
      <c r="N23" s="607" t="s">
        <v>2015</v>
      </c>
      <c r="O23" s="607" t="s">
        <v>2016</v>
      </c>
      <c r="P23" s="607" t="s">
        <v>2017</v>
      </c>
      <c r="Q23" s="607" t="s">
        <v>2018</v>
      </c>
      <c r="R23" s="607" t="s">
        <v>2019</v>
      </c>
      <c r="S23" s="607" t="s">
        <v>2020</v>
      </c>
      <c r="T23" s="607" t="s">
        <v>2021</v>
      </c>
      <c r="U23" s="607" t="s">
        <v>2022</v>
      </c>
      <c r="V23" s="607" t="s">
        <v>2023</v>
      </c>
      <c r="W23" s="607" t="s">
        <v>2024</v>
      </c>
      <c r="X23" s="607" t="s">
        <v>2025</v>
      </c>
      <c r="Y23" s="607" t="s">
        <v>2026</v>
      </c>
      <c r="Z23" s="607" t="s">
        <v>2027</v>
      </c>
      <c r="AA23" s="607" t="s">
        <v>2028</v>
      </c>
      <c r="AB23" s="607" t="s">
        <v>2029</v>
      </c>
      <c r="AC23" s="607" t="s">
        <v>2030</v>
      </c>
      <c r="AD23" s="607" t="s">
        <v>2031</v>
      </c>
      <c r="AE23" s="607" t="s">
        <v>2032</v>
      </c>
      <c r="AF23" s="607" t="s">
        <v>2033</v>
      </c>
    </row>
    <row r="24" spans="2:32" s="607" customFormat="1" ht="15.75" customHeight="1">
      <c r="B24" s="617" t="str">
        <f t="shared" si="0"/>
        <v xml:space="preserve">Overall Uniformity (U0 - avg/min) </v>
      </c>
      <c r="C24" s="601" t="s">
        <v>500</v>
      </c>
      <c r="D24" s="601" t="s">
        <v>607</v>
      </c>
      <c r="E24" s="602" t="s">
        <v>853</v>
      </c>
      <c r="F24" s="661" t="s">
        <v>2808</v>
      </c>
      <c r="G24" s="616"/>
      <c r="H24" s="655" t="s">
        <v>2772</v>
      </c>
      <c r="J24" s="607" t="s">
        <v>2034</v>
      </c>
    </row>
    <row r="25" spans="2:32" s="607" customFormat="1" ht="15.75" customHeight="1">
      <c r="B25" s="617" t="str">
        <f t="shared" si="0"/>
        <v>Example 1 - Local Road</v>
      </c>
      <c r="C25" s="601" t="s">
        <v>375</v>
      </c>
      <c r="D25" s="601" t="s">
        <v>608</v>
      </c>
      <c r="E25" s="602" t="s">
        <v>1494</v>
      </c>
      <c r="F25" s="661" t="s">
        <v>2809</v>
      </c>
      <c r="G25" s="616"/>
      <c r="H25" s="655" t="s">
        <v>2772</v>
      </c>
      <c r="J25" s="607" t="s">
        <v>2035</v>
      </c>
    </row>
    <row r="26" spans="2:32" s="607" customFormat="1" ht="15.75" customHeight="1">
      <c r="B26" s="617" t="str">
        <f t="shared" si="0"/>
        <v>Street Type</v>
      </c>
      <c r="C26" s="601" t="s">
        <v>317</v>
      </c>
      <c r="D26" s="601" t="s">
        <v>609</v>
      </c>
      <c r="E26" s="602" t="s">
        <v>854</v>
      </c>
      <c r="F26" s="661" t="s">
        <v>2810</v>
      </c>
      <c r="G26" s="616"/>
      <c r="H26" s="655" t="s">
        <v>2772</v>
      </c>
      <c r="J26" s="607" t="s">
        <v>2036</v>
      </c>
    </row>
    <row r="27" spans="2:32" s="607" customFormat="1" ht="15.75" customHeight="1">
      <c r="B27" s="617" t="str">
        <f t="shared" si="0"/>
        <v>SEAD Street Lighting Tool v1.77</v>
      </c>
      <c r="C27" s="601" t="str">
        <f>"SEAD Street Lighting Tool v"&amp;VersionNumber</f>
        <v>SEAD Street Lighting Tool v1.77</v>
      </c>
      <c r="D27" s="601" t="str">
        <f>"Outil d'évaluation de l'éclairage des rues SEAD v"&amp;VersionNumber</f>
        <v>Outil d'évaluation de l'éclairage des rues SEAD v1.77</v>
      </c>
      <c r="E27" s="601" t="str">
        <f>"Herramienta SEAD para sistemas de Iluminación en vialidades v"&amp;VersionNumber</f>
        <v>Herramienta SEAD para sistemas de Iluminación en vialidades v1.77</v>
      </c>
      <c r="F27" s="661" t="str">
        <f>"SEAD Инструмент оценки уличного освещения v"&amp;VersionNumber</f>
        <v>SEAD Инструмент оценки уличного освещения v1.77</v>
      </c>
      <c r="G27" s="616"/>
      <c r="H27" s="655"/>
      <c r="J27" s="607" t="s">
        <v>2037</v>
      </c>
      <c r="L27" s="607" t="s">
        <v>2038</v>
      </c>
      <c r="M27" s="607" t="s">
        <v>2039</v>
      </c>
    </row>
    <row r="28" spans="2:32" s="607" customFormat="1" ht="15.75" customHeight="1">
      <c r="B28" s="617" t="str">
        <f t="shared" si="0"/>
        <v>Single Fixture</v>
      </c>
      <c r="C28" s="601" t="s">
        <v>263</v>
      </c>
      <c r="D28" s="601" t="s">
        <v>610</v>
      </c>
      <c r="E28" s="601" t="s">
        <v>1495</v>
      </c>
      <c r="F28" s="661" t="s">
        <v>2811</v>
      </c>
      <c r="G28" s="616"/>
      <c r="H28" s="655" t="s">
        <v>2772</v>
      </c>
      <c r="J28" s="607" t="s">
        <v>2040</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260</v>
      </c>
      <c r="D29" s="601" t="s">
        <v>1898</v>
      </c>
      <c r="E29" s="602" t="s">
        <v>1496</v>
      </c>
      <c r="F29" s="661" t="s">
        <v>2812</v>
      </c>
      <c r="G29" s="616"/>
      <c r="H29" s="655" t="s">
        <v>2772</v>
      </c>
      <c r="J29" s="607" t="s">
        <v>2041</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286</v>
      </c>
      <c r="D30" s="601" t="s">
        <v>1899</v>
      </c>
      <c r="E30" s="608" t="s">
        <v>1497</v>
      </c>
      <c r="F30" s="661" t="s">
        <v>2813</v>
      </c>
      <c r="G30" s="616"/>
      <c r="H30" s="655" t="s">
        <v>2772</v>
      </c>
      <c r="J30" s="607" t="s">
        <v>2042</v>
      </c>
    </row>
    <row r="31" spans="2:32" s="607" customFormat="1" ht="15.75" customHeight="1">
      <c r="B31" s="617" t="str">
        <f t="shared" si="0"/>
        <v>- The tool is designed to be simple to use, requiring little prior knowledge. Follow the steps, and look out for popup boxes and "?" links for additional information</v>
      </c>
      <c r="C31" s="601" t="s">
        <v>250</v>
      </c>
      <c r="D31" s="601" t="s">
        <v>611</v>
      </c>
      <c r="E31" s="602" t="s">
        <v>855</v>
      </c>
      <c r="F31" s="661" t="s">
        <v>2814</v>
      </c>
      <c r="G31" s="616"/>
      <c r="H31" s="655" t="s">
        <v>2772</v>
      </c>
      <c r="J31" s="607" t="s">
        <v>2043</v>
      </c>
    </row>
    <row r="32" spans="2:32" s="607" customFormat="1" ht="15.75" customHeight="1">
      <c r="B32" s="617" t="str">
        <f t="shared" si="0"/>
        <v xml:space="preserve"> 'Windows button' -&gt; Excel Options -&gt; Trust Center -&gt; Trust Center Settings</v>
      </c>
      <c r="C32" s="601" t="s">
        <v>252</v>
      </c>
      <c r="D32" s="601" t="s">
        <v>844</v>
      </c>
      <c r="E32" s="602" t="s">
        <v>856</v>
      </c>
      <c r="F32" s="663" t="s">
        <v>2815</v>
      </c>
      <c r="G32" s="616"/>
      <c r="H32" s="655" t="s">
        <v>2772</v>
      </c>
      <c r="J32" s="607" t="s">
        <v>2044</v>
      </c>
    </row>
    <row r="33" spans="2:10" s="607" customFormat="1" ht="15.75" customHeight="1">
      <c r="B33" s="617" t="str">
        <f t="shared" si="0"/>
        <v>2-lane road, single-side</v>
      </c>
      <c r="C33" s="601" t="s">
        <v>271</v>
      </c>
      <c r="D33" s="601" t="s">
        <v>612</v>
      </c>
      <c r="E33" s="602" t="s">
        <v>1498</v>
      </c>
      <c r="F33" s="661" t="s">
        <v>2816</v>
      </c>
      <c r="G33" s="616"/>
      <c r="H33" s="655" t="s">
        <v>2772</v>
      </c>
      <c r="J33" s="607" t="s">
        <v>2045</v>
      </c>
    </row>
    <row r="34" spans="2:10" s="607" customFormat="1" ht="15.75" customHeight="1">
      <c r="B34" s="617" t="str">
        <f t="shared" si="0"/>
        <v>4-lane road, staggered</v>
      </c>
      <c r="C34" s="601" t="s">
        <v>272</v>
      </c>
      <c r="D34" s="601" t="s">
        <v>1900</v>
      </c>
      <c r="E34" s="602" t="s">
        <v>1499</v>
      </c>
      <c r="F34" s="661" t="s">
        <v>2817</v>
      </c>
      <c r="G34" s="616"/>
      <c r="H34" s="655" t="s">
        <v>2772</v>
      </c>
      <c r="J34" s="607" t="s">
        <v>2046</v>
      </c>
    </row>
    <row r="35" spans="2:10" s="607" customFormat="1" ht="15.75" customHeight="1">
      <c r="B35" s="617" t="str">
        <f t="shared" si="0"/>
        <v>6-lane road, median mounted</v>
      </c>
      <c r="C35" s="601" t="s">
        <v>273</v>
      </c>
      <c r="D35" s="601" t="s">
        <v>613</v>
      </c>
      <c r="E35" s="602" t="s">
        <v>1500</v>
      </c>
      <c r="F35" s="661" t="s">
        <v>2818</v>
      </c>
      <c r="G35" s="616"/>
      <c r="H35" s="655" t="s">
        <v>2772</v>
      </c>
      <c r="J35" s="607" t="s">
        <v>2047</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222</v>
      </c>
      <c r="D36" s="601" t="s">
        <v>614</v>
      </c>
      <c r="E36" s="602" t="s">
        <v>1501</v>
      </c>
      <c r="F36" s="661" t="s">
        <v>2819</v>
      </c>
      <c r="G36" s="616"/>
      <c r="H36" s="655" t="s">
        <v>2772</v>
      </c>
      <c r="J36" s="607" t="s">
        <v>2048</v>
      </c>
    </row>
    <row r="37" spans="2:10" s="607" customFormat="1" ht="15.75" customHeight="1">
      <c r="B37" s="617" t="str">
        <f t="shared" si="0"/>
        <v xml:space="preserve">All results will be archived to the MResults tab, and show up in MGraphs.  </v>
      </c>
      <c r="C37" s="601" t="s">
        <v>235</v>
      </c>
      <c r="D37" s="601" t="s">
        <v>1901</v>
      </c>
      <c r="E37" s="602" t="s">
        <v>1502</v>
      </c>
      <c r="F37" s="661" t="s">
        <v>2820</v>
      </c>
      <c r="G37" s="616"/>
      <c r="H37" s="655" t="s">
        <v>2772</v>
      </c>
      <c r="J37" s="607" t="s">
        <v>2049</v>
      </c>
    </row>
    <row r="38" spans="2:10" s="607" customFormat="1" ht="15.75" customHeight="1">
      <c r="B38" s="617" t="str">
        <f t="shared" si="0"/>
        <v>Before you start</v>
      </c>
      <c r="C38" s="601" t="s">
        <v>243</v>
      </c>
      <c r="D38" s="601" t="s">
        <v>1006</v>
      </c>
      <c r="E38" s="602" t="s">
        <v>1503</v>
      </c>
      <c r="F38" s="661" t="s">
        <v>2821</v>
      </c>
      <c r="G38" s="616"/>
      <c r="H38" s="655" t="s">
        <v>2772</v>
      </c>
      <c r="J38" s="607" t="s">
        <v>2050</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236</v>
      </c>
      <c r="D39" s="601" t="s">
        <v>1902</v>
      </c>
      <c r="E39" s="602" t="s">
        <v>1903</v>
      </c>
      <c r="F39" s="661" t="s">
        <v>2822</v>
      </c>
      <c r="G39" s="616"/>
      <c r="H39" s="655" t="s">
        <v>2772</v>
      </c>
      <c r="J39" s="607" t="s">
        <v>2051</v>
      </c>
    </row>
    <row r="40" spans="2:10" s="607" customFormat="1" ht="15.75" customHeight="1">
      <c r="B40" s="617" t="str">
        <f t="shared" si="0"/>
        <v>Click 'Macro Settings' and 'Enable all macros'</v>
      </c>
      <c r="C40" s="601" t="s">
        <v>253</v>
      </c>
      <c r="D40" s="601" t="s">
        <v>1005</v>
      </c>
      <c r="E40" s="602" t="s">
        <v>857</v>
      </c>
      <c r="F40" s="661" t="s">
        <v>2823</v>
      </c>
      <c r="G40" s="616"/>
      <c r="H40" s="655" t="s">
        <v>2772</v>
      </c>
      <c r="J40" s="607" t="s">
        <v>2052</v>
      </c>
    </row>
    <row r="41" spans="2:10" s="607" customFormat="1" ht="15.75" customHeight="1">
      <c r="B41" s="617" t="str">
        <f t="shared" si="0"/>
        <v xml:space="preserve">Contact the manufacturer or visit their website to download the electronic IES files for the fixtures you're considering </v>
      </c>
      <c r="C41" s="601" t="s">
        <v>237</v>
      </c>
      <c r="D41" s="601" t="s">
        <v>615</v>
      </c>
      <c r="E41" s="602" t="s">
        <v>1504</v>
      </c>
      <c r="F41" s="661" t="s">
        <v>2824</v>
      </c>
      <c r="G41" s="616"/>
      <c r="H41" s="655" t="s">
        <v>2772</v>
      </c>
      <c r="J41" s="607" t="s">
        <v>2053</v>
      </c>
    </row>
    <row r="42" spans="2:10" s="607" customFormat="1" ht="15.75" customHeight="1">
      <c r="B42" s="617" t="str">
        <f t="shared" si="0"/>
        <v>Describe your specific scenario</v>
      </c>
      <c r="C42" s="601" t="s">
        <v>274</v>
      </c>
      <c r="D42" s="601" t="s">
        <v>616</v>
      </c>
      <c r="E42" s="602" t="s">
        <v>1505</v>
      </c>
      <c r="F42" s="661" t="s">
        <v>2825</v>
      </c>
      <c r="G42" s="616"/>
      <c r="H42" s="655" t="s">
        <v>2772</v>
      </c>
      <c r="J42" s="607" t="s">
        <v>2054</v>
      </c>
    </row>
    <row r="43" spans="2:10" s="607" customFormat="1" ht="15.75" customHeight="1">
      <c r="B43" s="617" t="str">
        <f t="shared" si="0"/>
        <v xml:space="preserve">Excel 2003: </v>
      </c>
      <c r="C43" s="601" t="s">
        <v>254</v>
      </c>
      <c r="D43" s="609" t="s">
        <v>617</v>
      </c>
      <c r="E43" s="601" t="s">
        <v>254</v>
      </c>
      <c r="F43" s="661" t="s">
        <v>254</v>
      </c>
      <c r="G43" s="616"/>
      <c r="H43" s="655" t="s">
        <v>2772</v>
      </c>
      <c r="J43" s="607" t="s">
        <v>2055</v>
      </c>
    </row>
    <row r="44" spans="2:10" s="607" customFormat="1" ht="15.75" customHeight="1">
      <c r="B44" s="617" t="str">
        <f t="shared" si="0"/>
        <v>Excel 2007:</v>
      </c>
      <c r="C44" s="601" t="s">
        <v>251</v>
      </c>
      <c r="D44" s="609" t="s">
        <v>618</v>
      </c>
      <c r="E44" s="601" t="s">
        <v>251</v>
      </c>
      <c r="F44" s="661" t="s">
        <v>251</v>
      </c>
      <c r="G44" s="616"/>
      <c r="H44" s="655" t="s">
        <v>2772</v>
      </c>
      <c r="J44" s="607" t="s">
        <v>2056</v>
      </c>
    </row>
    <row r="45" spans="2:10" s="607" customFormat="1" ht="15.75" customHeight="1">
      <c r="B45" s="617" t="str">
        <f t="shared" si="0"/>
        <v xml:space="preserve">Follow steps 1-5 on the inputs page to define your current configuration, desired target light levels, and relevant costs </v>
      </c>
      <c r="C45" s="601" t="s">
        <v>242</v>
      </c>
      <c r="D45" s="601" t="s">
        <v>619</v>
      </c>
      <c r="E45" s="602" t="s">
        <v>1506</v>
      </c>
      <c r="F45" s="661" t="s">
        <v>2826</v>
      </c>
      <c r="G45" s="616"/>
      <c r="H45" s="655" t="s">
        <v>2772</v>
      </c>
      <c r="J45" s="607" t="s">
        <v>2057</v>
      </c>
    </row>
    <row r="46" spans="2:10" s="607" customFormat="1" ht="15.75" customHeight="1">
      <c r="B46" s="617" t="str">
        <f t="shared" si="0"/>
        <v xml:space="preserve">Follow steps 1-5 to define your road configuration, desired target light levels, and relavant costs </v>
      </c>
      <c r="C46" s="601" t="s">
        <v>239</v>
      </c>
      <c r="D46" s="601" t="s">
        <v>620</v>
      </c>
      <c r="E46" s="602" t="s">
        <v>1507</v>
      </c>
      <c r="F46" s="661" t="s">
        <v>2827</v>
      </c>
      <c r="G46" s="616"/>
      <c r="H46" s="655" t="s">
        <v>2772</v>
      </c>
      <c r="J46" s="607" t="s">
        <v>2058</v>
      </c>
    </row>
    <row r="47" spans="2:10" s="607" customFormat="1" ht="15.75" customHeight="1">
      <c r="B47" s="617" t="str">
        <f t="shared" si="0"/>
        <v xml:space="preserve">Follow steps 1-5, choosing the appropriate comparison type of single fixture or multiple fixtures in step 3 </v>
      </c>
      <c r="C47" s="601" t="s">
        <v>231</v>
      </c>
      <c r="D47" s="601" t="s">
        <v>621</v>
      </c>
      <c r="E47" s="602" t="s">
        <v>1508</v>
      </c>
      <c r="F47" s="661" t="s">
        <v>2828</v>
      </c>
      <c r="G47" s="616"/>
      <c r="H47" s="655" t="s">
        <v>2772</v>
      </c>
      <c r="J47" s="607" t="s">
        <v>2059</v>
      </c>
    </row>
    <row r="48" spans="2:10" s="607" customFormat="1" ht="15.75" customHeight="1">
      <c r="B48" s="617" t="str">
        <f t="shared" si="0"/>
        <v xml:space="preserve">For a description of the other tabs and what they contain go here: </v>
      </c>
      <c r="C48" s="601" t="s">
        <v>283</v>
      </c>
      <c r="D48" s="601" t="s">
        <v>622</v>
      </c>
      <c r="E48" s="602" t="s">
        <v>858</v>
      </c>
      <c r="F48" s="661" t="s">
        <v>2829</v>
      </c>
      <c r="G48" s="616"/>
      <c r="H48" s="655" t="s">
        <v>2772</v>
      </c>
      <c r="J48" s="607" t="s">
        <v>2060</v>
      </c>
    </row>
    <row r="49" spans="2:10" s="607" customFormat="1" ht="15.75" customHeight="1">
      <c r="B49" s="617" t="str">
        <f t="shared" si="0"/>
        <v>Get Started!</v>
      </c>
      <c r="C49" s="601" t="s">
        <v>267</v>
      </c>
      <c r="D49" s="601" t="s">
        <v>623</v>
      </c>
      <c r="E49" s="602" t="s">
        <v>1509</v>
      </c>
      <c r="F49" s="661" t="s">
        <v>2830</v>
      </c>
      <c r="G49" s="616"/>
      <c r="H49" s="655" t="s">
        <v>2772</v>
      </c>
      <c r="J49" s="607" t="s">
        <v>2061</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233</v>
      </c>
      <c r="D50" s="601" t="s">
        <v>624</v>
      </c>
      <c r="E50" s="602" t="s">
        <v>1510</v>
      </c>
      <c r="F50" s="661" t="s">
        <v>2831</v>
      </c>
      <c r="G50" s="616"/>
      <c r="H50" s="655" t="s">
        <v>2772</v>
      </c>
      <c r="J50" s="607" t="s">
        <v>2062</v>
      </c>
    </row>
    <row r="51" spans="2:10" s="607" customFormat="1" ht="15.75" customHeight="1">
      <c r="B51" s="617" t="str">
        <f t="shared" si="0"/>
        <v>'Inputs' Tab</v>
      </c>
      <c r="C51" s="601" t="s">
        <v>245</v>
      </c>
      <c r="D51" s="601" t="s">
        <v>1904</v>
      </c>
      <c r="E51" s="602" t="s">
        <v>859</v>
      </c>
      <c r="F51" s="661" t="s">
        <v>2832</v>
      </c>
      <c r="G51" s="616"/>
      <c r="H51" s="655" t="s">
        <v>2772</v>
      </c>
      <c r="J51" s="607" t="s">
        <v>2063</v>
      </c>
    </row>
    <row r="52" spans="2:10" s="607" customFormat="1" ht="15.75" customHeight="1">
      <c r="B52" s="617" t="str">
        <f t="shared" si="0"/>
        <v xml:space="preserve">Instructions for potential applications of the tool: </v>
      </c>
      <c r="C52" s="601" t="s">
        <v>351</v>
      </c>
      <c r="D52" s="601" t="s">
        <v>625</v>
      </c>
      <c r="E52" s="602" t="s">
        <v>860</v>
      </c>
      <c r="F52" s="661" t="s">
        <v>2833</v>
      </c>
      <c r="G52" s="616"/>
      <c r="H52" s="655" t="s">
        <v>2772</v>
      </c>
      <c r="J52" s="607" t="s">
        <v>2064</v>
      </c>
    </row>
    <row r="53" spans="2:10" s="607" customFormat="1" ht="15.75" customHeight="1">
      <c r="B53" s="617" t="str">
        <f t="shared" si="0"/>
        <v>Macros</v>
      </c>
      <c r="C53" s="601" t="s">
        <v>258</v>
      </c>
      <c r="D53" s="601" t="s">
        <v>258</v>
      </c>
      <c r="E53" s="601" t="s">
        <v>258</v>
      </c>
      <c r="F53" s="661" t="s">
        <v>258</v>
      </c>
      <c r="G53" s="616"/>
      <c r="H53" s="655" t="s">
        <v>2772</v>
      </c>
      <c r="J53" s="607" t="s">
        <v>2065</v>
      </c>
    </row>
    <row r="54" spans="2:10" s="607" customFormat="1" ht="15.75" customHeight="1">
      <c r="B54" s="617" t="str">
        <f t="shared" si="0"/>
        <v>Macros are required to perform the lighting calculations. To use the tool, you must enable macros. To do this:</v>
      </c>
      <c r="C54" s="601" t="s">
        <v>259</v>
      </c>
      <c r="D54" s="601" t="s">
        <v>626</v>
      </c>
      <c r="E54" s="602" t="s">
        <v>1511</v>
      </c>
      <c r="F54" s="661" t="s">
        <v>2834</v>
      </c>
      <c r="G54" s="616"/>
      <c r="H54" s="655" t="s">
        <v>2772</v>
      </c>
      <c r="J54" s="607" t="s">
        <v>2066</v>
      </c>
    </row>
    <row r="55" spans="2:10" s="607" customFormat="1" ht="15.75" customHeight="1">
      <c r="B55" s="617" t="str">
        <f t="shared" si="0"/>
        <v>Make your own:</v>
      </c>
      <c r="C55" s="601" t="s">
        <v>270</v>
      </c>
      <c r="D55" s="601" t="s">
        <v>627</v>
      </c>
      <c r="E55" s="602" t="s">
        <v>861</v>
      </c>
      <c r="F55" s="661" t="s">
        <v>2835</v>
      </c>
      <c r="G55" s="616"/>
      <c r="H55" s="655" t="s">
        <v>2772</v>
      </c>
      <c r="J55" s="607" t="s">
        <v>2067</v>
      </c>
    </row>
    <row r="56" spans="2:10" s="607" customFormat="1" ht="15.75" customHeight="1">
      <c r="B56" s="617" t="str">
        <f t="shared" si="0"/>
        <v>Most steps are self explanatory, but for a few pointers on a specific application, see these links:</v>
      </c>
      <c r="C56" s="601" t="s">
        <v>262</v>
      </c>
      <c r="D56" s="601" t="s">
        <v>628</v>
      </c>
      <c r="E56" s="602" t="s">
        <v>862</v>
      </c>
      <c r="F56" s="661" t="s">
        <v>2836</v>
      </c>
      <c r="G56" s="616"/>
      <c r="H56" s="655" t="s">
        <v>2772</v>
      </c>
      <c r="J56" s="607" t="s">
        <v>2068</v>
      </c>
    </row>
    <row r="57" spans="2:10" s="607" customFormat="1" ht="15.75" customHeight="1">
      <c r="B57" s="617" t="str">
        <f t="shared" si="0"/>
        <v>New installation</v>
      </c>
      <c r="C57" s="601" t="s">
        <v>266</v>
      </c>
      <c r="D57" s="601" t="s">
        <v>629</v>
      </c>
      <c r="E57" s="602" t="s">
        <v>863</v>
      </c>
      <c r="F57" s="661" t="s">
        <v>2837</v>
      </c>
      <c r="G57" s="616"/>
      <c r="H57" s="655" t="s">
        <v>2772</v>
      </c>
      <c r="J57" s="607" t="s">
        <v>2069</v>
      </c>
    </row>
    <row r="58" spans="2:10" s="607" customFormat="1" ht="15.75" customHeight="1">
      <c r="B58" s="617" t="str">
        <f t="shared" si="0"/>
        <v>New Installation and Major Retrofit</v>
      </c>
      <c r="C58" s="601" t="s">
        <v>223</v>
      </c>
      <c r="D58" s="601" t="s">
        <v>630</v>
      </c>
      <c r="E58" s="602" t="s">
        <v>1512</v>
      </c>
      <c r="F58" s="661" t="s">
        <v>2838</v>
      </c>
      <c r="G58" s="616"/>
      <c r="H58" s="655" t="s">
        <v>2772</v>
      </c>
      <c r="J58" s="607" t="s">
        <v>2070</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275</v>
      </c>
      <c r="D59" s="601" t="s">
        <v>631</v>
      </c>
      <c r="E59" s="602" t="s">
        <v>864</v>
      </c>
      <c r="F59" s="661" t="s">
        <v>2839</v>
      </c>
      <c r="G59" s="616"/>
      <c r="H59" s="655" t="s">
        <v>2772</v>
      </c>
      <c r="J59" s="607" t="s">
        <v>2071</v>
      </c>
    </row>
    <row r="60" spans="2:10" s="607" customFormat="1" ht="15.75" customHeight="1">
      <c r="B60" s="617" t="str">
        <f t="shared" si="0"/>
        <v>OR</v>
      </c>
      <c r="C60" s="601" t="s">
        <v>269</v>
      </c>
      <c r="D60" s="601" t="s">
        <v>632</v>
      </c>
      <c r="E60" s="602" t="s">
        <v>1513</v>
      </c>
      <c r="F60" s="661" t="s">
        <v>2840</v>
      </c>
      <c r="G60" s="616"/>
      <c r="H60" s="655" t="s">
        <v>2772</v>
      </c>
      <c r="J60" s="607" t="s">
        <v>2072</v>
      </c>
    </row>
    <row r="61" spans="2:10" s="607" customFormat="1" ht="15.75" customHeight="1">
      <c r="B61" s="617" t="str">
        <f t="shared" si="0"/>
        <v>Retrofit - basic</v>
      </c>
      <c r="C61" s="601" t="s">
        <v>264</v>
      </c>
      <c r="D61" s="601" t="s">
        <v>633</v>
      </c>
      <c r="E61" s="602" t="s">
        <v>865</v>
      </c>
      <c r="F61" s="661" t="s">
        <v>2841</v>
      </c>
      <c r="G61" s="616"/>
      <c r="H61" s="655" t="s">
        <v>2772</v>
      </c>
      <c r="J61" s="607" t="s">
        <v>2073</v>
      </c>
    </row>
    <row r="62" spans="2:10" s="607" customFormat="1" ht="15.75" customHeight="1">
      <c r="B62" s="617" t="str">
        <f t="shared" si="0"/>
        <v>Retrofit - Design Phase</v>
      </c>
      <c r="C62" s="601" t="s">
        <v>221</v>
      </c>
      <c r="D62" s="601" t="s">
        <v>634</v>
      </c>
      <c r="E62" s="602" t="s">
        <v>866</v>
      </c>
      <c r="F62" s="661" t="s">
        <v>2842</v>
      </c>
      <c r="G62" s="616"/>
      <c r="H62" s="655" t="s">
        <v>2772</v>
      </c>
      <c r="J62" s="607" t="s">
        <v>2074</v>
      </c>
    </row>
    <row r="63" spans="2:10" s="607" customFormat="1" ht="15.75" customHeight="1">
      <c r="B63" s="617" t="str">
        <f t="shared" si="0"/>
        <v>Retrofit - detailed</v>
      </c>
      <c r="C63" s="601" t="s">
        <v>265</v>
      </c>
      <c r="D63" s="601" t="s">
        <v>635</v>
      </c>
      <c r="E63" s="602" t="s">
        <v>867</v>
      </c>
      <c r="F63" s="661" t="s">
        <v>2843</v>
      </c>
      <c r="G63" s="616"/>
      <c r="H63" s="655" t="s">
        <v>2772</v>
      </c>
      <c r="J63" s="607" t="s">
        <v>2075</v>
      </c>
    </row>
    <row r="64" spans="2:10" s="607" customFormat="1" ht="15.75" customHeight="1">
      <c r="B64" s="617" t="str">
        <f t="shared" si="0"/>
        <v xml:space="preserve">Retrofit - Exploratory Phase </v>
      </c>
      <c r="C64" s="601" t="s">
        <v>352</v>
      </c>
      <c r="D64" s="601" t="s">
        <v>636</v>
      </c>
      <c r="E64" s="602" t="s">
        <v>868</v>
      </c>
      <c r="F64" s="661" t="s">
        <v>2844</v>
      </c>
      <c r="G64" s="616"/>
      <c r="H64" s="655" t="s">
        <v>2772</v>
      </c>
      <c r="J64" s="607" t="s">
        <v>2076</v>
      </c>
    </row>
    <row r="65" spans="2:12" s="607" customFormat="1" ht="15.75" customHeight="1">
      <c r="B65" s="617" t="str">
        <f t="shared" si="0"/>
        <v>Scope of tool</v>
      </c>
      <c r="C65" s="601" t="s">
        <v>247</v>
      </c>
      <c r="D65" s="601" t="s">
        <v>637</v>
      </c>
      <c r="E65" s="602" t="s">
        <v>869</v>
      </c>
      <c r="F65" s="661" t="s">
        <v>2845</v>
      </c>
      <c r="G65" s="616"/>
      <c r="H65" s="655" t="s">
        <v>2772</v>
      </c>
      <c r="J65" s="607" t="s">
        <v>2077</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219</v>
      </c>
      <c r="D66" s="601" t="s">
        <v>638</v>
      </c>
      <c r="E66" s="602" t="s">
        <v>1514</v>
      </c>
      <c r="F66" s="661" t="s">
        <v>2846</v>
      </c>
      <c r="G66" s="616"/>
      <c r="H66" s="655" t="s">
        <v>2772</v>
      </c>
      <c r="J66" s="607" t="s">
        <v>2078</v>
      </c>
    </row>
    <row r="67" spans="2:12" s="607" customFormat="1" ht="15.75" customHeight="1">
      <c r="B67" s="617" t="str">
        <f t="shared" si="0"/>
        <v xml:space="preserve">Single  Fixture </v>
      </c>
      <c r="C67" s="601" t="s">
        <v>353</v>
      </c>
      <c r="D67" s="601" t="s">
        <v>610</v>
      </c>
      <c r="E67" s="602" t="s">
        <v>1515</v>
      </c>
      <c r="F67" s="661" t="s">
        <v>2847</v>
      </c>
      <c r="G67" s="616"/>
      <c r="H67" s="655" t="s">
        <v>2772</v>
      </c>
      <c r="J67" s="607" t="s">
        <v>2079</v>
      </c>
    </row>
    <row r="68" spans="2:12" s="607" customFormat="1" ht="15.75" customHeight="1">
      <c r="B68" s="617" t="str">
        <f t="shared" si="0"/>
        <v>Specific Applications</v>
      </c>
      <c r="C68" s="601" t="s">
        <v>261</v>
      </c>
      <c r="D68" s="601" t="s">
        <v>639</v>
      </c>
      <c r="E68" s="602" t="s">
        <v>870</v>
      </c>
      <c r="F68" s="661" t="s">
        <v>2848</v>
      </c>
      <c r="G68" s="616"/>
      <c r="H68" s="655" t="s">
        <v>2772</v>
      </c>
      <c r="J68" s="607" t="s">
        <v>2080</v>
      </c>
    </row>
    <row r="69" spans="2:12" s="607" customFormat="1" ht="15.75" customHeight="1">
      <c r="B69" s="617" t="str">
        <f t="shared" si="0"/>
        <v>Start with an example:</v>
      </c>
      <c r="C69" s="601" t="s">
        <v>268</v>
      </c>
      <c r="D69" s="601" t="s">
        <v>599</v>
      </c>
      <c r="E69" s="602" t="s">
        <v>1516</v>
      </c>
      <c r="F69" s="661" t="s">
        <v>2849</v>
      </c>
      <c r="G69" s="616"/>
      <c r="H69" s="655" t="s">
        <v>2772</v>
      </c>
      <c r="J69" s="607" t="s">
        <v>2081</v>
      </c>
    </row>
    <row r="70" spans="2:12" s="607" customFormat="1" ht="15.75" customHeight="1">
      <c r="B70" s="617" t="str">
        <f t="shared" si="0"/>
        <v>Tab Descriptions</v>
      </c>
      <c r="C70" s="601" t="s">
        <v>248</v>
      </c>
      <c r="D70" s="601" t="s">
        <v>640</v>
      </c>
      <c r="E70" s="602" t="s">
        <v>871</v>
      </c>
      <c r="F70" s="661" t="s">
        <v>2850</v>
      </c>
      <c r="G70" s="616"/>
      <c r="H70" s="655" t="s">
        <v>2772</v>
      </c>
      <c r="J70" s="607" t="s">
        <v>2082</v>
      </c>
      <c r="L70" s="607" t="s">
        <v>2083</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232</v>
      </c>
      <c r="D71" s="601" t="s">
        <v>641</v>
      </c>
      <c r="E71" s="602" t="s">
        <v>1517</v>
      </c>
      <c r="F71" s="663" t="s">
        <v>2851</v>
      </c>
      <c r="G71" s="616"/>
      <c r="H71" s="655" t="s">
        <v>2772</v>
      </c>
      <c r="J71" s="607" t="s">
        <v>2084</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246</v>
      </c>
      <c r="D72" s="601" t="s">
        <v>642</v>
      </c>
      <c r="E72" s="602" t="s">
        <v>1518</v>
      </c>
      <c r="F72" s="661" t="s">
        <v>2852</v>
      </c>
      <c r="G72" s="616"/>
      <c r="H72" s="655" t="s">
        <v>2772</v>
      </c>
      <c r="J72" s="607" t="s">
        <v>2085</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241</v>
      </c>
      <c r="D73" s="601" t="s">
        <v>643</v>
      </c>
      <c r="E73" s="602" t="s">
        <v>1519</v>
      </c>
      <c r="F73" s="661" t="s">
        <v>2853</v>
      </c>
      <c r="G73" s="616"/>
      <c r="H73" s="655" t="s">
        <v>2772</v>
      </c>
      <c r="J73" s="607" t="s">
        <v>2086</v>
      </c>
      <c r="L73" s="607" t="s">
        <v>2087</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220</v>
      </c>
      <c r="D74" s="601" t="s">
        <v>644</v>
      </c>
      <c r="E74" s="602" t="s">
        <v>1520</v>
      </c>
      <c r="F74" s="661" t="s">
        <v>2854</v>
      </c>
      <c r="G74" s="616"/>
      <c r="H74" s="655" t="s">
        <v>2772</v>
      </c>
      <c r="J74" s="607" t="s">
        <v>2088</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249</v>
      </c>
      <c r="D75" s="601" t="s">
        <v>645</v>
      </c>
      <c r="E75" s="602" t="s">
        <v>1521</v>
      </c>
      <c r="F75" s="661" t="s">
        <v>2855</v>
      </c>
      <c r="G75" s="616"/>
      <c r="H75" s="655" t="s">
        <v>2772</v>
      </c>
      <c r="J75" s="607" t="s">
        <v>2089</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234</v>
      </c>
      <c r="D76" s="601" t="s">
        <v>646</v>
      </c>
      <c r="E76" s="602" t="s">
        <v>1522</v>
      </c>
      <c r="F76" s="661" t="s">
        <v>2856</v>
      </c>
      <c r="G76" s="616"/>
      <c r="H76" s="655" t="s">
        <v>2772</v>
      </c>
      <c r="J76" s="607" t="s">
        <v>2090</v>
      </c>
    </row>
    <row r="77" spans="2:12" s="607" customFormat="1" ht="15.75" customHeight="1">
      <c r="B77" s="617" t="str">
        <f t="shared" si="1"/>
        <v>Tools' -&gt; Macro -&gt; Security</v>
      </c>
      <c r="C77" s="601" t="s">
        <v>255</v>
      </c>
      <c r="D77" s="601" t="s">
        <v>647</v>
      </c>
      <c r="E77" s="602" t="s">
        <v>872</v>
      </c>
      <c r="F77" s="661" t="s">
        <v>255</v>
      </c>
      <c r="G77" s="616"/>
      <c r="H77" s="655" t="s">
        <v>2772</v>
      </c>
      <c r="J77" s="607" t="s">
        <v>2091</v>
      </c>
    </row>
    <row r="78" spans="2:12" s="607" customFormat="1" ht="15.75" customHeight="1">
      <c r="B78" s="617" t="str">
        <f t="shared" si="1"/>
        <v>Trusted publishers tab, click Trust all installed add-ins and templates</v>
      </c>
      <c r="C78" s="601" t="s">
        <v>256</v>
      </c>
      <c r="D78" s="601" t="s">
        <v>648</v>
      </c>
      <c r="E78" s="602" t="s">
        <v>873</v>
      </c>
      <c r="F78" s="661" t="s">
        <v>2857</v>
      </c>
      <c r="G78" s="616"/>
      <c r="H78" s="655" t="s">
        <v>2772</v>
      </c>
      <c r="J78" s="607" t="s">
        <v>2092</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238</v>
      </c>
      <c r="D79" s="601" t="s">
        <v>649</v>
      </c>
      <c r="E79" s="602" t="s">
        <v>1523</v>
      </c>
      <c r="F79" s="661" t="s">
        <v>2858</v>
      </c>
      <c r="G79" s="616"/>
      <c r="H79" s="655" t="s">
        <v>2772</v>
      </c>
      <c r="J79" s="607" t="s">
        <v>2093</v>
      </c>
    </row>
    <row r="80" spans="2:12" s="607" customFormat="1" ht="15.75" customHeight="1">
      <c r="B80" s="617" t="str">
        <f t="shared" si="1"/>
        <v>Using the Tool</v>
      </c>
      <c r="C80" s="601" t="s">
        <v>257</v>
      </c>
      <c r="D80" s="601" t="s">
        <v>650</v>
      </c>
      <c r="E80" s="602" t="s">
        <v>874</v>
      </c>
      <c r="F80" s="661" t="s">
        <v>2859</v>
      </c>
      <c r="G80" s="616"/>
      <c r="H80" s="655" t="s">
        <v>2772</v>
      </c>
      <c r="J80" s="607" t="s">
        <v>2094</v>
      </c>
    </row>
    <row r="81" spans="2:13" s="607" customFormat="1" ht="15.75" customHeight="1">
      <c r="B81" s="617" t="str">
        <f t="shared" si="1"/>
        <v xml:space="preserve">When choosing the upgrade fixture in Step 3, choose 'Multiple Fixtures' option and select some or all of the generic typical fixtures </v>
      </c>
      <c r="C81" s="601" t="s">
        <v>240</v>
      </c>
      <c r="D81" s="601" t="s">
        <v>651</v>
      </c>
      <c r="E81" s="602" t="s">
        <v>1524</v>
      </c>
      <c r="F81" s="661" t="s">
        <v>2860</v>
      </c>
      <c r="G81" s="616"/>
      <c r="H81" s="655" t="s">
        <v>2772</v>
      </c>
      <c r="J81" s="607" t="s">
        <v>2095</v>
      </c>
      <c r="L81" s="607" t="s">
        <v>2096</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224</v>
      </c>
      <c r="D82" s="601" t="s">
        <v>1905</v>
      </c>
      <c r="E82" s="602" t="s">
        <v>1525</v>
      </c>
      <c r="F82" s="661" t="s">
        <v>2861</v>
      </c>
      <c r="G82" s="616"/>
      <c r="H82" s="655" t="s">
        <v>2772</v>
      </c>
      <c r="J82" s="607" t="s">
        <v>2097</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596</v>
      </c>
      <c r="D83" s="601" t="s">
        <v>836</v>
      </c>
      <c r="E83" s="608" t="s">
        <v>1906</v>
      </c>
      <c r="F83" s="661" t="s">
        <v>2862</v>
      </c>
      <c r="G83" s="616"/>
      <c r="H83" s="655"/>
      <c r="J83" s="607" t="s">
        <v>2098</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354</v>
      </c>
      <c r="D84" s="601" t="s">
        <v>652</v>
      </c>
      <c r="E84" s="608" t="s">
        <v>1526</v>
      </c>
      <c r="F84" s="661" t="s">
        <v>2863</v>
      </c>
      <c r="G84" s="616"/>
      <c r="H84" s="655"/>
      <c r="J84" s="607" t="s">
        <v>2099</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355</v>
      </c>
      <c r="D85" s="601" t="s">
        <v>1907</v>
      </c>
      <c r="E85" s="608" t="s">
        <v>1527</v>
      </c>
      <c r="F85" s="661" t="s">
        <v>2864</v>
      </c>
      <c r="G85" s="616"/>
      <c r="H85" s="655"/>
      <c r="J85" s="607" t="s">
        <v>2100</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356</v>
      </c>
      <c r="D86" s="601" t="s">
        <v>653</v>
      </c>
      <c r="E86" s="608" t="s">
        <v>1528</v>
      </c>
      <c r="F86" s="661" t="s">
        <v>2865</v>
      </c>
      <c r="G86" s="616"/>
      <c r="H86" s="655"/>
      <c r="J86" s="607" t="s">
        <v>2101</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312</v>
      </c>
      <c r="D87" s="601" t="s">
        <v>1908</v>
      </c>
      <c r="E87" s="602" t="s">
        <v>1529</v>
      </c>
      <c r="F87" s="661" t="s">
        <v>2866</v>
      </c>
      <c r="G87" s="616"/>
      <c r="H87" s="655"/>
      <c r="J87" s="607" t="s">
        <v>2102</v>
      </c>
    </row>
    <row r="88" spans="2:13" s="607" customFormat="1" ht="15.75" customHeight="1">
      <c r="B88" s="617" t="str">
        <f t="shared" si="1"/>
        <v>Ballast Factor</v>
      </c>
      <c r="C88" s="601" t="s">
        <v>288</v>
      </c>
      <c r="D88" s="601" t="s">
        <v>654</v>
      </c>
      <c r="E88" s="602" t="s">
        <v>876</v>
      </c>
      <c r="F88" s="661" t="s">
        <v>2867</v>
      </c>
      <c r="G88" s="616"/>
      <c r="H88" s="655"/>
      <c r="J88" s="607" t="s">
        <v>2103</v>
      </c>
      <c r="L88" s="607" t="s">
        <v>2104</v>
      </c>
    </row>
    <row r="89" spans="2:13" s="607" customFormat="1" ht="15.75" customHeight="1">
      <c r="B89" s="617" t="str">
        <f t="shared" si="1"/>
        <v>Fixture Cost</v>
      </c>
      <c r="C89" s="601" t="s">
        <v>84</v>
      </c>
      <c r="D89" s="601" t="s">
        <v>655</v>
      </c>
      <c r="E89" s="602" t="s">
        <v>1530</v>
      </c>
      <c r="F89" s="661" t="s">
        <v>2868</v>
      </c>
      <c r="G89" s="616"/>
      <c r="H89" s="655"/>
      <c r="J89" s="607" t="s">
        <v>2105</v>
      </c>
    </row>
    <row r="90" spans="2:13" s="607" customFormat="1" ht="15.75" customHeight="1">
      <c r="B90" s="617" t="str">
        <f t="shared" si="1"/>
        <v>Fixture Life (hours)</v>
      </c>
      <c r="C90" s="601" t="s">
        <v>83</v>
      </c>
      <c r="D90" s="601" t="s">
        <v>656</v>
      </c>
      <c r="E90" s="602" t="s">
        <v>1531</v>
      </c>
      <c r="F90" s="661" t="s">
        <v>2869</v>
      </c>
      <c r="G90" s="616"/>
      <c r="H90" s="655"/>
      <c r="J90" s="607" t="s">
        <v>2106</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303</v>
      </c>
      <c r="D91" s="601" t="s">
        <v>1909</v>
      </c>
      <c r="E91" s="602" t="s">
        <v>1910</v>
      </c>
      <c r="F91" s="661" t="s">
        <v>2870</v>
      </c>
      <c r="G91" s="616"/>
      <c r="H91" s="655"/>
      <c r="J91" s="607" t="s">
        <v>2107</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310</v>
      </c>
      <c r="D92" s="601" t="s">
        <v>1911</v>
      </c>
      <c r="E92" s="602" t="s">
        <v>1532</v>
      </c>
      <c r="F92" s="661" t="s">
        <v>2871</v>
      </c>
      <c r="G92" s="616"/>
      <c r="H92" s="655"/>
      <c r="J92" s="607" t="s">
        <v>2108</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304</v>
      </c>
      <c r="D93" s="601" t="s">
        <v>1912</v>
      </c>
      <c r="E93" s="602" t="s">
        <v>1913</v>
      </c>
      <c r="F93" s="661" t="s">
        <v>2872</v>
      </c>
      <c r="G93" s="616"/>
      <c r="H93" s="655"/>
      <c r="J93" s="607" t="s">
        <v>2109</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309</v>
      </c>
      <c r="D94" s="601" t="s">
        <v>657</v>
      </c>
      <c r="E94" s="602" t="s">
        <v>1533</v>
      </c>
      <c r="F94" s="661" t="s">
        <v>2873</v>
      </c>
      <c r="G94" s="616"/>
      <c r="H94" s="655"/>
      <c r="J94" s="607" t="s">
        <v>2110</v>
      </c>
    </row>
    <row r="95" spans="2:13" s="607" customFormat="1" ht="15.75" customHeight="1">
      <c r="B95" s="617" t="str">
        <f t="shared" si="1"/>
        <v>Total Light Loss Factor</v>
      </c>
      <c r="C95" s="601" t="s">
        <v>548</v>
      </c>
      <c r="D95" s="601" t="s">
        <v>658</v>
      </c>
      <c r="E95" s="602" t="s">
        <v>1534</v>
      </c>
      <c r="F95" s="661" t="s">
        <v>2874</v>
      </c>
      <c r="G95" s="616"/>
      <c r="H95" s="655"/>
      <c r="J95" s="607" t="s">
        <v>2111</v>
      </c>
      <c r="L95" s="607" t="s">
        <v>2112</v>
      </c>
      <c r="M95" s="607" t="s">
        <v>2113</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308</v>
      </c>
      <c r="D96" s="601" t="s">
        <v>1914</v>
      </c>
      <c r="E96" s="602" t="s">
        <v>1535</v>
      </c>
      <c r="F96" s="661" t="s">
        <v>2875</v>
      </c>
      <c r="G96" s="616"/>
      <c r="H96" s="655"/>
      <c r="J96" s="607" t="s">
        <v>2114</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306</v>
      </c>
      <c r="D97" s="601" t="s">
        <v>1915</v>
      </c>
      <c r="E97" s="602" t="s">
        <v>1536</v>
      </c>
      <c r="F97" s="661" t="s">
        <v>3319</v>
      </c>
      <c r="G97" s="616"/>
      <c r="H97" s="655"/>
      <c r="J97" s="607" t="s">
        <v>2115</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311</v>
      </c>
      <c r="D98" s="601" t="s">
        <v>659</v>
      </c>
      <c r="E98" s="602" t="s">
        <v>1916</v>
      </c>
      <c r="F98" s="661" t="s">
        <v>2876</v>
      </c>
      <c r="G98" s="616"/>
      <c r="H98" s="655"/>
      <c r="J98" s="607" t="s">
        <v>2116</v>
      </c>
    </row>
    <row r="99" spans="2:24" s="607" customFormat="1" ht="15.75" customHeight="1">
      <c r="B99" s="617" t="str">
        <f t="shared" si="1"/>
        <v>Replacement Bulb Cost</v>
      </c>
      <c r="C99" s="601" t="s">
        <v>85</v>
      </c>
      <c r="D99" s="601" t="s">
        <v>1917</v>
      </c>
      <c r="E99" s="602" t="s">
        <v>1537</v>
      </c>
      <c r="F99" s="661" t="s">
        <v>2877</v>
      </c>
      <c r="G99" s="616"/>
      <c r="H99" s="655"/>
      <c r="J99" s="607" t="s">
        <v>2117</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305</v>
      </c>
      <c r="D100" s="601" t="s">
        <v>660</v>
      </c>
      <c r="E100" s="602" t="s">
        <v>1538</v>
      </c>
      <c r="F100" s="661" t="s">
        <v>3318</v>
      </c>
      <c r="G100" s="616"/>
      <c r="H100" s="655"/>
      <c r="J100" s="607" t="s">
        <v>2118</v>
      </c>
    </row>
    <row r="101" spans="2:24" s="607" customFormat="1" ht="15.75" customHeight="1">
      <c r="B101" s="617" t="str">
        <f t="shared" si="1"/>
        <v>Type</v>
      </c>
      <c r="C101" s="601" t="s">
        <v>1</v>
      </c>
      <c r="D101" s="601" t="s">
        <v>661</v>
      </c>
      <c r="E101" s="602" t="s">
        <v>877</v>
      </c>
      <c r="F101" s="661" t="s">
        <v>2878</v>
      </c>
      <c r="G101" s="616"/>
      <c r="H101" s="655"/>
      <c r="J101" s="607" t="s">
        <v>2119</v>
      </c>
      <c r="L101" s="607" t="s">
        <v>2120</v>
      </c>
      <c r="M101" s="607" t="s">
        <v>2121</v>
      </c>
      <c r="N101" s="607" t="s">
        <v>2122</v>
      </c>
      <c r="O101" s="607" t="s">
        <v>2123</v>
      </c>
    </row>
    <row r="102" spans="2:24" s="607" customFormat="1" ht="15.75" customHeight="1">
      <c r="B102" s="617" t="str">
        <f t="shared" si="1"/>
        <v>Watts</v>
      </c>
      <c r="C102" s="601" t="s">
        <v>49</v>
      </c>
      <c r="D102" s="601" t="s">
        <v>49</v>
      </c>
      <c r="E102" s="602" t="s">
        <v>878</v>
      </c>
      <c r="F102" s="661" t="s">
        <v>2879</v>
      </c>
      <c r="G102" s="616"/>
      <c r="H102" s="655"/>
      <c r="J102" s="607" t="s">
        <v>2124</v>
      </c>
      <c r="L102" s="607" t="s">
        <v>2125</v>
      </c>
      <c r="M102" s="607" t="s">
        <v>2126</v>
      </c>
      <c r="N102" s="607" t="s">
        <v>2127</v>
      </c>
      <c r="O102" s="607" t="s">
        <v>2128</v>
      </c>
    </row>
    <row r="103" spans="2:24" s="607" customFormat="1" ht="15.75" customHeight="1">
      <c r="B103" s="617" t="str">
        <f t="shared" si="1"/>
        <v>Inputs</v>
      </c>
      <c r="C103" s="601" t="s">
        <v>106</v>
      </c>
      <c r="D103" s="601" t="s">
        <v>662</v>
      </c>
      <c r="E103" s="601" t="s">
        <v>879</v>
      </c>
      <c r="F103" s="661" t="s">
        <v>2880</v>
      </c>
      <c r="G103" s="616"/>
      <c r="H103" s="655"/>
      <c r="J103" s="607" t="s">
        <v>2129</v>
      </c>
      <c r="L103" s="607" t="s">
        <v>2130</v>
      </c>
      <c r="M103" s="607" t="s">
        <v>2131</v>
      </c>
      <c r="N103" s="607" t="s">
        <v>2132</v>
      </c>
      <c r="O103" s="607" t="s">
        <v>2133</v>
      </c>
      <c r="P103" s="607" t="s">
        <v>2134</v>
      </c>
      <c r="Q103" s="607" t="s">
        <v>2135</v>
      </c>
      <c r="R103" s="607" t="s">
        <v>2136</v>
      </c>
      <c r="S103" s="607" t="s">
        <v>2137</v>
      </c>
      <c r="T103" s="607" t="s">
        <v>2138</v>
      </c>
      <c r="U103" s="607" t="s">
        <v>2139</v>
      </c>
      <c r="V103" s="607" t="s">
        <v>2140</v>
      </c>
      <c r="W103" s="607" t="s">
        <v>2141</v>
      </c>
      <c r="X103" s="607" t="s">
        <v>2142</v>
      </c>
    </row>
    <row r="104" spans="2:24" s="607" customFormat="1" ht="15.75" customHeight="1">
      <c r="B104" s="617" t="str">
        <f t="shared" si="1"/>
        <v>Analysis Period (years)</v>
      </c>
      <c r="C104" s="601" t="s">
        <v>90</v>
      </c>
      <c r="D104" s="601" t="s">
        <v>663</v>
      </c>
      <c r="E104" s="602" t="s">
        <v>880</v>
      </c>
      <c r="F104" s="661" t="s">
        <v>2881</v>
      </c>
      <c r="G104" s="616"/>
      <c r="H104" s="655"/>
      <c r="J104" s="607" t="s">
        <v>2143</v>
      </c>
    </row>
    <row r="105" spans="2:24" s="607" customFormat="1" ht="15.75" customHeight="1">
      <c r="B105" s="617" t="str">
        <f t="shared" si="1"/>
        <v>Bulb Replacement Cost (labor only)</v>
      </c>
      <c r="C105" s="601" t="s">
        <v>214</v>
      </c>
      <c r="D105" s="601" t="s">
        <v>666</v>
      </c>
      <c r="E105" s="602" t="s">
        <v>1539</v>
      </c>
      <c r="F105" s="661" t="s">
        <v>2882</v>
      </c>
      <c r="G105" s="616"/>
      <c r="H105" s="655"/>
      <c r="J105" s="607" t="s">
        <v>2144</v>
      </c>
    </row>
    <row r="106" spans="2:24" s="607" customFormat="1" ht="15.75" customHeight="1">
      <c r="B106" s="617" t="str">
        <f t="shared" si="1"/>
        <v>Choose Baseline Fixture</v>
      </c>
      <c r="C106" s="601" t="s">
        <v>58</v>
      </c>
      <c r="D106" s="601" t="s">
        <v>667</v>
      </c>
      <c r="E106" s="602" t="s">
        <v>1540</v>
      </c>
      <c r="F106" s="661" t="s">
        <v>2883</v>
      </c>
      <c r="G106" s="616"/>
      <c r="H106" s="655"/>
      <c r="J106" s="607" t="s">
        <v>2145</v>
      </c>
    </row>
    <row r="107" spans="2:24" s="607" customFormat="1" ht="15.75" customHeight="1">
      <c r="B107" s="617" t="str">
        <f t="shared" si="1"/>
        <v>Choose Upgrade Fixture(s)</v>
      </c>
      <c r="C107" s="601" t="s">
        <v>1744</v>
      </c>
      <c r="D107" s="601" t="s">
        <v>1918</v>
      </c>
      <c r="E107" s="602" t="s">
        <v>1541</v>
      </c>
      <c r="F107" s="661" t="s">
        <v>3314</v>
      </c>
      <c r="G107" s="616"/>
      <c r="H107" s="655"/>
      <c r="J107" s="607" t="s">
        <v>2146</v>
      </c>
    </row>
    <row r="108" spans="2:24" s="607" customFormat="1" ht="15.75" customHeight="1">
      <c r="B108" s="617" t="str">
        <f t="shared" si="1"/>
        <v>Default 4380 assumes 12 hours per day</v>
      </c>
      <c r="C108" s="601" t="s">
        <v>287</v>
      </c>
      <c r="D108" s="601" t="s">
        <v>1919</v>
      </c>
      <c r="E108" s="602" t="s">
        <v>1542</v>
      </c>
      <c r="F108" s="661" t="s">
        <v>2884</v>
      </c>
      <c r="G108" s="616"/>
      <c r="H108" s="655"/>
      <c r="J108" s="607" t="s">
        <v>2147</v>
      </c>
    </row>
    <row r="109" spans="2:24" s="607" customFormat="1" ht="15.75" customHeight="1">
      <c r="B109" s="617" t="str">
        <f t="shared" si="1"/>
        <v>Energy Cost ($/kWh)</v>
      </c>
      <c r="C109" s="601" t="s">
        <v>82</v>
      </c>
      <c r="D109" s="601" t="s">
        <v>668</v>
      </c>
      <c r="E109" s="602" t="s">
        <v>881</v>
      </c>
      <c r="F109" s="661" t="s">
        <v>2885</v>
      </c>
      <c r="G109" s="616"/>
      <c r="H109" s="655"/>
      <c r="J109" s="607" t="s">
        <v>2148</v>
      </c>
      <c r="L109" s="607" t="s">
        <v>2149</v>
      </c>
    </row>
    <row r="110" spans="2:24" s="607" customFormat="1" ht="15.75" customHeight="1">
      <c r="B110" s="617" t="str">
        <f t="shared" si="1"/>
        <v>Fixture installation (labor)</v>
      </c>
      <c r="C110" s="601" t="s">
        <v>87</v>
      </c>
      <c r="D110" s="601" t="s">
        <v>669</v>
      </c>
      <c r="E110" s="602" t="s">
        <v>1543</v>
      </c>
      <c r="F110" s="661" t="s">
        <v>2886</v>
      </c>
      <c r="G110" s="616"/>
      <c r="H110" s="655"/>
      <c r="J110" s="607" t="s">
        <v>2150</v>
      </c>
    </row>
    <row r="111" spans="2:24" s="607" customFormat="1" ht="15.75" customHeight="1">
      <c r="B111" s="617" t="str">
        <f t="shared" si="1"/>
        <v>Fixture Name</v>
      </c>
      <c r="C111" s="601" t="s">
        <v>50</v>
      </c>
      <c r="D111" s="601" t="s">
        <v>670</v>
      </c>
      <c r="E111" s="602" t="s">
        <v>1544</v>
      </c>
      <c r="F111" s="661" t="s">
        <v>2887</v>
      </c>
      <c r="G111" s="616"/>
      <c r="H111" s="655"/>
      <c r="J111" s="607" t="s">
        <v>2151</v>
      </c>
      <c r="L111" s="607" t="s">
        <v>2152</v>
      </c>
      <c r="M111" s="607" t="s">
        <v>2153</v>
      </c>
      <c r="N111" s="607" t="s">
        <v>2154</v>
      </c>
    </row>
    <row r="112" spans="2:24" s="607" customFormat="1" ht="15.75" customHeight="1">
      <c r="B112" s="617" t="str">
        <f t="shared" si="1"/>
        <v>Lanes</v>
      </c>
      <c r="C112" s="601" t="s">
        <v>51</v>
      </c>
      <c r="D112" s="601" t="s">
        <v>671</v>
      </c>
      <c r="E112" s="602" t="s">
        <v>883</v>
      </c>
      <c r="F112" s="661" t="s">
        <v>2888</v>
      </c>
      <c r="G112" s="616"/>
      <c r="H112" s="655"/>
      <c r="J112" s="607" t="s">
        <v>2155</v>
      </c>
      <c r="L112" s="607" t="s">
        <v>2156</v>
      </c>
    </row>
    <row r="113" spans="2:33" s="607" customFormat="1" ht="15.75" customHeight="1">
      <c r="B113" s="617" t="str">
        <f t="shared" si="1"/>
        <v>Luminaire Dirt Depreciation</v>
      </c>
      <c r="C113" s="601" t="s">
        <v>95</v>
      </c>
      <c r="D113" s="601" t="s">
        <v>672</v>
      </c>
      <c r="E113" s="602" t="s">
        <v>1545</v>
      </c>
      <c r="F113" s="661" t="s">
        <v>2889</v>
      </c>
      <c r="G113" s="616"/>
      <c r="H113" s="655"/>
      <c r="J113" s="607" t="s">
        <v>2157</v>
      </c>
    </row>
    <row r="114" spans="2:33" s="607" customFormat="1" ht="15.75" customHeight="1">
      <c r="B114" s="617" t="str">
        <f t="shared" si="1"/>
        <v>Number of Lanes</v>
      </c>
      <c r="C114" s="601" t="s">
        <v>5</v>
      </c>
      <c r="D114" s="601" t="s">
        <v>673</v>
      </c>
      <c r="E114" s="602" t="s">
        <v>885</v>
      </c>
      <c r="F114" s="661" t="s">
        <v>2890</v>
      </c>
      <c r="G114" s="616"/>
      <c r="H114" s="655"/>
      <c r="J114" s="607" t="s">
        <v>2158</v>
      </c>
      <c r="L114" s="607" t="s">
        <v>2159</v>
      </c>
      <c r="M114" s="607" t="s">
        <v>2160</v>
      </c>
      <c r="N114" s="607" t="s">
        <v>2161</v>
      </c>
    </row>
    <row r="115" spans="2:33" s="607" customFormat="1" ht="15.75" customHeight="1">
      <c r="B115" s="617" t="str">
        <f t="shared" si="1"/>
        <v>Operating hours</v>
      </c>
      <c r="C115" s="601" t="s">
        <v>16</v>
      </c>
      <c r="D115" s="601" t="s">
        <v>674</v>
      </c>
      <c r="E115" s="602" t="s">
        <v>886</v>
      </c>
      <c r="F115" s="661" t="s">
        <v>2891</v>
      </c>
      <c r="G115" s="616"/>
      <c r="H115" s="655"/>
      <c r="J115" s="607" t="s">
        <v>2162</v>
      </c>
      <c r="L115" s="607" t="s">
        <v>2163</v>
      </c>
    </row>
    <row r="116" spans="2:33" s="607" customFormat="1" ht="15.75" customHeight="1">
      <c r="B116" s="617" t="str">
        <f t="shared" si="1"/>
        <v>Pole Placement</v>
      </c>
      <c r="C116" s="601" t="s">
        <v>15</v>
      </c>
      <c r="D116" s="601" t="s">
        <v>675</v>
      </c>
      <c r="E116" s="602" t="s">
        <v>887</v>
      </c>
      <c r="F116" s="661" t="s">
        <v>2892</v>
      </c>
      <c r="G116" s="616"/>
      <c r="H116" s="655"/>
      <c r="J116" s="607" t="s">
        <v>2164</v>
      </c>
      <c r="L116" s="607" t="s">
        <v>2165</v>
      </c>
      <c r="M116" s="607" t="s">
        <v>2166</v>
      </c>
      <c r="N116" s="607" t="s">
        <v>2167</v>
      </c>
    </row>
    <row r="117" spans="2:33" s="607" customFormat="1" ht="15.75" customHeight="1">
      <c r="B117" s="617" t="str">
        <f t="shared" si="1"/>
        <v>Luminance and Illuminance calculations can be done based on either IES or CIE standard. The output file reflects the method chosen here.</v>
      </c>
      <c r="C117" s="601" t="s">
        <v>1456</v>
      </c>
      <c r="D117" s="601" t="s">
        <v>1546</v>
      </c>
      <c r="E117" s="602" t="s">
        <v>1547</v>
      </c>
      <c r="F117" s="661" t="s">
        <v>2893</v>
      </c>
      <c r="G117" s="616"/>
      <c r="H117" s="655"/>
      <c r="J117" s="607" t="s">
        <v>2168</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67</v>
      </c>
      <c r="D118" s="601" t="s">
        <v>677</v>
      </c>
      <c r="E118" s="602" t="s">
        <v>1549</v>
      </c>
      <c r="F118" s="661" t="s">
        <v>3309</v>
      </c>
      <c r="G118" s="616"/>
      <c r="H118" s="655"/>
      <c r="J118" s="607" t="s">
        <v>2169</v>
      </c>
    </row>
    <row r="119" spans="2:33" s="607" customFormat="1" ht="15.75" customHeight="1">
      <c r="B119" s="617" t="str">
        <f t="shared" si="1"/>
        <v>Select Calculation Method</v>
      </c>
      <c r="C119" s="601" t="s">
        <v>1762</v>
      </c>
      <c r="D119" s="601" t="s">
        <v>1764</v>
      </c>
      <c r="E119" s="602" t="s">
        <v>1763</v>
      </c>
      <c r="F119" s="661" t="s">
        <v>2894</v>
      </c>
      <c r="G119" s="616"/>
      <c r="H119" s="655"/>
      <c r="J119" s="607" t="s">
        <v>2170</v>
      </c>
    </row>
    <row r="120" spans="2:33" s="607" customFormat="1" ht="15.75" customHeight="1">
      <c r="B120" s="617" t="str">
        <f t="shared" si="1"/>
        <v>Temperature Effects</v>
      </c>
      <c r="C120" s="601" t="s">
        <v>307</v>
      </c>
      <c r="D120" s="601" t="s">
        <v>678</v>
      </c>
      <c r="E120" s="602" t="s">
        <v>888</v>
      </c>
      <c r="F120" s="661" t="s">
        <v>2895</v>
      </c>
      <c r="G120" s="616"/>
      <c r="H120" s="655"/>
      <c r="J120" s="607" t="s">
        <v>2171</v>
      </c>
    </row>
    <row r="121" spans="2:33" s="607" customFormat="1" ht="15.75" customHeight="1">
      <c r="B121" s="617" t="str">
        <f t="shared" si="1"/>
        <v>Units</v>
      </c>
      <c r="C121" s="601" t="s">
        <v>32</v>
      </c>
      <c r="D121" s="601" t="s">
        <v>679</v>
      </c>
      <c r="E121" s="602" t="s">
        <v>889</v>
      </c>
      <c r="F121" s="661" t="s">
        <v>2896</v>
      </c>
      <c r="G121" s="616"/>
      <c r="H121" s="655"/>
      <c r="J121" s="607" t="s">
        <v>2172</v>
      </c>
    </row>
    <row r="122" spans="2:33" s="607" customFormat="1" ht="15.75" customHeight="1">
      <c r="B122" s="617" t="str">
        <f t="shared" si="1"/>
        <v>Upgrade</v>
      </c>
      <c r="C122" s="601" t="s">
        <v>19</v>
      </c>
      <c r="D122" s="601" t="s">
        <v>680</v>
      </c>
      <c r="E122" s="602" t="s">
        <v>890</v>
      </c>
      <c r="F122" s="661" t="s">
        <v>2897</v>
      </c>
      <c r="G122" s="616"/>
      <c r="H122" s="655"/>
      <c r="I122" s="607" t="s">
        <v>2173</v>
      </c>
      <c r="J122" s="607" t="s">
        <v>2174</v>
      </c>
      <c r="L122" s="607" t="s">
        <v>2175</v>
      </c>
      <c r="M122" s="607" t="s">
        <v>2176</v>
      </c>
      <c r="N122" s="607" t="s">
        <v>2177</v>
      </c>
      <c r="O122" s="607" t="s">
        <v>2178</v>
      </c>
      <c r="P122" s="607" t="s">
        <v>2179</v>
      </c>
      <c r="Q122" s="607" t="s">
        <v>2180</v>
      </c>
      <c r="R122" s="607" t="s">
        <v>2181</v>
      </c>
      <c r="S122" s="607" t="s">
        <v>2182</v>
      </c>
      <c r="T122" s="607" t="s">
        <v>2183</v>
      </c>
      <c r="U122" s="607" t="s">
        <v>2184</v>
      </c>
      <c r="V122" s="607" t="s">
        <v>2185</v>
      </c>
      <c r="W122" s="607" t="s">
        <v>2186</v>
      </c>
      <c r="X122" s="607" t="s">
        <v>2187</v>
      </c>
      <c r="Y122" s="607" t="s">
        <v>2188</v>
      </c>
      <c r="Z122" s="607" t="s">
        <v>2189</v>
      </c>
      <c r="AA122" s="607" t="s">
        <v>2190</v>
      </c>
      <c r="AB122" s="607" t="s">
        <v>2191</v>
      </c>
      <c r="AC122" s="607" t="s">
        <v>2192</v>
      </c>
      <c r="AD122" s="607" t="s">
        <v>2193</v>
      </c>
      <c r="AE122" s="607" t="s">
        <v>2194</v>
      </c>
      <c r="AF122" s="607" t="s">
        <v>2195</v>
      </c>
      <c r="AG122" s="607" t="s">
        <v>2196</v>
      </c>
    </row>
    <row r="123" spans="2:33" s="607" customFormat="1" ht="15.75" customHeight="1">
      <c r="B123" s="617" t="str">
        <f t="shared" si="1"/>
        <v>IES</v>
      </c>
      <c r="C123" s="601" t="s">
        <v>1249</v>
      </c>
      <c r="D123" s="601" t="s">
        <v>1249</v>
      </c>
      <c r="E123" s="602" t="s">
        <v>1249</v>
      </c>
      <c r="F123" s="661" t="s">
        <v>1249</v>
      </c>
      <c r="G123" s="616"/>
      <c r="H123" s="655"/>
      <c r="I123" s="607" t="s">
        <v>2197</v>
      </c>
    </row>
    <row r="124" spans="2:33" s="607" customFormat="1" ht="15.75" customHeight="1">
      <c r="B124" s="617" t="str">
        <f t="shared" si="1"/>
        <v>CIE</v>
      </c>
      <c r="C124" s="601" t="s">
        <v>1250</v>
      </c>
      <c r="D124" s="601" t="s">
        <v>1250</v>
      </c>
      <c r="E124" s="602" t="s">
        <v>1250</v>
      </c>
      <c r="F124" s="661" t="s">
        <v>1250</v>
      </c>
      <c r="G124" s="616"/>
      <c r="H124" s="655"/>
      <c r="I124" s="607" t="s">
        <v>2197</v>
      </c>
    </row>
    <row r="125" spans="2:33" s="607" customFormat="1" ht="15.75" customHeight="1">
      <c r="B125" s="617" t="str">
        <f t="shared" si="1"/>
        <v>Both</v>
      </c>
      <c r="C125" s="601" t="s">
        <v>1245</v>
      </c>
      <c r="D125" s="601" t="s">
        <v>1351</v>
      </c>
      <c r="E125" s="602" t="s">
        <v>1352</v>
      </c>
      <c r="F125" s="661" t="s">
        <v>2898</v>
      </c>
      <c r="G125" s="616"/>
      <c r="H125" s="655"/>
      <c r="I125" s="607" t="s">
        <v>2198</v>
      </c>
    </row>
    <row r="126" spans="2:33" s="607" customFormat="1" ht="15.75" customHeight="1">
      <c r="B126" s="617" t="str">
        <f t="shared" si="1"/>
        <v>Go back</v>
      </c>
      <c r="C126" s="686" t="s">
        <v>3331</v>
      </c>
      <c r="D126" s="686" t="s">
        <v>3328</v>
      </c>
      <c r="E126" s="686" t="s">
        <v>3329</v>
      </c>
      <c r="F126" s="661" t="s">
        <v>3330</v>
      </c>
      <c r="G126" s="616"/>
      <c r="H126" s="655"/>
      <c r="J126" s="607" t="s">
        <v>2199</v>
      </c>
    </row>
    <row r="127" spans="2:33" s="607" customFormat="1" ht="15.75" customHeight="1">
      <c r="B127" s="617" t="str">
        <f t="shared" si="1"/>
        <v>Arm length</v>
      </c>
      <c r="C127" s="601" t="s">
        <v>4</v>
      </c>
      <c r="D127" s="601" t="s">
        <v>1335</v>
      </c>
      <c r="E127" s="602" t="s">
        <v>891</v>
      </c>
      <c r="F127" s="661" t="s">
        <v>2899</v>
      </c>
      <c r="G127" s="616"/>
      <c r="H127" s="655"/>
      <c r="J127" s="607" t="s">
        <v>2200</v>
      </c>
      <c r="L127" s="607" t="s">
        <v>2201</v>
      </c>
      <c r="M127" s="607" t="s">
        <v>2202</v>
      </c>
      <c r="N127" s="607" t="s">
        <v>2203</v>
      </c>
    </row>
    <row r="128" spans="2:33" s="607" customFormat="1" ht="15.75" customHeight="1">
      <c r="B128" s="617" t="str">
        <f t="shared" si="1"/>
        <v>Fixtures/km</v>
      </c>
      <c r="C128" s="601" t="s">
        <v>55</v>
      </c>
      <c r="D128" s="601" t="s">
        <v>681</v>
      </c>
      <c r="E128" s="602" t="s">
        <v>1550</v>
      </c>
      <c r="F128" s="661" t="s">
        <v>2900</v>
      </c>
      <c r="G128" s="616"/>
      <c r="H128" s="655"/>
      <c r="J128" s="607" t="s">
        <v>2204</v>
      </c>
      <c r="L128" s="607" t="s">
        <v>2205</v>
      </c>
      <c r="M128" s="607" t="s">
        <v>2206</v>
      </c>
      <c r="N128" s="607" t="s">
        <v>2207</v>
      </c>
    </row>
    <row r="129" spans="2:18" s="607" customFormat="1" ht="15.75" customHeight="1">
      <c r="B129" s="617" t="str">
        <f t="shared" si="1"/>
        <v>Median Width</v>
      </c>
      <c r="C129" s="601" t="s">
        <v>34</v>
      </c>
      <c r="D129" s="601" t="s">
        <v>682</v>
      </c>
      <c r="E129" s="602" t="s">
        <v>1551</v>
      </c>
      <c r="F129" s="661" t="s">
        <v>2901</v>
      </c>
      <c r="G129" s="616"/>
      <c r="H129" s="655"/>
      <c r="J129" s="607" t="s">
        <v>2208</v>
      </c>
      <c r="L129" s="607" t="s">
        <v>2209</v>
      </c>
      <c r="M129" s="607" t="s">
        <v>2210</v>
      </c>
      <c r="N129" s="607" t="s">
        <v>2211</v>
      </c>
    </row>
    <row r="130" spans="2:18" s="607" customFormat="1" ht="15.75" customHeight="1">
      <c r="B130" s="617" t="str">
        <f t="shared" si="1"/>
        <v>meters</v>
      </c>
      <c r="C130" s="601" t="s">
        <v>7</v>
      </c>
      <c r="D130" s="601" t="s">
        <v>683</v>
      </c>
      <c r="E130" s="602" t="s">
        <v>894</v>
      </c>
      <c r="F130" s="661" t="s">
        <v>2902</v>
      </c>
      <c r="G130" s="616"/>
      <c r="H130" s="655"/>
      <c r="J130" s="607" t="s">
        <v>2212</v>
      </c>
      <c r="L130" s="607" t="s">
        <v>2213</v>
      </c>
      <c r="M130" s="607" t="s">
        <v>2214</v>
      </c>
      <c r="N130" s="607" t="s">
        <v>2215</v>
      </c>
      <c r="O130" s="607" t="s">
        <v>2216</v>
      </c>
      <c r="P130" s="607" t="s">
        <v>2217</v>
      </c>
      <c r="Q130" s="607" t="s">
        <v>2218</v>
      </c>
      <c r="R130" s="607" t="s">
        <v>2219</v>
      </c>
    </row>
    <row r="131" spans="2:18" s="607" customFormat="1" ht="15.75" customHeight="1">
      <c r="B131" s="617" t="str">
        <f t="shared" si="1"/>
        <v>Luminaire Mounting Height</v>
      </c>
      <c r="C131" s="601" t="s">
        <v>1144</v>
      </c>
      <c r="D131" s="601" t="s">
        <v>1334</v>
      </c>
      <c r="E131" s="601" t="s">
        <v>1552</v>
      </c>
      <c r="F131" s="661" t="s">
        <v>2903</v>
      </c>
      <c r="G131" s="616"/>
      <c r="H131" s="655"/>
      <c r="J131" s="607" t="s">
        <v>2220</v>
      </c>
      <c r="L131" s="607" t="s">
        <v>2221</v>
      </c>
      <c r="M131" s="607" t="s">
        <v>2222</v>
      </c>
      <c r="N131" s="607" t="s">
        <v>2223</v>
      </c>
      <c r="O131" s="607" t="s">
        <v>2224</v>
      </c>
      <c r="P131" s="607" t="s">
        <v>2225</v>
      </c>
    </row>
    <row r="132" spans="2:18" s="607" customFormat="1" ht="15.75" customHeight="1">
      <c r="B132" s="617" t="str">
        <f t="shared" si="1"/>
        <v>Shoulder Width</v>
      </c>
      <c r="C132" s="601" t="s">
        <v>33</v>
      </c>
      <c r="D132" s="601" t="s">
        <v>684</v>
      </c>
      <c r="E132" s="602" t="s">
        <v>1553</v>
      </c>
      <c r="F132" s="661" t="s">
        <v>2904</v>
      </c>
      <c r="G132" s="616"/>
      <c r="H132" s="655"/>
      <c r="J132" s="607" t="s">
        <v>2226</v>
      </c>
      <c r="L132" s="607" t="s">
        <v>2227</v>
      </c>
    </row>
    <row r="133" spans="2:18" s="607" customFormat="1" ht="15.75" customHeight="1">
      <c r="B133" s="617" t="str">
        <f t="shared" si="1"/>
        <v>Spacing of Grid</v>
      </c>
      <c r="C133" s="601" t="s">
        <v>36</v>
      </c>
      <c r="D133" s="601" t="s">
        <v>685</v>
      </c>
      <c r="E133" s="602" t="s">
        <v>896</v>
      </c>
      <c r="F133" s="661" t="s">
        <v>2905</v>
      </c>
      <c r="G133" s="616"/>
      <c r="H133" s="655"/>
      <c r="J133" s="607" t="s">
        <v>2228</v>
      </c>
      <c r="L133" s="607" t="s">
        <v>2229</v>
      </c>
    </row>
    <row r="134" spans="2:18" s="607" customFormat="1" ht="15.75" customHeight="1">
      <c r="B134" s="617" t="str">
        <f t="shared" si="1"/>
        <v>Single-side</v>
      </c>
      <c r="C134" s="601" t="s">
        <v>320</v>
      </c>
      <c r="D134" s="601" t="s">
        <v>806</v>
      </c>
      <c r="E134" s="602" t="s">
        <v>1554</v>
      </c>
      <c r="F134" s="661" t="s">
        <v>3294</v>
      </c>
      <c r="G134" s="616"/>
      <c r="H134" s="655"/>
      <c r="I134" s="607" t="s">
        <v>2230</v>
      </c>
      <c r="J134" s="607" t="s">
        <v>2231</v>
      </c>
      <c r="L134" s="607" t="s">
        <v>2232</v>
      </c>
    </row>
    <row r="135" spans="2:18" s="607" customFormat="1" ht="15.75" customHeight="1">
      <c r="B135" s="617" t="str">
        <f t="shared" si="1"/>
        <v>Staggered</v>
      </c>
      <c r="C135" s="601" t="s">
        <v>367</v>
      </c>
      <c r="D135" s="601" t="s">
        <v>807</v>
      </c>
      <c r="E135" s="602" t="s">
        <v>990</v>
      </c>
      <c r="F135" s="661" t="s">
        <v>3295</v>
      </c>
      <c r="G135" s="616"/>
      <c r="H135" s="655"/>
      <c r="I135" s="607" t="s">
        <v>2230</v>
      </c>
      <c r="J135" s="607" t="s">
        <v>2231</v>
      </c>
      <c r="L135" s="607" t="s">
        <v>2232</v>
      </c>
    </row>
    <row r="136" spans="2:18" s="607" customFormat="1" ht="15.75" customHeight="1">
      <c r="B136" s="617" t="str">
        <f t="shared" si="1"/>
        <v>Median mounted</v>
      </c>
      <c r="C136" s="601" t="s">
        <v>1184</v>
      </c>
      <c r="D136" s="601" t="s">
        <v>1185</v>
      </c>
      <c r="E136" s="602" t="s">
        <v>1555</v>
      </c>
      <c r="F136" s="661" t="s">
        <v>2906</v>
      </c>
      <c r="G136" s="616"/>
      <c r="H136" s="655"/>
      <c r="I136" s="607" t="s">
        <v>2230</v>
      </c>
      <c r="J136" s="607" t="s">
        <v>2231</v>
      </c>
      <c r="L136" s="607" t="s">
        <v>2232</v>
      </c>
    </row>
    <row r="137" spans="2:18" s="607" customFormat="1" ht="15.75" customHeight="1">
      <c r="B137" s="617" t="str">
        <f t="shared" si="1"/>
        <v>Opposite</v>
      </c>
      <c r="C137" s="601" t="s">
        <v>1246</v>
      </c>
      <c r="D137" s="601" t="s">
        <v>1406</v>
      </c>
      <c r="E137" s="602" t="s">
        <v>1354</v>
      </c>
      <c r="F137" s="661" t="s">
        <v>2907</v>
      </c>
      <c r="G137" s="616"/>
      <c r="H137" s="655"/>
      <c r="I137" s="607" t="s">
        <v>2230</v>
      </c>
      <c r="J137" s="607" t="s">
        <v>2231</v>
      </c>
      <c r="L137" s="607" t="s">
        <v>2232</v>
      </c>
    </row>
    <row r="138" spans="2:18" s="607" customFormat="1" ht="15.75" customHeight="1">
      <c r="B138" s="617" t="str">
        <f t="shared" si="1"/>
        <v>Lighting Standards</v>
      </c>
      <c r="C138" s="601" t="s">
        <v>325</v>
      </c>
      <c r="D138" s="601" t="s">
        <v>686</v>
      </c>
      <c r="E138" s="601" t="s">
        <v>897</v>
      </c>
      <c r="F138" s="661" t="s">
        <v>2908</v>
      </c>
      <c r="G138" s="616"/>
      <c r="H138" s="655"/>
      <c r="J138" s="607" t="s">
        <v>2233</v>
      </c>
    </row>
    <row r="139" spans="2:18" s="607" customFormat="1" ht="15.75" customHeight="1">
      <c r="B139" s="617" t="str">
        <f t="shared" si="1"/>
        <v>Ambient luminance</v>
      </c>
      <c r="C139" s="601" t="s">
        <v>158</v>
      </c>
      <c r="D139" s="601" t="s">
        <v>687</v>
      </c>
      <c r="E139" s="602" t="s">
        <v>898</v>
      </c>
      <c r="F139" s="661" t="s">
        <v>2909</v>
      </c>
      <c r="G139" s="616"/>
      <c r="H139" s="655"/>
      <c r="J139" s="607" t="s">
        <v>2234</v>
      </c>
    </row>
    <row r="140" spans="2:18" s="607" customFormat="1" ht="15.75" customHeight="1">
      <c r="B140" s="617" t="str">
        <f t="shared" ref="B140:B203" si="2">INDEX(C140:G140,MATCH($B$11,$C$11:$G$11,0))</f>
        <v>Average Illuminance Target (Iavg)</v>
      </c>
      <c r="C140" s="601" t="s">
        <v>184</v>
      </c>
      <c r="D140" s="601" t="s">
        <v>664</v>
      </c>
      <c r="E140" s="602" t="s">
        <v>899</v>
      </c>
      <c r="F140" s="661" t="s">
        <v>2910</v>
      </c>
      <c r="G140" s="616"/>
      <c r="H140" s="655"/>
      <c r="J140" s="607" t="s">
        <v>2235</v>
      </c>
      <c r="L140" s="607" t="s">
        <v>2236</v>
      </c>
      <c r="M140" s="607" t="s">
        <v>2237</v>
      </c>
    </row>
    <row r="141" spans="2:18" s="607" customFormat="1" ht="15.75" customHeight="1">
      <c r="B141" s="617" t="str">
        <f t="shared" si="2"/>
        <v>Average Luminance Target (Lav)</v>
      </c>
      <c r="C141" s="601" t="s">
        <v>357</v>
      </c>
      <c r="D141" s="601" t="s">
        <v>665</v>
      </c>
      <c r="E141" s="602" t="s">
        <v>900</v>
      </c>
      <c r="F141" s="661" t="s">
        <v>2911</v>
      </c>
      <c r="G141" s="616"/>
      <c r="H141" s="655"/>
      <c r="J141" s="607" t="s">
        <v>2238</v>
      </c>
      <c r="L141" s="607" t="s">
        <v>2239</v>
      </c>
      <c r="M141" s="607" t="s">
        <v>2240</v>
      </c>
    </row>
    <row r="142" spans="2:18" s="607" customFormat="1" ht="15.75" customHeight="1">
      <c r="B142" s="617" t="str">
        <f t="shared" si="2"/>
        <v>Calculation Assumptions per:</v>
      </c>
      <c r="C142" s="601" t="s">
        <v>213</v>
      </c>
      <c r="D142" s="601" t="s">
        <v>688</v>
      </c>
      <c r="E142" s="602" t="s">
        <v>1558</v>
      </c>
      <c r="F142" s="661" t="s">
        <v>2912</v>
      </c>
      <c r="G142" s="616"/>
      <c r="H142" s="655"/>
    </row>
    <row r="143" spans="2:18" s="607" customFormat="1" ht="15.75" customHeight="1">
      <c r="B143" s="617" t="str">
        <f t="shared" si="2"/>
        <v>calculation method</v>
      </c>
      <c r="C143" s="601" t="s">
        <v>218</v>
      </c>
      <c r="D143" s="601" t="s">
        <v>689</v>
      </c>
      <c r="E143" s="602" t="s">
        <v>901</v>
      </c>
      <c r="F143" s="661" t="s">
        <v>2913</v>
      </c>
      <c r="G143" s="616"/>
      <c r="H143" s="655"/>
    </row>
    <row r="144" spans="2:18" s="607" customFormat="1" ht="15.75" customHeight="1">
      <c r="B144" s="617" t="str">
        <f t="shared" si="2"/>
        <v>cd/m2</v>
      </c>
      <c r="C144" s="601" t="s">
        <v>186</v>
      </c>
      <c r="D144" s="601" t="s">
        <v>186</v>
      </c>
      <c r="E144" s="602" t="s">
        <v>186</v>
      </c>
      <c r="F144" s="661" t="s">
        <v>2914</v>
      </c>
      <c r="G144" s="616"/>
      <c r="H144" s="655"/>
      <c r="J144" s="607" t="s">
        <v>2241</v>
      </c>
      <c r="L144" s="607" t="s">
        <v>2242</v>
      </c>
    </row>
    <row r="145" spans="2:22" s="607" customFormat="1" ht="15.75" customHeight="1">
      <c r="B145" s="617" t="str">
        <f t="shared" si="2"/>
        <v>Collector</v>
      </c>
      <c r="C145" s="601" t="s">
        <v>148</v>
      </c>
      <c r="D145" s="601" t="s">
        <v>690</v>
      </c>
      <c r="E145" s="602" t="s">
        <v>902</v>
      </c>
      <c r="F145" s="662" t="s">
        <v>2915</v>
      </c>
      <c r="G145" s="616"/>
      <c r="H145" s="655"/>
      <c r="J145" s="607" t="s">
        <v>2243</v>
      </c>
      <c r="L145" s="607" t="s">
        <v>2244</v>
      </c>
      <c r="M145" s="607" t="s">
        <v>2245</v>
      </c>
    </row>
    <row r="146" spans="2:22" s="607" customFormat="1" ht="15.75" customHeight="1">
      <c r="B146" s="617" t="str">
        <f t="shared" si="2"/>
        <v>Dry</v>
      </c>
      <c r="C146" s="601" t="s">
        <v>167</v>
      </c>
      <c r="D146" s="601" t="s">
        <v>691</v>
      </c>
      <c r="E146" s="602" t="s">
        <v>903</v>
      </c>
      <c r="F146" s="660" t="s">
        <v>2916</v>
      </c>
      <c r="G146" s="616"/>
      <c r="H146" s="655"/>
      <c r="J146" s="607" t="s">
        <v>2246</v>
      </c>
    </row>
    <row r="147" spans="2:22" s="607" customFormat="1" ht="15.75" customHeight="1">
      <c r="B147" s="617" t="str">
        <f t="shared" si="2"/>
        <v>Expressway</v>
      </c>
      <c r="C147" s="601" t="s">
        <v>140</v>
      </c>
      <c r="D147" s="601" t="s">
        <v>692</v>
      </c>
      <c r="E147" s="602" t="s">
        <v>1559</v>
      </c>
      <c r="F147" s="662" t="s">
        <v>2917</v>
      </c>
      <c r="G147" s="616"/>
      <c r="H147" s="655"/>
      <c r="J147" s="607" t="s">
        <v>2247</v>
      </c>
      <c r="L147" s="607" t="s">
        <v>2248</v>
      </c>
      <c r="M147" s="607" t="s">
        <v>2249</v>
      </c>
    </row>
    <row r="148" spans="2:22" s="607" customFormat="1" ht="15.75" customHeight="1">
      <c r="B148" s="617" t="str">
        <f t="shared" si="2"/>
        <v>Freeway Class A</v>
      </c>
      <c r="C148" s="601" t="s">
        <v>135</v>
      </c>
      <c r="D148" s="601" t="s">
        <v>693</v>
      </c>
      <c r="E148" s="602" t="s">
        <v>904</v>
      </c>
      <c r="F148" s="662" t="s">
        <v>2918</v>
      </c>
      <c r="G148" s="616"/>
      <c r="H148" s="655"/>
      <c r="J148" s="607" t="s">
        <v>2250</v>
      </c>
      <c r="L148" s="607" t="s">
        <v>2251</v>
      </c>
    </row>
    <row r="149" spans="2:22" s="607" customFormat="1" ht="15.75" customHeight="1">
      <c r="B149" s="617" t="str">
        <f t="shared" si="2"/>
        <v>Freeway Class B</v>
      </c>
      <c r="C149" s="601" t="s">
        <v>137</v>
      </c>
      <c r="D149" s="601" t="s">
        <v>694</v>
      </c>
      <c r="E149" s="602" t="s">
        <v>905</v>
      </c>
      <c r="F149" s="660" t="s">
        <v>2919</v>
      </c>
      <c r="G149" s="616"/>
      <c r="H149" s="655"/>
      <c r="J149" s="607" t="s">
        <v>2252</v>
      </c>
      <c r="L149" s="607" t="s">
        <v>2253</v>
      </c>
    </row>
    <row r="150" spans="2:22" s="607" customFormat="1" ht="15.75" customHeight="1">
      <c r="B150" s="617" t="str">
        <f t="shared" si="2"/>
        <v>High</v>
      </c>
      <c r="C150" s="601" t="s">
        <v>134</v>
      </c>
      <c r="D150" s="601" t="s">
        <v>695</v>
      </c>
      <c r="E150" s="602" t="s">
        <v>906</v>
      </c>
      <c r="F150" s="660" t="s">
        <v>2920</v>
      </c>
      <c r="G150" s="616"/>
      <c r="H150" s="655"/>
      <c r="J150" s="607" t="s">
        <v>2254</v>
      </c>
      <c r="L150" s="607" t="s">
        <v>2255</v>
      </c>
      <c r="M150" s="607" t="s">
        <v>2256</v>
      </c>
      <c r="N150" s="607" t="s">
        <v>2257</v>
      </c>
      <c r="O150" s="607" t="s">
        <v>2258</v>
      </c>
      <c r="P150" s="607" t="s">
        <v>2259</v>
      </c>
      <c r="Q150" s="607" t="s">
        <v>2260</v>
      </c>
      <c r="R150" s="607" t="s">
        <v>2261</v>
      </c>
      <c r="S150" s="607" t="s">
        <v>2262</v>
      </c>
      <c r="T150" s="607" t="s">
        <v>2263</v>
      </c>
      <c r="U150" s="607" t="s">
        <v>2264</v>
      </c>
      <c r="V150" s="607" t="s">
        <v>2265</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358</v>
      </c>
      <c r="D151" s="601" t="s">
        <v>1920</v>
      </c>
      <c r="E151" s="602" t="s">
        <v>1560</v>
      </c>
      <c r="F151" s="661" t="s">
        <v>2921</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215</v>
      </c>
      <c r="D152" s="601" t="s">
        <v>1921</v>
      </c>
      <c r="E152" s="602" t="s">
        <v>1561</v>
      </c>
      <c r="F152" s="660" t="s">
        <v>2922</v>
      </c>
      <c r="G152" s="616"/>
      <c r="H152" s="655"/>
      <c r="J152" s="607" t="s">
        <v>2266</v>
      </c>
    </row>
    <row r="153" spans="2:22" s="607" customFormat="1" ht="15.75" customHeight="1">
      <c r="B153" s="617" t="str">
        <f t="shared" si="2"/>
        <v>Illuminance Method</v>
      </c>
      <c r="C153" s="601" t="s">
        <v>212</v>
      </c>
      <c r="D153" s="601" t="s">
        <v>696</v>
      </c>
      <c r="E153" s="602" t="s">
        <v>907</v>
      </c>
      <c r="F153" s="660" t="s">
        <v>2923</v>
      </c>
      <c r="G153" s="616"/>
      <c r="H153" s="655"/>
      <c r="J153" s="607" t="s">
        <v>2267</v>
      </c>
    </row>
    <row r="154" spans="2:22" s="607" customFormat="1" ht="15.75" customHeight="1">
      <c r="B154" s="617" t="str">
        <f t="shared" si="2"/>
        <v>Illuminance Target (Iavg)</v>
      </c>
      <c r="C154" s="601" t="s">
        <v>359</v>
      </c>
      <c r="D154" s="601" t="s">
        <v>697</v>
      </c>
      <c r="E154" s="602" t="s">
        <v>908</v>
      </c>
      <c r="F154" s="660" t="s">
        <v>2924</v>
      </c>
      <c r="G154" s="616"/>
      <c r="H154" s="655"/>
      <c r="J154" s="607" t="s">
        <v>2268</v>
      </c>
    </row>
    <row r="155" spans="2:22" s="607" customFormat="1" ht="15.75" customHeight="1">
      <c r="B155" s="617" t="str">
        <f t="shared" si="2"/>
        <v>International Commission on Illumination (CIE)</v>
      </c>
      <c r="C155" s="601" t="s">
        <v>189</v>
      </c>
      <c r="D155" s="601" t="s">
        <v>698</v>
      </c>
      <c r="E155" s="602" t="s">
        <v>909</v>
      </c>
      <c r="F155" s="660" t="s">
        <v>2925</v>
      </c>
      <c r="G155" s="616"/>
      <c r="H155" s="655"/>
      <c r="J155" s="607" t="s">
        <v>2269</v>
      </c>
    </row>
    <row r="156" spans="2:22" s="607" customFormat="1" ht="15.75" customHeight="1">
      <c r="B156" s="617" t="str">
        <f t="shared" si="2"/>
        <v>Illumination Engineering Society of North America (IESNA)</v>
      </c>
      <c r="C156" s="601" t="s">
        <v>1661</v>
      </c>
      <c r="D156" s="601" t="s">
        <v>1661</v>
      </c>
      <c r="E156" s="602" t="s">
        <v>910</v>
      </c>
      <c r="F156" s="661" t="s">
        <v>1661</v>
      </c>
      <c r="G156" s="616"/>
      <c r="H156" s="655"/>
      <c r="J156" s="607" t="s">
        <v>2270</v>
      </c>
    </row>
    <row r="157" spans="2:22" s="607" customFormat="1" ht="15.75" customHeight="1">
      <c r="B157" s="617" t="str">
        <f t="shared" si="2"/>
        <v>Intersection density</v>
      </c>
      <c r="C157" s="601" t="s">
        <v>154</v>
      </c>
      <c r="D157" s="601" t="s">
        <v>699</v>
      </c>
      <c r="E157" s="602" t="s">
        <v>911</v>
      </c>
      <c r="F157" s="660" t="s">
        <v>2926</v>
      </c>
      <c r="G157" s="616"/>
      <c r="H157" s="655"/>
      <c r="J157" s="607" t="s">
        <v>2271</v>
      </c>
    </row>
    <row r="158" spans="2:22" s="607" customFormat="1" ht="15.75" customHeight="1">
      <c r="B158" s="617" t="str">
        <f t="shared" si="2"/>
        <v>Lighting class</v>
      </c>
      <c r="C158" s="601" t="s">
        <v>163</v>
      </c>
      <c r="D158" s="601" t="s">
        <v>700</v>
      </c>
      <c r="E158" s="602" t="s">
        <v>1562</v>
      </c>
      <c r="F158" s="660" t="s">
        <v>2927</v>
      </c>
      <c r="G158" s="616"/>
      <c r="H158" s="655"/>
      <c r="J158" s="607" t="s">
        <v>2272</v>
      </c>
    </row>
    <row r="159" spans="2:22" s="607" customFormat="1" ht="15.75" customHeight="1">
      <c r="B159" s="617" t="str">
        <f t="shared" si="2"/>
        <v>Local</v>
      </c>
      <c r="C159" s="601" t="s">
        <v>153</v>
      </c>
      <c r="D159" s="601" t="s">
        <v>153</v>
      </c>
      <c r="E159" s="602" t="s">
        <v>153</v>
      </c>
      <c r="F159" s="660" t="s">
        <v>2928</v>
      </c>
      <c r="G159" s="616"/>
      <c r="H159" s="655"/>
      <c r="J159" s="607" t="s">
        <v>2273</v>
      </c>
      <c r="L159" s="607" t="s">
        <v>2274</v>
      </c>
    </row>
    <row r="160" spans="2:22" s="607" customFormat="1" ht="15.75" customHeight="1">
      <c r="B160" s="617" t="str">
        <f t="shared" si="2"/>
        <v>Low</v>
      </c>
      <c r="C160" s="601" t="s">
        <v>142</v>
      </c>
      <c r="D160" s="601" t="s">
        <v>701</v>
      </c>
      <c r="E160" s="602" t="s">
        <v>912</v>
      </c>
      <c r="F160" s="660" t="s">
        <v>2929</v>
      </c>
      <c r="G160" s="616"/>
      <c r="H160" s="655"/>
      <c r="J160" s="607" t="s">
        <v>2275</v>
      </c>
      <c r="L160" s="607" t="s">
        <v>2276</v>
      </c>
      <c r="M160" s="607" t="s">
        <v>2277</v>
      </c>
      <c r="N160" s="607" t="s">
        <v>2278</v>
      </c>
      <c r="O160" s="607" t="s">
        <v>2279</v>
      </c>
      <c r="P160" s="607" t="s">
        <v>2280</v>
      </c>
      <c r="Q160" s="607" t="s">
        <v>2281</v>
      </c>
      <c r="R160" s="607" t="s">
        <v>2282</v>
      </c>
      <c r="S160" s="607" t="s">
        <v>2283</v>
      </c>
      <c r="T160" s="607" t="s">
        <v>2284</v>
      </c>
    </row>
    <row r="161" spans="2:14" s="607" customFormat="1" ht="15.75" customHeight="1">
      <c r="B161" s="617" t="str">
        <f t="shared" si="2"/>
        <v>Luminance Method</v>
      </c>
      <c r="C161" s="601" t="s">
        <v>1726</v>
      </c>
      <c r="D161" s="601" t="s">
        <v>1739</v>
      </c>
      <c r="E161" s="602" t="s">
        <v>1740</v>
      </c>
      <c r="F161" s="660" t="s">
        <v>2930</v>
      </c>
      <c r="G161" s="616"/>
      <c r="H161" s="655"/>
    </row>
    <row r="162" spans="2:14" s="607" customFormat="1" ht="15.75" customHeight="1">
      <c r="B162" s="617" t="str">
        <f t="shared" si="2"/>
        <v>Luminance Method for IES Standard</v>
      </c>
      <c r="C162" s="601" t="s">
        <v>1266</v>
      </c>
      <c r="D162" s="601" t="s">
        <v>1355</v>
      </c>
      <c r="E162" s="602" t="s">
        <v>1563</v>
      </c>
      <c r="F162" s="662" t="s">
        <v>2931</v>
      </c>
      <c r="G162" s="616"/>
      <c r="H162" s="655"/>
      <c r="J162" s="607" t="s">
        <v>2285</v>
      </c>
      <c r="L162" s="607" t="s">
        <v>2286</v>
      </c>
    </row>
    <row r="163" spans="2:14" s="607" customFormat="1" ht="15.75" customHeight="1">
      <c r="B163" s="617" t="str">
        <f t="shared" si="2"/>
        <v>Luminance Method for CIE Standard</v>
      </c>
      <c r="C163" s="601" t="s">
        <v>1267</v>
      </c>
      <c r="D163" s="601" t="s">
        <v>1356</v>
      </c>
      <c r="E163" s="602" t="s">
        <v>1564</v>
      </c>
      <c r="F163" s="662" t="s">
        <v>2932</v>
      </c>
      <c r="G163" s="616"/>
      <c r="H163" s="655"/>
      <c r="J163" s="607" t="s">
        <v>2287</v>
      </c>
    </row>
    <row r="164" spans="2:14" s="607" customFormat="1" ht="15.75" customHeight="1">
      <c r="B164" s="617" t="str">
        <f t="shared" si="2"/>
        <v>Lux</v>
      </c>
      <c r="C164" s="601" t="s">
        <v>18</v>
      </c>
      <c r="D164" s="601" t="s">
        <v>18</v>
      </c>
      <c r="E164" s="602" t="s">
        <v>18</v>
      </c>
      <c r="F164" s="660" t="s">
        <v>2933</v>
      </c>
      <c r="G164" s="616"/>
      <c r="H164" s="655"/>
      <c r="J164" s="607" t="s">
        <v>2288</v>
      </c>
      <c r="L164" s="607" t="s">
        <v>2289</v>
      </c>
    </row>
    <row r="165" spans="2:14" s="607" customFormat="1" ht="15.75" customHeight="1">
      <c r="B165" s="617" t="str">
        <f t="shared" si="2"/>
        <v>Major</v>
      </c>
      <c r="C165" s="601" t="s">
        <v>143</v>
      </c>
      <c r="D165" s="601" t="s">
        <v>702</v>
      </c>
      <c r="E165" s="602" t="s">
        <v>913</v>
      </c>
      <c r="F165" s="662" t="s">
        <v>2934</v>
      </c>
      <c r="G165" s="616"/>
      <c r="H165" s="655"/>
      <c r="J165" s="607" t="s">
        <v>2290</v>
      </c>
      <c r="L165" s="607" t="s">
        <v>2291</v>
      </c>
    </row>
    <row r="166" spans="2:14" s="607" customFormat="1" ht="15.75" customHeight="1">
      <c r="B166" s="617" t="str">
        <f t="shared" si="2"/>
        <v>Mixed</v>
      </c>
      <c r="C166" s="601" t="s">
        <v>147</v>
      </c>
      <c r="D166" s="601" t="s">
        <v>703</v>
      </c>
      <c r="E166" s="602" t="s">
        <v>914</v>
      </c>
      <c r="F166" s="660" t="s">
        <v>2935</v>
      </c>
      <c r="G166" s="616"/>
      <c r="H166" s="655"/>
      <c r="J166" s="607" t="s">
        <v>2292</v>
      </c>
    </row>
    <row r="167" spans="2:14" s="607" customFormat="1" ht="15.75" customHeight="1">
      <c r="B167" s="617" t="str">
        <f t="shared" si="2"/>
        <v>Mixed with high % non motorized</v>
      </c>
      <c r="C167" s="601" t="s">
        <v>146</v>
      </c>
      <c r="D167" s="601" t="s">
        <v>704</v>
      </c>
      <c r="E167" s="602" t="s">
        <v>915</v>
      </c>
      <c r="F167" s="660" t="s">
        <v>2936</v>
      </c>
      <c r="G167" s="616"/>
      <c r="H167" s="655"/>
      <c r="J167" s="607" t="s">
        <v>2293</v>
      </c>
    </row>
    <row r="168" spans="2:14" s="607" customFormat="1" ht="15.75" customHeight="1">
      <c r="B168" s="617" t="str">
        <f t="shared" si="2"/>
        <v>Moderate</v>
      </c>
      <c r="C168" s="601" t="s">
        <v>136</v>
      </c>
      <c r="D168" s="601" t="s">
        <v>705</v>
      </c>
      <c r="E168" s="602" t="s">
        <v>916</v>
      </c>
      <c r="F168" s="660" t="s">
        <v>2937</v>
      </c>
      <c r="G168" s="616"/>
      <c r="H168" s="655"/>
      <c r="J168" s="607" t="s">
        <v>2294</v>
      </c>
      <c r="L168" s="607" t="s">
        <v>2295</v>
      </c>
      <c r="M168" s="607" t="s">
        <v>2296</v>
      </c>
      <c r="N168" s="607" t="s">
        <v>2297</v>
      </c>
    </row>
    <row r="169" spans="2:14" s="607" customFormat="1" ht="15.75" customHeight="1">
      <c r="B169" s="617" t="str">
        <f t="shared" si="2"/>
        <v>Moderate or Good</v>
      </c>
      <c r="C169" s="601" t="s">
        <v>161</v>
      </c>
      <c r="D169" s="601" t="s">
        <v>706</v>
      </c>
      <c r="E169" s="602" t="s">
        <v>917</v>
      </c>
      <c r="F169" s="660" t="s">
        <v>2938</v>
      </c>
      <c r="G169" s="616"/>
      <c r="H169" s="655"/>
      <c r="J169" s="607" t="s">
        <v>2298</v>
      </c>
    </row>
    <row r="170" spans="2:14" s="607" customFormat="1" ht="15.75" customHeight="1">
      <c r="B170" s="617" t="str">
        <f t="shared" si="2"/>
        <v>Motorized only</v>
      </c>
      <c r="C170" s="601" t="s">
        <v>149</v>
      </c>
      <c r="D170" s="601" t="s">
        <v>707</v>
      </c>
      <c r="E170" s="602" t="s">
        <v>918</v>
      </c>
      <c r="F170" s="660" t="s">
        <v>2939</v>
      </c>
      <c r="G170" s="616"/>
      <c r="H170" s="655"/>
      <c r="J170" s="607" t="s">
        <v>2299</v>
      </c>
    </row>
    <row r="171" spans="2:14" s="607" customFormat="1" ht="15.75" customHeight="1">
      <c r="B171" s="617" t="str">
        <f t="shared" si="2"/>
        <v>No</v>
      </c>
      <c r="C171" s="601" t="s">
        <v>151</v>
      </c>
      <c r="D171" s="601" t="s">
        <v>708</v>
      </c>
      <c r="E171" s="602" t="s">
        <v>151</v>
      </c>
      <c r="F171" s="661" t="s">
        <v>2940</v>
      </c>
      <c r="G171" s="616"/>
      <c r="H171" s="655"/>
      <c r="J171" s="607" t="s">
        <v>2300</v>
      </c>
    </row>
    <row r="172" spans="2:14" s="607" customFormat="1" ht="15.75" customHeight="1">
      <c r="B172" s="617" t="str">
        <f t="shared" si="2"/>
        <v>Not present</v>
      </c>
      <c r="C172" s="601" t="s">
        <v>157</v>
      </c>
      <c r="D172" s="601" t="s">
        <v>709</v>
      </c>
      <c r="E172" s="602" t="s">
        <v>919</v>
      </c>
      <c r="F172" s="660" t="s">
        <v>2941</v>
      </c>
      <c r="G172" s="616"/>
      <c r="H172" s="655"/>
      <c r="J172" s="607" t="s">
        <v>2301</v>
      </c>
    </row>
    <row r="173" spans="2:14" s="607" customFormat="1" ht="15.75" customHeight="1">
      <c r="B173" s="617" t="str">
        <f t="shared" si="2"/>
        <v>Note CIE Uo is the inverse of IES Uo; value should be IES method, greater than one</v>
      </c>
      <c r="C173" s="601" t="s">
        <v>315</v>
      </c>
      <c r="D173" s="601" t="s">
        <v>710</v>
      </c>
      <c r="E173" s="602" t="s">
        <v>920</v>
      </c>
      <c r="F173" s="660" t="s">
        <v>2942</v>
      </c>
      <c r="G173" s="616"/>
      <c r="H173" s="655"/>
    </row>
    <row r="174" spans="2:14" s="607" customFormat="1" ht="15.75" customHeight="1">
      <c r="B174" s="617" t="str">
        <f t="shared" si="2"/>
        <v>Options</v>
      </c>
      <c r="C174" s="601" t="s">
        <v>127</v>
      </c>
      <c r="D174" s="601" t="s">
        <v>127</v>
      </c>
      <c r="E174" s="602" t="s">
        <v>921</v>
      </c>
      <c r="F174" s="660" t="s">
        <v>2943</v>
      </c>
      <c r="G174" s="616"/>
      <c r="H174" s="655"/>
      <c r="J174" s="607" t="s">
        <v>2302</v>
      </c>
    </row>
    <row r="175" spans="2:14" s="607" customFormat="1" ht="15.75" customHeight="1">
      <c r="B175" s="617" t="str">
        <f t="shared" si="2"/>
        <v>Uniformity Ratio (Lavg/Lmin)</v>
      </c>
      <c r="C175" s="601" t="s">
        <v>1145</v>
      </c>
      <c r="D175" s="601" t="s">
        <v>1146</v>
      </c>
      <c r="E175" s="602" t="s">
        <v>1147</v>
      </c>
      <c r="F175" s="662" t="s">
        <v>2944</v>
      </c>
      <c r="G175" s="616"/>
      <c r="H175" s="655"/>
      <c r="J175" s="607" t="s">
        <v>2303</v>
      </c>
      <c r="L175" s="607" t="s">
        <v>2304</v>
      </c>
    </row>
    <row r="176" spans="2:14" s="607" customFormat="1" ht="15.75" customHeight="1">
      <c r="B176" s="617" t="str">
        <f t="shared" si="2"/>
        <v>Uniformity Ratio (Lmax/Lmin)</v>
      </c>
      <c r="C176" s="601" t="s">
        <v>1191</v>
      </c>
      <c r="D176" s="601" t="s">
        <v>1192</v>
      </c>
      <c r="E176" s="602" t="s">
        <v>1565</v>
      </c>
      <c r="F176" s="662" t="s">
        <v>2945</v>
      </c>
      <c r="G176" s="616"/>
      <c r="H176" s="655"/>
      <c r="J176" s="607" t="s">
        <v>2305</v>
      </c>
      <c r="L176" s="607" t="s">
        <v>2306</v>
      </c>
    </row>
    <row r="177" spans="2:13" s="607" customFormat="1" ht="15.75" customHeight="1">
      <c r="B177" s="617" t="str">
        <f t="shared" si="2"/>
        <v>Parameter</v>
      </c>
      <c r="C177" s="601" t="s">
        <v>126</v>
      </c>
      <c r="D177" s="601" t="s">
        <v>711</v>
      </c>
      <c r="E177" s="602" t="s">
        <v>922</v>
      </c>
      <c r="F177" s="660" t="s">
        <v>2946</v>
      </c>
      <c r="G177" s="616"/>
      <c r="H177" s="655"/>
      <c r="J177" s="607" t="s">
        <v>2307</v>
      </c>
    </row>
    <row r="178" spans="2:13" s="607" customFormat="1" ht="15.75" customHeight="1">
      <c r="B178" s="617" t="str">
        <f t="shared" si="2"/>
        <v>Parked Vehicles</v>
      </c>
      <c r="C178" s="601" t="s">
        <v>155</v>
      </c>
      <c r="D178" s="601" t="s">
        <v>712</v>
      </c>
      <c r="E178" s="602" t="s">
        <v>923</v>
      </c>
      <c r="F178" s="662" t="s">
        <v>2947</v>
      </c>
      <c r="G178" s="616"/>
      <c r="H178" s="655"/>
      <c r="J178" s="607" t="s">
        <v>2308</v>
      </c>
    </row>
    <row r="179" spans="2:13" s="607" customFormat="1" ht="15.75" customHeight="1">
      <c r="B179" s="617" t="str">
        <f t="shared" si="2"/>
        <v>Pavement Classification
(Minimum Maintained Average Values)</v>
      </c>
      <c r="C179" s="601" t="s">
        <v>360</v>
      </c>
      <c r="D179" s="601" t="s">
        <v>713</v>
      </c>
      <c r="E179" s="602" t="s">
        <v>1566</v>
      </c>
      <c r="F179" s="661" t="s">
        <v>2948</v>
      </c>
      <c r="G179" s="616"/>
      <c r="H179" s="655"/>
      <c r="J179" s="607" t="s">
        <v>2309</v>
      </c>
    </row>
    <row r="180" spans="2:13" s="607" customFormat="1" ht="15.75" customHeight="1">
      <c r="B180" s="617" t="str">
        <f t="shared" si="2"/>
        <v>Pedestrian Conflict Areas</v>
      </c>
      <c r="C180" s="601" t="s">
        <v>131</v>
      </c>
      <c r="D180" s="601" t="s">
        <v>714</v>
      </c>
      <c r="E180" s="602" t="s">
        <v>924</v>
      </c>
      <c r="F180" s="660" t="s">
        <v>2949</v>
      </c>
      <c r="G180" s="616"/>
      <c r="H180" s="655"/>
      <c r="J180" s="607" t="s">
        <v>2310</v>
      </c>
      <c r="L180" s="607" t="s">
        <v>2311</v>
      </c>
    </row>
    <row r="181" spans="2:13" s="607" customFormat="1" ht="15.75" customHeight="1">
      <c r="B181" s="617" t="str">
        <f t="shared" si="2"/>
        <v>Poor</v>
      </c>
      <c r="C181" s="601" t="s">
        <v>160</v>
      </c>
      <c r="D181" s="601" t="s">
        <v>701</v>
      </c>
      <c r="E181" s="602" t="s">
        <v>925</v>
      </c>
      <c r="F181" s="660" t="s">
        <v>2950</v>
      </c>
      <c r="G181" s="616"/>
      <c r="H181" s="655"/>
      <c r="J181" s="607" t="s">
        <v>2312</v>
      </c>
    </row>
    <row r="182" spans="2:13" s="607" customFormat="1" ht="15.75" customHeight="1">
      <c r="B182" s="617" t="str">
        <f t="shared" si="2"/>
        <v>Present</v>
      </c>
      <c r="C182" s="601" t="s">
        <v>156</v>
      </c>
      <c r="D182" s="601" t="s">
        <v>715</v>
      </c>
      <c r="E182" s="602" t="s">
        <v>926</v>
      </c>
      <c r="F182" s="660" t="s">
        <v>2951</v>
      </c>
      <c r="G182" s="616"/>
      <c r="H182" s="655"/>
      <c r="J182" s="607" t="s">
        <v>2313</v>
      </c>
    </row>
    <row r="183" spans="2:13" s="607" customFormat="1" ht="15.75" customHeight="1">
      <c r="B183" s="617" t="str">
        <f t="shared" si="2"/>
        <v>Road</v>
      </c>
      <c r="C183" s="601" t="s">
        <v>130</v>
      </c>
      <c r="D183" s="601" t="s">
        <v>716</v>
      </c>
      <c r="E183" s="602" t="s">
        <v>1567</v>
      </c>
      <c r="F183" s="660" t="s">
        <v>2952</v>
      </c>
      <c r="G183" s="616"/>
      <c r="H183" s="655"/>
      <c r="J183" s="607" t="s">
        <v>2314</v>
      </c>
      <c r="L183" s="607" t="s">
        <v>2315</v>
      </c>
    </row>
    <row r="184" spans="2:13" s="607" customFormat="1" ht="15.75" customHeight="1">
      <c r="B184" s="617" t="str">
        <f t="shared" si="2"/>
        <v>Road and Pedestrian Conflict Area</v>
      </c>
      <c r="C184" s="601" t="s">
        <v>125</v>
      </c>
      <c r="D184" s="601" t="s">
        <v>717</v>
      </c>
      <c r="E184" s="602" t="s">
        <v>927</v>
      </c>
      <c r="F184" s="660" t="s">
        <v>2953</v>
      </c>
      <c r="G184" s="616"/>
      <c r="H184" s="655"/>
      <c r="J184" s="607" t="s">
        <v>2316</v>
      </c>
      <c r="L184" s="607" t="s">
        <v>2317</v>
      </c>
    </row>
    <row r="185" spans="2:13" s="607" customFormat="1" ht="15.75" customHeight="1">
      <c r="B185" s="617" t="str">
        <f t="shared" si="2"/>
        <v>Road Surface</v>
      </c>
      <c r="C185" s="601" t="s">
        <v>164</v>
      </c>
      <c r="D185" s="601" t="s">
        <v>718</v>
      </c>
      <c r="E185" s="602" t="s">
        <v>928</v>
      </c>
      <c r="F185" s="660" t="s">
        <v>2954</v>
      </c>
      <c r="G185" s="616"/>
      <c r="H185" s="655"/>
      <c r="J185" s="607" t="s">
        <v>2318</v>
      </c>
    </row>
    <row r="186" spans="2:13" s="607" customFormat="1" ht="15.75" customHeight="1">
      <c r="B186" s="617" t="str">
        <f t="shared" si="2"/>
        <v>Road Surface Type</v>
      </c>
      <c r="C186" s="601" t="s">
        <v>200</v>
      </c>
      <c r="D186" s="601" t="s">
        <v>719</v>
      </c>
      <c r="E186" s="602" t="s">
        <v>929</v>
      </c>
      <c r="F186" s="660" t="s">
        <v>2955</v>
      </c>
      <c r="G186" s="616"/>
      <c r="H186" s="655"/>
      <c r="J186" s="607" t="s">
        <v>2319</v>
      </c>
      <c r="L186" s="607" t="s">
        <v>2320</v>
      </c>
      <c r="M186" s="607" t="s">
        <v>2321</v>
      </c>
    </row>
    <row r="187" spans="2:13" s="607" customFormat="1" ht="15.75" customHeight="1">
      <c r="B187" s="617" t="str">
        <f t="shared" si="2"/>
        <v xml:space="preserve">Separation of carriageways
</v>
      </c>
      <c r="C187" s="601" t="s">
        <v>150</v>
      </c>
      <c r="D187" s="601" t="s">
        <v>720</v>
      </c>
      <c r="E187" s="602" t="s">
        <v>930</v>
      </c>
      <c r="F187" s="660" t="s">
        <v>2956</v>
      </c>
      <c r="G187" s="616"/>
      <c r="H187" s="655"/>
      <c r="J187" s="607" t="s">
        <v>2322</v>
      </c>
    </row>
    <row r="188" spans="2:13" s="607" customFormat="1" ht="15.75" customHeight="1">
      <c r="B188" s="617" t="str">
        <f t="shared" si="2"/>
        <v>Speed</v>
      </c>
      <c r="C188" s="601" t="s">
        <v>132</v>
      </c>
      <c r="D188" s="601" t="s">
        <v>721</v>
      </c>
      <c r="E188" s="602" t="s">
        <v>931</v>
      </c>
      <c r="F188" s="661" t="s">
        <v>2957</v>
      </c>
      <c r="G188" s="616"/>
      <c r="H188" s="655"/>
      <c r="J188" s="607" t="s">
        <v>2323</v>
      </c>
    </row>
    <row r="189" spans="2:13" s="607" customFormat="1" ht="15.75" customHeight="1">
      <c r="B189" s="617" t="str">
        <f t="shared" si="2"/>
        <v>Standard Surface</v>
      </c>
      <c r="C189" s="601" t="s">
        <v>202</v>
      </c>
      <c r="D189" s="601" t="s">
        <v>722</v>
      </c>
      <c r="E189" s="602" t="s">
        <v>932</v>
      </c>
      <c r="F189" s="660" t="s">
        <v>2958</v>
      </c>
      <c r="G189" s="616"/>
      <c r="H189" s="655"/>
      <c r="J189" s="607" t="s">
        <v>2324</v>
      </c>
    </row>
    <row r="190" spans="2:13" s="607" customFormat="1" ht="15.75" customHeight="1">
      <c r="B190" s="617" t="str">
        <f t="shared" si="2"/>
        <v>Surround ratio</v>
      </c>
      <c r="C190" s="601" t="s">
        <v>166</v>
      </c>
      <c r="D190" s="601" t="s">
        <v>723</v>
      </c>
      <c r="E190" s="602" t="s">
        <v>933</v>
      </c>
      <c r="F190" s="660" t="s">
        <v>2959</v>
      </c>
      <c r="G190" s="616"/>
      <c r="H190" s="655"/>
      <c r="J190" s="607" t="s">
        <v>2325</v>
      </c>
    </row>
    <row r="191" spans="2:13" s="607" customFormat="1" ht="15.75" customHeight="1">
      <c r="B191" s="617" t="str">
        <f t="shared" si="2"/>
        <v>Table 1: IESNA Illuminance Method - Recommended Values</v>
      </c>
      <c r="C191" s="601" t="s">
        <v>123</v>
      </c>
      <c r="D191" s="601" t="s">
        <v>724</v>
      </c>
      <c r="E191" s="602" t="s">
        <v>934</v>
      </c>
      <c r="F191" s="660" t="s">
        <v>2960</v>
      </c>
      <c r="G191" s="616"/>
      <c r="H191" s="655"/>
      <c r="J191" s="607" t="s">
        <v>2326</v>
      </c>
    </row>
    <row r="192" spans="2:13" s="607" customFormat="1" ht="15.75" customHeight="1">
      <c r="B192" s="617" t="str">
        <f t="shared" si="2"/>
        <v>Table 2: CIE Parameters for the Selection of M Lighting Class</v>
      </c>
      <c r="C192" s="601" t="s">
        <v>124</v>
      </c>
      <c r="D192" s="601" t="s">
        <v>725</v>
      </c>
      <c r="E192" s="602" t="s">
        <v>935</v>
      </c>
      <c r="F192" s="660" t="s">
        <v>2961</v>
      </c>
      <c r="G192" s="616"/>
      <c r="H192" s="655"/>
      <c r="J192" s="607" t="s">
        <v>2327</v>
      </c>
    </row>
    <row r="193" spans="2:14" s="607" customFormat="1" ht="15.75" customHeight="1">
      <c r="B193" s="617" t="str">
        <f t="shared" si="2"/>
        <v>Table 3: CIE Lighting classes for motorized traffic</v>
      </c>
      <c r="C193" s="601" t="s">
        <v>162</v>
      </c>
      <c r="D193" s="601" t="s">
        <v>726</v>
      </c>
      <c r="E193" s="602" t="s">
        <v>936</v>
      </c>
      <c r="F193" s="660" t="s">
        <v>2962</v>
      </c>
      <c r="G193" s="616"/>
      <c r="H193" s="655"/>
      <c r="J193" s="607" t="s">
        <v>2328</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179</v>
      </c>
      <c r="D194" s="601" t="s">
        <v>727</v>
      </c>
      <c r="E194" s="602" t="s">
        <v>937</v>
      </c>
      <c r="F194" s="660" t="s">
        <v>2963</v>
      </c>
      <c r="G194" s="616"/>
      <c r="H194" s="655"/>
      <c r="J194" s="607" t="s">
        <v>2329</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180</v>
      </c>
      <c r="D195" s="601" t="s">
        <v>728</v>
      </c>
      <c r="E195" s="602" t="s">
        <v>938</v>
      </c>
      <c r="F195" s="660" t="s">
        <v>2964</v>
      </c>
      <c r="G195" s="616"/>
      <c r="H195" s="655"/>
      <c r="J195" s="607" t="s">
        <v>2330</v>
      </c>
    </row>
    <row r="196" spans="2:14" s="607" customFormat="1" ht="15.75" customHeight="1">
      <c r="B196" s="617" t="str">
        <f t="shared" si="2"/>
        <v>Threshold increment</v>
      </c>
      <c r="C196" s="601" t="s">
        <v>165</v>
      </c>
      <c r="D196" s="601" t="s">
        <v>729</v>
      </c>
      <c r="E196" s="602" t="s">
        <v>939</v>
      </c>
      <c r="F196" s="660" t="s">
        <v>2965</v>
      </c>
      <c r="G196" s="616"/>
      <c r="H196" s="655"/>
      <c r="J196" s="607" t="s">
        <v>2331</v>
      </c>
    </row>
    <row r="197" spans="2:14" s="607" customFormat="1" ht="15.75" customHeight="1">
      <c r="B197" s="617" t="str">
        <f t="shared" si="2"/>
        <v>Traffic Composition</v>
      </c>
      <c r="C197" s="601" t="s">
        <v>145</v>
      </c>
      <c r="D197" s="601" t="s">
        <v>730</v>
      </c>
      <c r="E197" s="602" t="s">
        <v>940</v>
      </c>
      <c r="F197" s="660" t="s">
        <v>2966</v>
      </c>
      <c r="G197" s="616"/>
      <c r="H197" s="655"/>
      <c r="J197" s="607" t="s">
        <v>2332</v>
      </c>
    </row>
    <row r="198" spans="2:14" s="607" customFormat="1" ht="15.75" customHeight="1">
      <c r="B198" s="617" t="str">
        <f t="shared" si="2"/>
        <v>Traffic Volume</v>
      </c>
      <c r="C198" s="601" t="s">
        <v>138</v>
      </c>
      <c r="D198" s="601" t="s">
        <v>731</v>
      </c>
      <c r="E198" s="602" t="s">
        <v>941</v>
      </c>
      <c r="F198" s="660" t="s">
        <v>2967</v>
      </c>
      <c r="G198" s="616"/>
      <c r="H198" s="655"/>
      <c r="J198" s="607" t="s">
        <v>2333</v>
      </c>
    </row>
    <row r="199" spans="2:14" s="607" customFormat="1" ht="15.75" customHeight="1">
      <c r="B199" s="617" t="str">
        <f t="shared" si="2"/>
        <v>Uniformity Ratio Eavg/Emin</v>
      </c>
      <c r="C199" s="601" t="s">
        <v>361</v>
      </c>
      <c r="D199" s="601" t="s">
        <v>732</v>
      </c>
      <c r="E199" s="602" t="s">
        <v>942</v>
      </c>
      <c r="F199" s="662" t="s">
        <v>2968</v>
      </c>
      <c r="G199" s="616"/>
      <c r="H199" s="655"/>
      <c r="J199" s="607" t="s">
        <v>2334</v>
      </c>
    </row>
    <row r="200" spans="2:14" s="607" customFormat="1" ht="15.75" customHeight="1">
      <c r="B200" s="617" t="str">
        <f t="shared" si="2"/>
        <v>unitless</v>
      </c>
      <c r="C200" s="601" t="s">
        <v>183</v>
      </c>
      <c r="D200" s="601" t="s">
        <v>733</v>
      </c>
      <c r="E200" s="602" t="s">
        <v>943</v>
      </c>
      <c r="F200" s="660" t="s">
        <v>2969</v>
      </c>
      <c r="G200" s="616"/>
      <c r="H200" s="655"/>
      <c r="J200" s="607" t="s">
        <v>2335</v>
      </c>
      <c r="L200" s="607" t="s">
        <v>2336</v>
      </c>
      <c r="M200" s="607" t="s">
        <v>2337</v>
      </c>
      <c r="N200" s="607" t="s">
        <v>2338</v>
      </c>
    </row>
    <row r="201" spans="2:14" s="607" customFormat="1" ht="15.75" customHeight="1">
      <c r="B201" s="617" t="str">
        <f t="shared" si="2"/>
        <v>Veiling Luminance Ratio                   Lvmax/Lavg</v>
      </c>
      <c r="C201" s="601" t="s">
        <v>362</v>
      </c>
      <c r="D201" s="601" t="s">
        <v>734</v>
      </c>
      <c r="E201" s="602" t="s">
        <v>1568</v>
      </c>
      <c r="F201" s="662" t="s">
        <v>2970</v>
      </c>
      <c r="G201" s="616"/>
      <c r="H201" s="655"/>
      <c r="J201" s="607" t="s">
        <v>2339</v>
      </c>
    </row>
    <row r="202" spans="2:14" s="607" customFormat="1" ht="15.75" customHeight="1">
      <c r="B202" s="617" t="str">
        <f t="shared" si="2"/>
        <v>Very High</v>
      </c>
      <c r="C202" s="601" t="s">
        <v>133</v>
      </c>
      <c r="D202" s="601" t="s">
        <v>735</v>
      </c>
      <c r="E202" s="602" t="s">
        <v>944</v>
      </c>
      <c r="F202" s="660" t="s">
        <v>2971</v>
      </c>
      <c r="G202" s="616"/>
      <c r="H202" s="655"/>
      <c r="J202" s="607" t="s">
        <v>2340</v>
      </c>
    </row>
    <row r="203" spans="2:14" s="607" customFormat="1" ht="15.75" customHeight="1">
      <c r="B203" s="617" t="str">
        <f t="shared" si="2"/>
        <v>Very Low</v>
      </c>
      <c r="C203" s="601" t="s">
        <v>144</v>
      </c>
      <c r="D203" s="601" t="s">
        <v>736</v>
      </c>
      <c r="E203" s="602" t="s">
        <v>945</v>
      </c>
      <c r="F203" s="660" t="s">
        <v>2972</v>
      </c>
      <c r="G203" s="616"/>
      <c r="H203" s="655"/>
      <c r="J203" s="607" t="s">
        <v>2341</v>
      </c>
    </row>
    <row r="204" spans="2:14" s="607" customFormat="1" ht="15.75" customHeight="1">
      <c r="B204" s="617" t="str">
        <f t="shared" ref="B204:B267" si="3">INDEX(C204:G204,MATCH($B$11,$C$11:$G$11,0))</f>
        <v>View Description of a Standard Below:</v>
      </c>
      <c r="C204" s="601" t="s">
        <v>216</v>
      </c>
      <c r="D204" s="601" t="s">
        <v>737</v>
      </c>
      <c r="E204" s="602" t="s">
        <v>946</v>
      </c>
      <c r="F204" s="660" t="s">
        <v>2973</v>
      </c>
      <c r="G204" s="616"/>
      <c r="H204" s="655"/>
      <c r="J204" s="607" t="s">
        <v>2342</v>
      </c>
    </row>
    <row r="205" spans="2:14" s="607" customFormat="1" ht="15.75" customHeight="1">
      <c r="B205" s="617" t="str">
        <f t="shared" si="3"/>
        <v>Visual guidance/ traffic control</v>
      </c>
      <c r="C205" s="601" t="s">
        <v>159</v>
      </c>
      <c r="D205" s="601" t="s">
        <v>738</v>
      </c>
      <c r="E205" s="602" t="s">
        <v>947</v>
      </c>
      <c r="F205" s="660" t="s">
        <v>2974</v>
      </c>
      <c r="G205" s="616"/>
      <c r="H205" s="655"/>
      <c r="J205" s="607" t="s">
        <v>2343</v>
      </c>
    </row>
    <row r="206" spans="2:14" s="607" customFormat="1" ht="15.75" customHeight="1">
      <c r="B206" s="617" t="str">
        <f t="shared" si="3"/>
        <v>Vw Selected</v>
      </c>
      <c r="C206" s="601" t="s">
        <v>129</v>
      </c>
      <c r="D206" s="601" t="s">
        <v>739</v>
      </c>
      <c r="E206" s="602" t="s">
        <v>948</v>
      </c>
      <c r="F206" s="660" t="s">
        <v>2975</v>
      </c>
      <c r="G206" s="616"/>
      <c r="H206" s="655"/>
      <c r="J206" s="607" t="s">
        <v>2344</v>
      </c>
    </row>
    <row r="207" spans="2:14" s="607" customFormat="1" ht="15.75" customHeight="1">
      <c r="B207" s="617" t="str">
        <f t="shared" si="3"/>
        <v>Weighting Value Vw</v>
      </c>
      <c r="C207" s="601" t="s">
        <v>128</v>
      </c>
      <c r="D207" s="601" t="s">
        <v>740</v>
      </c>
      <c r="E207" s="602" t="s">
        <v>949</v>
      </c>
      <c r="F207" s="660" t="s">
        <v>2976</v>
      </c>
      <c r="G207" s="616"/>
      <c r="H207" s="655"/>
      <c r="J207" s="607" t="s">
        <v>2345</v>
      </c>
    </row>
    <row r="208" spans="2:14" s="607" customFormat="1" ht="15.75" customHeight="1">
      <c r="B208" s="617" t="str">
        <f t="shared" si="3"/>
        <v>Wet*</v>
      </c>
      <c r="C208" s="601" t="s">
        <v>168</v>
      </c>
      <c r="D208" s="601" t="s">
        <v>741</v>
      </c>
      <c r="E208" s="602" t="s">
        <v>950</v>
      </c>
      <c r="F208" s="660" t="s">
        <v>2977</v>
      </c>
      <c r="G208" s="616"/>
      <c r="H208" s="655"/>
      <c r="J208" s="607" t="s">
        <v>2346</v>
      </c>
    </row>
    <row r="209" spans="2:16" s="607" customFormat="1" ht="15.75" customHeight="1">
      <c r="B209" s="617" t="str">
        <f t="shared" si="3"/>
        <v>Yes</v>
      </c>
      <c r="C209" s="601" t="s">
        <v>152</v>
      </c>
      <c r="D209" s="601" t="s">
        <v>742</v>
      </c>
      <c r="E209" s="602" t="s">
        <v>951</v>
      </c>
      <c r="F209" s="661" t="s">
        <v>2978</v>
      </c>
      <c r="G209" s="616"/>
      <c r="H209" s="655"/>
      <c r="J209" s="607" t="s">
        <v>2347</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1922</v>
      </c>
      <c r="D210" s="601" t="s">
        <v>1895</v>
      </c>
      <c r="E210" s="602" t="s">
        <v>1923</v>
      </c>
      <c r="F210" s="661" t="s">
        <v>2979</v>
      </c>
      <c r="G210" s="616"/>
      <c r="H210" s="655"/>
      <c r="J210" s="607" t="s">
        <v>2348</v>
      </c>
    </row>
    <row r="211" spans="2:16" s="607" customFormat="1" ht="15.75" customHeight="1">
      <c r="B211" s="617" t="str">
        <f t="shared" si="3"/>
        <v xml:space="preserve">Design Criteria  Illuminance </v>
      </c>
      <c r="C211" s="601" t="s">
        <v>345</v>
      </c>
      <c r="D211" s="601" t="s">
        <v>743</v>
      </c>
      <c r="E211" s="602" t="s">
        <v>952</v>
      </c>
      <c r="F211" s="661" t="s">
        <v>2980</v>
      </c>
      <c r="G211" s="616"/>
      <c r="H211" s="655"/>
      <c r="J211" s="607" t="s">
        <v>2349</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1924</v>
      </c>
      <c r="D212" s="601" t="s">
        <v>744</v>
      </c>
      <c r="E212" s="602" t="s">
        <v>1925</v>
      </c>
      <c r="F212" s="660" t="s">
        <v>2981</v>
      </c>
      <c r="G212" s="616"/>
      <c r="H212" s="655"/>
      <c r="J212" s="607" t="s">
        <v>2350</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1942</v>
      </c>
      <c r="D213" s="601" t="s">
        <v>745</v>
      </c>
      <c r="E213" s="602" t="s">
        <v>1926</v>
      </c>
      <c r="F213" s="660" t="s">
        <v>2982</v>
      </c>
      <c r="G213" s="616"/>
      <c r="H213" s="655"/>
      <c r="J213" s="607" t="s">
        <v>2351</v>
      </c>
    </row>
    <row r="214" spans="2:16" s="607" customFormat="1" ht="15.75" customHeight="1">
      <c r="B214" s="617" t="str">
        <f t="shared" si="3"/>
        <v>CIE Classification Definitions</v>
      </c>
      <c r="C214" s="601" t="s">
        <v>493</v>
      </c>
      <c r="D214" s="601" t="s">
        <v>746</v>
      </c>
      <c r="E214" s="602" t="s">
        <v>953</v>
      </c>
      <c r="F214" s="660" t="s">
        <v>2983</v>
      </c>
      <c r="G214" s="616"/>
      <c r="H214" s="655"/>
      <c r="J214" s="607" t="s">
        <v>2352</v>
      </c>
      <c r="K214" s="601"/>
      <c r="L214" s="601"/>
      <c r="M214" s="601"/>
      <c r="N214" s="601"/>
      <c r="O214" s="601"/>
      <c r="P214" s="601"/>
    </row>
    <row r="215" spans="2:16" s="607" customFormat="1" ht="15.75" customHeight="1">
      <c r="B215" s="617" t="str">
        <f t="shared" si="3"/>
        <v>Average Luminance of the Road Surface (Lav)</v>
      </c>
      <c r="C215" s="601" t="s">
        <v>1943</v>
      </c>
      <c r="D215" s="601" t="s">
        <v>747</v>
      </c>
      <c r="E215" s="601" t="s">
        <v>1944</v>
      </c>
      <c r="F215" s="660" t="s">
        <v>2984</v>
      </c>
      <c r="G215" s="616"/>
      <c r="H215" s="655"/>
      <c r="J215" s="607" t="s">
        <v>2353</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1945</v>
      </c>
      <c r="D216" s="601" t="s">
        <v>748</v>
      </c>
      <c r="E216" s="602" t="s">
        <v>1946</v>
      </c>
      <c r="F216" s="660" t="s">
        <v>2985</v>
      </c>
      <c r="G216" s="616"/>
      <c r="H216" s="655"/>
      <c r="J216" s="607" t="s">
        <v>2354</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494</v>
      </c>
      <c r="D217" s="601" t="s">
        <v>749</v>
      </c>
      <c r="E217" s="602" t="s">
        <v>1927</v>
      </c>
      <c r="F217" s="660" t="s">
        <v>2986</v>
      </c>
      <c r="G217" s="616"/>
      <c r="H217" s="655"/>
      <c r="J217" s="607" t="s">
        <v>2355</v>
      </c>
      <c r="K217" s="601"/>
      <c r="L217" s="601"/>
      <c r="M217" s="601"/>
      <c r="N217" s="601"/>
      <c r="O217" s="601"/>
      <c r="P217" s="601"/>
    </row>
    <row r="218" spans="2:16" s="607" customFormat="1" ht="15.75" customHeight="1">
      <c r="B218" s="617" t="str">
        <f t="shared" si="3"/>
        <v xml:space="preserve">Overall uniformity of Road Luminance (U0) </v>
      </c>
      <c r="C218" s="601" t="s">
        <v>1947</v>
      </c>
      <c r="D218" s="601" t="s">
        <v>750</v>
      </c>
      <c r="E218" s="601" t="s">
        <v>1948</v>
      </c>
      <c r="F218" s="660" t="s">
        <v>2987</v>
      </c>
      <c r="G218" s="616"/>
      <c r="H218" s="655"/>
      <c r="J218" s="607" t="s">
        <v>2356</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1949</v>
      </c>
      <c r="D219" s="601" t="s">
        <v>751</v>
      </c>
      <c r="E219" s="601" t="s">
        <v>1950</v>
      </c>
      <c r="F219" s="662" t="s">
        <v>2988</v>
      </c>
      <c r="G219" s="616"/>
      <c r="H219" s="655"/>
      <c r="J219" s="607" t="s">
        <v>2357</v>
      </c>
      <c r="K219" s="601"/>
      <c r="L219" s="601"/>
      <c r="M219" s="601"/>
      <c r="N219" s="601"/>
      <c r="O219" s="601"/>
      <c r="P219" s="601"/>
    </row>
    <row r="220" spans="2:16" s="607" customFormat="1" ht="15.75" customHeight="1">
      <c r="B220" s="617" t="str">
        <f t="shared" si="3"/>
        <v xml:space="preserve">Longitudinal Uniformity of Road Surface Luminance (Ul): </v>
      </c>
      <c r="C220" s="601" t="s">
        <v>1951</v>
      </c>
      <c r="D220" s="601" t="s">
        <v>752</v>
      </c>
      <c r="E220" s="601" t="s">
        <v>1952</v>
      </c>
      <c r="F220" s="660" t="s">
        <v>2989</v>
      </c>
      <c r="G220" s="616"/>
      <c r="H220" s="655"/>
      <c r="J220" s="607" t="s">
        <v>2358</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1953</v>
      </c>
      <c r="D221" s="601" t="s">
        <v>753</v>
      </c>
      <c r="E221" s="601" t="s">
        <v>1954</v>
      </c>
      <c r="F221" s="662" t="s">
        <v>2990</v>
      </c>
      <c r="G221" s="616"/>
      <c r="H221" s="655"/>
      <c r="J221" s="607" t="s">
        <v>2359</v>
      </c>
      <c r="K221" s="601"/>
      <c r="L221" s="601"/>
      <c r="M221" s="601"/>
      <c r="N221" s="601"/>
      <c r="O221" s="601"/>
      <c r="P221" s="601"/>
    </row>
    <row r="222" spans="2:16" s="607" customFormat="1" ht="15.75" customHeight="1">
      <c r="B222" s="617" t="str">
        <f t="shared" si="3"/>
        <v>Threshold Increment TI (fTI)</v>
      </c>
      <c r="C222" s="601" t="s">
        <v>1955</v>
      </c>
      <c r="D222" s="601" t="s">
        <v>754</v>
      </c>
      <c r="E222" s="601" t="s">
        <v>1956</v>
      </c>
      <c r="F222" s="660" t="s">
        <v>2991</v>
      </c>
      <c r="G222" s="616"/>
      <c r="H222" s="655"/>
      <c r="J222" s="607" t="s">
        <v>2360</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495</v>
      </c>
      <c r="D223" s="601" t="s">
        <v>755</v>
      </c>
      <c r="E223" s="602" t="s">
        <v>1569</v>
      </c>
      <c r="F223" s="660" t="s">
        <v>2992</v>
      </c>
      <c r="G223" s="616"/>
      <c r="H223" s="655"/>
      <c r="J223" s="607" t="s">
        <v>2361</v>
      </c>
      <c r="K223" s="601"/>
      <c r="L223" s="601"/>
      <c r="M223" s="601"/>
      <c r="N223" s="601"/>
      <c r="O223" s="601"/>
      <c r="P223" s="601"/>
    </row>
    <row r="224" spans="2:16" s="607" customFormat="1" ht="15.75" customHeight="1">
      <c r="B224" s="617" t="str">
        <f t="shared" si="3"/>
        <v>Surround Ratio SR (Rs)</v>
      </c>
      <c r="C224" s="601" t="s">
        <v>1957</v>
      </c>
      <c r="D224" s="601" t="s">
        <v>756</v>
      </c>
      <c r="E224" s="601" t="s">
        <v>1958</v>
      </c>
      <c r="F224" s="660" t="s">
        <v>2993</v>
      </c>
      <c r="G224" s="616"/>
      <c r="H224" s="655"/>
      <c r="J224" s="607" t="s">
        <v>2362</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496</v>
      </c>
      <c r="D225" s="601" t="s">
        <v>757</v>
      </c>
      <c r="E225" s="602" t="s">
        <v>1570</v>
      </c>
      <c r="F225" s="661" t="s">
        <v>2994</v>
      </c>
      <c r="G225" s="616"/>
      <c r="H225" s="655"/>
      <c r="J225" s="607" t="s">
        <v>2363</v>
      </c>
    </row>
    <row r="226" spans="2:14" s="607" customFormat="1" ht="15.75" customHeight="1">
      <c r="B226" s="617" t="str">
        <f t="shared" si="3"/>
        <v>Surround ratio is defined in CIE 140-2000.</v>
      </c>
      <c r="C226" s="601" t="s">
        <v>497</v>
      </c>
      <c r="D226" s="601" t="s">
        <v>758</v>
      </c>
      <c r="E226" s="602" t="s">
        <v>1571</v>
      </c>
      <c r="F226" s="662" t="s">
        <v>2995</v>
      </c>
      <c r="G226" s="616"/>
      <c r="H226" s="655"/>
      <c r="J226" s="607" t="s">
        <v>2364</v>
      </c>
    </row>
    <row r="227" spans="2:14" s="607" customFormat="1" ht="15.75" customHeight="1">
      <c r="B227" s="617" t="str">
        <f t="shared" si="3"/>
        <v>Fixtures</v>
      </c>
      <c r="C227" s="601" t="s">
        <v>38</v>
      </c>
      <c r="D227" s="601" t="s">
        <v>759</v>
      </c>
      <c r="E227" s="601" t="s">
        <v>1572</v>
      </c>
      <c r="F227" s="662" t="s">
        <v>2996</v>
      </c>
      <c r="G227" s="616"/>
      <c r="H227" s="655"/>
      <c r="J227" s="607" t="s">
        <v>2365</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1877</v>
      </c>
      <c r="E228" s="601" t="s">
        <v>1573</v>
      </c>
      <c r="F228" s="660" t="s">
        <v>3317</v>
      </c>
      <c r="G228" s="616"/>
      <c r="H228" s="655"/>
      <c r="J228" s="607" t="s">
        <v>2366</v>
      </c>
    </row>
    <row r="229" spans="2:14" s="607" customFormat="1" ht="15.75" customHeight="1">
      <c r="B229" s="617" t="str">
        <f t="shared" si="3"/>
        <v>Comments</v>
      </c>
      <c r="C229" s="601" t="s">
        <v>70</v>
      </c>
      <c r="D229" s="601" t="s">
        <v>760</v>
      </c>
      <c r="E229" s="602" t="s">
        <v>954</v>
      </c>
      <c r="F229" s="660" t="s">
        <v>2997</v>
      </c>
      <c r="G229" s="616"/>
      <c r="H229" s="655"/>
      <c r="J229" s="607" t="s">
        <v>2367</v>
      </c>
      <c r="L229" s="607" t="s">
        <v>2368</v>
      </c>
    </row>
    <row r="230" spans="2:14" s="607" customFormat="1" ht="15.75" customHeight="1">
      <c r="B230" s="617" t="str">
        <f t="shared" si="3"/>
        <v>Distribution Type</v>
      </c>
      <c r="C230" s="601" t="s">
        <v>71</v>
      </c>
      <c r="D230" s="601" t="s">
        <v>761</v>
      </c>
      <c r="E230" s="602" t="s">
        <v>955</v>
      </c>
      <c r="F230" s="660" t="s">
        <v>2998</v>
      </c>
      <c r="G230" s="616"/>
      <c r="H230" s="655"/>
      <c r="J230" s="607" t="s">
        <v>2369</v>
      </c>
      <c r="L230" s="607" t="s">
        <v>2370</v>
      </c>
    </row>
    <row r="231" spans="2:14" s="607" customFormat="1" ht="15.75" customHeight="1">
      <c r="B231" s="617" t="str">
        <f t="shared" si="3"/>
        <v>Fixture Data Row</v>
      </c>
      <c r="C231" s="601" t="s">
        <v>72</v>
      </c>
      <c r="D231" s="601" t="s">
        <v>762</v>
      </c>
      <c r="E231" s="602" t="s">
        <v>1574</v>
      </c>
      <c r="F231" s="660" t="s">
        <v>2999</v>
      </c>
      <c r="G231" s="616"/>
      <c r="H231" s="655"/>
      <c r="J231" s="607" t="s">
        <v>2371</v>
      </c>
    </row>
    <row r="232" spans="2:14" s="607" customFormat="1" ht="15.75" customHeight="1">
      <c r="B232" s="617" t="str">
        <f t="shared" si="3"/>
        <v>Include?</v>
      </c>
      <c r="C232" s="601" t="s">
        <v>1155</v>
      </c>
      <c r="D232" s="601" t="s">
        <v>1156</v>
      </c>
      <c r="E232" s="602" t="s">
        <v>1157</v>
      </c>
      <c r="F232" s="660" t="s">
        <v>3000</v>
      </c>
      <c r="G232" s="616"/>
      <c r="H232" s="655"/>
      <c r="J232" s="607" t="s">
        <v>2372</v>
      </c>
    </row>
    <row r="233" spans="2:14" s="607" customFormat="1" ht="15.75" customHeight="1">
      <c r="B233" s="617" t="str">
        <f t="shared" si="3"/>
        <v>Lamp Lumen Depreciation</v>
      </c>
      <c r="C233" s="601" t="s">
        <v>96</v>
      </c>
      <c r="D233" s="601" t="s">
        <v>763</v>
      </c>
      <c r="E233" s="602" t="s">
        <v>884</v>
      </c>
      <c r="F233" s="660" t="s">
        <v>3001</v>
      </c>
      <c r="G233" s="616"/>
      <c r="H233" s="655"/>
      <c r="J233" s="607" t="s">
        <v>2373</v>
      </c>
    </row>
    <row r="234" spans="2:14" s="607" customFormat="1" ht="15.75" customHeight="1">
      <c r="B234" s="617" t="str">
        <f t="shared" si="3"/>
        <v>Manufacturer</v>
      </c>
      <c r="C234" s="601" t="s">
        <v>68</v>
      </c>
      <c r="D234" s="601" t="s">
        <v>764</v>
      </c>
      <c r="E234" s="602" t="s">
        <v>956</v>
      </c>
      <c r="F234" s="660" t="s">
        <v>3002</v>
      </c>
      <c r="G234" s="616"/>
      <c r="H234" s="655"/>
      <c r="J234" s="607" t="s">
        <v>2374</v>
      </c>
      <c r="L234" s="607" t="s">
        <v>2375</v>
      </c>
    </row>
    <row r="235" spans="2:14" s="607" customFormat="1" ht="15.75" customHeight="1">
      <c r="B235" s="617" t="str">
        <f t="shared" si="3"/>
        <v>Model #</v>
      </c>
      <c r="C235" s="601" t="s">
        <v>69</v>
      </c>
      <c r="D235" s="601" t="s">
        <v>765</v>
      </c>
      <c r="E235" s="602" t="s">
        <v>957</v>
      </c>
      <c r="F235" s="660" t="s">
        <v>3003</v>
      </c>
      <c r="G235" s="616"/>
      <c r="H235" s="655"/>
      <c r="J235" s="607" t="s">
        <v>2376</v>
      </c>
      <c r="L235" s="607" t="s">
        <v>2377</v>
      </c>
    </row>
    <row r="236" spans="2:14" s="607" customFormat="1" ht="15.75" customHeight="1">
      <c r="B236" s="617" t="str">
        <f t="shared" si="3"/>
        <v>Defaults fixture prices are in dollars, but may be edited to match your currency</v>
      </c>
      <c r="C236" s="601" t="s">
        <v>549</v>
      </c>
      <c r="D236" s="601" t="s">
        <v>766</v>
      </c>
      <c r="E236" s="601" t="s">
        <v>1575</v>
      </c>
      <c r="F236" s="660" t="s">
        <v>3004</v>
      </c>
      <c r="G236" s="616"/>
      <c r="H236" s="655"/>
      <c r="J236" s="607" t="s">
        <v>2378</v>
      </c>
    </row>
    <row r="237" spans="2:14" s="607" customFormat="1" ht="15.75" customHeight="1">
      <c r="B237" s="617" t="str">
        <f t="shared" si="3"/>
        <v>Baseline</v>
      </c>
      <c r="C237" s="601" t="s">
        <v>22</v>
      </c>
      <c r="D237" s="601" t="s">
        <v>770</v>
      </c>
      <c r="E237" s="602" t="s">
        <v>962</v>
      </c>
      <c r="F237" s="660" t="s">
        <v>3005</v>
      </c>
      <c r="G237" s="616"/>
      <c r="H237" s="655"/>
      <c r="I237" s="607" t="s">
        <v>2379</v>
      </c>
      <c r="J237" s="607" t="s">
        <v>2380</v>
      </c>
      <c r="L237" s="607" t="s">
        <v>2381</v>
      </c>
    </row>
    <row r="238" spans="2:14" s="607" customFormat="1" ht="15.75" customHeight="1">
      <c r="B238" s="617" t="str">
        <f t="shared" si="3"/>
        <v>Average</v>
      </c>
      <c r="C238" s="601" t="s">
        <v>12</v>
      </c>
      <c r="D238" s="601" t="s">
        <v>767</v>
      </c>
      <c r="E238" s="602" t="s">
        <v>958</v>
      </c>
      <c r="F238" s="660" t="s">
        <v>3006</v>
      </c>
      <c r="G238" s="616"/>
      <c r="H238" s="655"/>
      <c r="J238" s="607" t="s">
        <v>2382</v>
      </c>
      <c r="L238" s="607" t="s">
        <v>2383</v>
      </c>
      <c r="M238" s="607" t="s">
        <v>2384</v>
      </c>
      <c r="N238" s="607" t="s">
        <v>2385</v>
      </c>
    </row>
    <row r="239" spans="2:14" s="607" customFormat="1" ht="15.75" customHeight="1">
      <c r="B239" s="617" t="str">
        <f t="shared" si="3"/>
        <v>Illuminance</v>
      </c>
      <c r="C239" s="601" t="s">
        <v>17</v>
      </c>
      <c r="D239" s="601" t="s">
        <v>768</v>
      </c>
      <c r="E239" s="602" t="s">
        <v>959</v>
      </c>
      <c r="F239" s="660" t="s">
        <v>3007</v>
      </c>
      <c r="G239" s="616"/>
      <c r="H239" s="655"/>
      <c r="J239" s="607" t="s">
        <v>2386</v>
      </c>
    </row>
    <row r="240" spans="2:14" s="607" customFormat="1" ht="15.75" customHeight="1">
      <c r="B240" s="617" t="str">
        <f t="shared" si="3"/>
        <v>Luminance</v>
      </c>
      <c r="C240" s="601" t="s">
        <v>199</v>
      </c>
      <c r="D240" s="601" t="s">
        <v>199</v>
      </c>
      <c r="E240" s="602" t="s">
        <v>960</v>
      </c>
      <c r="F240" s="660" t="s">
        <v>3008</v>
      </c>
      <c r="G240" s="616"/>
      <c r="H240" s="655"/>
      <c r="J240" s="607" t="s">
        <v>2387</v>
      </c>
    </row>
    <row r="241" spans="2:14" s="607" customFormat="1" ht="15.75" customHeight="1">
      <c r="B241" s="617" t="str">
        <f t="shared" si="3"/>
        <v>Uniformity</v>
      </c>
      <c r="C241" s="601" t="s">
        <v>52</v>
      </c>
      <c r="D241" s="601" t="s">
        <v>769</v>
      </c>
      <c r="E241" s="602" t="s">
        <v>961</v>
      </c>
      <c r="F241" s="660" t="s">
        <v>3009</v>
      </c>
      <c r="G241" s="616"/>
      <c r="H241" s="655"/>
      <c r="J241" s="607" t="s">
        <v>2388</v>
      </c>
      <c r="L241" s="607" t="s">
        <v>2389</v>
      </c>
      <c r="M241" s="607" t="s">
        <v>2390</v>
      </c>
    </row>
    <row r="242" spans="2:14" s="607" customFormat="1" ht="15.75" customHeight="1">
      <c r="B242" s="617" t="str">
        <f t="shared" si="3"/>
        <v>Baseline</v>
      </c>
      <c r="C242" s="601" t="s">
        <v>22</v>
      </c>
      <c r="D242" s="601" t="s">
        <v>770</v>
      </c>
      <c r="E242" s="602" t="s">
        <v>962</v>
      </c>
      <c r="F242" s="660" t="s">
        <v>3005</v>
      </c>
      <c r="G242" s="616"/>
      <c r="H242" s="655"/>
      <c r="J242" s="607" t="s">
        <v>2391</v>
      </c>
    </row>
    <row r="243" spans="2:14" s="607" customFormat="1" ht="15.75" customHeight="1">
      <c r="B243" s="617" t="str">
        <f t="shared" si="3"/>
        <v>RESULTS</v>
      </c>
      <c r="C243" s="601" t="s">
        <v>278</v>
      </c>
      <c r="D243" s="601" t="s">
        <v>771</v>
      </c>
      <c r="E243" s="602" t="s">
        <v>963</v>
      </c>
      <c r="F243" s="660" t="s">
        <v>3010</v>
      </c>
      <c r="G243" s="616"/>
      <c r="H243" s="655"/>
      <c r="I243" s="607" t="s">
        <v>2392</v>
      </c>
    </row>
    <row r="244" spans="2:14" s="607" customFormat="1" ht="15.75" customHeight="1">
      <c r="B244" s="617" t="str">
        <f t="shared" si="3"/>
        <v>$/kilometer/yr</v>
      </c>
      <c r="C244" s="601" t="s">
        <v>56</v>
      </c>
      <c r="D244" s="601" t="s">
        <v>772</v>
      </c>
      <c r="E244" s="601" t="s">
        <v>964</v>
      </c>
      <c r="F244" s="660" t="s">
        <v>3011</v>
      </c>
      <c r="G244" s="616"/>
      <c r="H244" s="655"/>
      <c r="J244" s="607" t="s">
        <v>2393</v>
      </c>
    </row>
    <row r="245" spans="2:14" s="607" customFormat="1" ht="15.75" customHeight="1">
      <c r="B245" s="617" t="str">
        <f t="shared" si="3"/>
        <v>Full NPV costs</v>
      </c>
      <c r="C245" s="601" t="s">
        <v>94</v>
      </c>
      <c r="D245" s="601" t="s">
        <v>773</v>
      </c>
      <c r="E245" s="602" t="s">
        <v>965</v>
      </c>
      <c r="F245" s="660" t="s">
        <v>3012</v>
      </c>
      <c r="G245" s="616"/>
      <c r="H245" s="655"/>
      <c r="J245" s="607" t="s">
        <v>2394</v>
      </c>
    </row>
    <row r="246" spans="2:14" s="607" customFormat="1" ht="15.75" customHeight="1">
      <c r="B246" s="617" t="str">
        <f t="shared" si="3"/>
        <v>Graph Data - Alignment</v>
      </c>
      <c r="C246" s="601" t="s">
        <v>64</v>
      </c>
      <c r="D246" s="601" t="s">
        <v>774</v>
      </c>
      <c r="E246" s="602" t="s">
        <v>966</v>
      </c>
      <c r="F246" s="660" t="s">
        <v>3013</v>
      </c>
      <c r="G246" s="616"/>
      <c r="H246" s="655"/>
      <c r="J246" s="607" t="s">
        <v>2395</v>
      </c>
    </row>
    <row r="247" spans="2:14" s="607" customFormat="1" ht="15.75" customHeight="1">
      <c r="B247" s="617" t="str">
        <f t="shared" si="3"/>
        <v>Installation $/km</v>
      </c>
      <c r="C247" s="601" t="s">
        <v>91</v>
      </c>
      <c r="D247" s="601" t="s">
        <v>775</v>
      </c>
      <c r="E247" s="601" t="s">
        <v>967</v>
      </c>
      <c r="F247" s="660" t="s">
        <v>3014</v>
      </c>
      <c r="G247" s="616"/>
      <c r="H247" s="655"/>
      <c r="J247" s="607" t="s">
        <v>2396</v>
      </c>
    </row>
    <row r="248" spans="2:14" s="607" customFormat="1" ht="15.75" customHeight="1">
      <c r="B248" s="617" t="str">
        <f t="shared" si="3"/>
        <v>kWh/kilometer/yr</v>
      </c>
      <c r="C248" s="601" t="s">
        <v>57</v>
      </c>
      <c r="D248" s="601" t="s">
        <v>776</v>
      </c>
      <c r="E248" s="601" t="s">
        <v>968</v>
      </c>
      <c r="F248" s="660" t="s">
        <v>3015</v>
      </c>
      <c r="G248" s="616"/>
      <c r="H248" s="655"/>
      <c r="J248" s="607" t="s">
        <v>2397</v>
      </c>
      <c r="L248" s="607" t="s">
        <v>2398</v>
      </c>
      <c r="M248" s="607" t="s">
        <v>2399</v>
      </c>
    </row>
    <row r="249" spans="2:14" s="607" customFormat="1" ht="15.75" customHeight="1">
      <c r="B249" s="617" t="str">
        <f t="shared" si="3"/>
        <v>Max</v>
      </c>
      <c r="C249" s="601" t="s">
        <v>11</v>
      </c>
      <c r="D249" s="601" t="s">
        <v>777</v>
      </c>
      <c r="E249" s="602" t="s">
        <v>969</v>
      </c>
      <c r="F249" s="661" t="s">
        <v>3016</v>
      </c>
      <c r="G249" s="616"/>
      <c r="H249" s="655"/>
      <c r="J249" s="607" t="s">
        <v>2400</v>
      </c>
      <c r="L249" s="607" t="s">
        <v>2401</v>
      </c>
      <c r="M249" s="607" t="s">
        <v>2402</v>
      </c>
      <c r="N249" s="607" t="s">
        <v>2403</v>
      </c>
    </row>
    <row r="250" spans="2:14" s="607" customFormat="1" ht="15.75" customHeight="1">
      <c r="B250" s="617" t="str">
        <f t="shared" si="3"/>
        <v>NPV Energy Cost $/km</v>
      </c>
      <c r="C250" s="601" t="s">
        <v>92</v>
      </c>
      <c r="D250" s="601" t="s">
        <v>1928</v>
      </c>
      <c r="E250" s="601" t="s">
        <v>970</v>
      </c>
      <c r="F250" s="660" t="s">
        <v>3017</v>
      </c>
      <c r="G250" s="616"/>
      <c r="H250" s="655"/>
      <c r="J250" s="607" t="s">
        <v>2404</v>
      </c>
    </row>
    <row r="251" spans="2:14" s="607" customFormat="1" ht="15.75" customHeight="1">
      <c r="B251" s="617" t="str">
        <f t="shared" si="3"/>
        <v>NPV Maintenance Cost ($/km)</v>
      </c>
      <c r="C251" s="601" t="s">
        <v>93</v>
      </c>
      <c r="D251" s="601" t="s">
        <v>778</v>
      </c>
      <c r="E251" s="601" t="s">
        <v>971</v>
      </c>
      <c r="F251" s="660" t="s">
        <v>3018</v>
      </c>
      <c r="G251" s="616"/>
      <c r="H251" s="655"/>
      <c r="J251" s="607" t="s">
        <v>2405</v>
      </c>
    </row>
    <row r="252" spans="2:14" s="607" customFormat="1" ht="15.75" customHeight="1">
      <c r="B252" s="617" t="str">
        <f t="shared" si="3"/>
        <v>Target - Avg Illuminance</v>
      </c>
      <c r="C252" s="601" t="s">
        <v>1052</v>
      </c>
      <c r="D252" s="601" t="s">
        <v>779</v>
      </c>
      <c r="E252" s="602" t="s">
        <v>1576</v>
      </c>
      <c r="F252" s="660" t="s">
        <v>3019</v>
      </c>
      <c r="G252" s="616"/>
      <c r="H252" s="655"/>
      <c r="J252" s="607" t="s">
        <v>2406</v>
      </c>
      <c r="L252" s="607" t="s">
        <v>2407</v>
      </c>
    </row>
    <row r="253" spans="2:14" s="607" customFormat="1" ht="15.75" customHeight="1">
      <c r="B253" s="617" t="str">
        <f t="shared" si="3"/>
        <v>Target - Min Illuminance</v>
      </c>
      <c r="C253" s="601" t="s">
        <v>1053</v>
      </c>
      <c r="D253" s="601" t="s">
        <v>780</v>
      </c>
      <c r="E253" s="602" t="s">
        <v>1577</v>
      </c>
      <c r="F253" s="660" t="s">
        <v>3020</v>
      </c>
      <c r="G253" s="616"/>
      <c r="H253" s="655"/>
      <c r="J253" s="607" t="s">
        <v>2408</v>
      </c>
    </row>
    <row r="254" spans="2:14" s="607" customFormat="1" ht="15.75" customHeight="1">
      <c r="B254" s="617" t="str">
        <f t="shared" si="3"/>
        <v>$/fixture</v>
      </c>
      <c r="C254" s="601" t="s">
        <v>23</v>
      </c>
      <c r="D254" s="601" t="s">
        <v>781</v>
      </c>
      <c r="E254" s="601" t="s">
        <v>1578</v>
      </c>
      <c r="F254" s="660" t="s">
        <v>3021</v>
      </c>
      <c r="G254" s="616"/>
      <c r="H254" s="655"/>
      <c r="J254" s="607" t="s">
        <v>2409</v>
      </c>
    </row>
    <row r="255" spans="2:14" s="607" customFormat="1" ht="15.75" customHeight="1">
      <c r="B255" s="617" t="str">
        <f t="shared" si="3"/>
        <v>Annual Energy</v>
      </c>
      <c r="C255" s="601" t="s">
        <v>20</v>
      </c>
      <c r="D255" s="601" t="s">
        <v>782</v>
      </c>
      <c r="E255" s="602" t="s">
        <v>972</v>
      </c>
      <c r="F255" s="662" t="s">
        <v>3022</v>
      </c>
      <c r="G255" s="616"/>
      <c r="H255" s="655"/>
      <c r="J255" s="607" t="s">
        <v>2410</v>
      </c>
    </row>
    <row r="256" spans="2:14" s="607" customFormat="1" ht="15.75" customHeight="1">
      <c r="B256" s="617" t="str">
        <f t="shared" si="3"/>
        <v>kWh/fixture</v>
      </c>
      <c r="C256" s="601" t="s">
        <v>21</v>
      </c>
      <c r="D256" s="601" t="s">
        <v>784</v>
      </c>
      <c r="E256" s="601" t="s">
        <v>1579</v>
      </c>
      <c r="F256" s="660" t="s">
        <v>3023</v>
      </c>
      <c r="G256" s="616"/>
      <c r="H256" s="655"/>
      <c r="J256" s="607" t="s">
        <v>2411</v>
      </c>
      <c r="L256" s="607" t="s">
        <v>2412</v>
      </c>
      <c r="M256" s="607" t="s">
        <v>2413</v>
      </c>
    </row>
    <row r="257" spans="2:15" s="607" customFormat="1" ht="15.75" customHeight="1">
      <c r="B257" s="617" t="str">
        <f t="shared" si="3"/>
        <v>Min</v>
      </c>
      <c r="C257" s="601" t="s">
        <v>10</v>
      </c>
      <c r="D257" s="601" t="s">
        <v>785</v>
      </c>
      <c r="E257" s="602" t="s">
        <v>975</v>
      </c>
      <c r="F257" s="661" t="s">
        <v>3024</v>
      </c>
      <c r="G257" s="616"/>
      <c r="H257" s="655"/>
      <c r="J257" s="607" t="s">
        <v>2414</v>
      </c>
      <c r="L257" s="607" t="s">
        <v>2415</v>
      </c>
      <c r="M257" s="607" t="s">
        <v>2416</v>
      </c>
      <c r="N257" s="607" t="s">
        <v>2417</v>
      </c>
    </row>
    <row r="258" spans="2:15" s="607" customFormat="1" ht="15.75" customHeight="1">
      <c r="B258" s="617" t="str">
        <f t="shared" si="3"/>
        <v>Discount Rate</v>
      </c>
      <c r="C258" s="601" t="s">
        <v>89</v>
      </c>
      <c r="D258" s="601" t="s">
        <v>787</v>
      </c>
      <c r="E258" s="602" t="s">
        <v>976</v>
      </c>
      <c r="F258" s="662" t="s">
        <v>3025</v>
      </c>
      <c r="G258" s="616"/>
      <c r="H258" s="655"/>
      <c r="J258" s="607" t="s">
        <v>2418</v>
      </c>
      <c r="L258" s="607" t="s">
        <v>2419</v>
      </c>
    </row>
    <row r="259" spans="2:15" s="607" customFormat="1" ht="15.75" customHeight="1">
      <c r="B259" s="617" t="str">
        <f t="shared" si="3"/>
        <v>Pole installation cost
(labor + materials)</v>
      </c>
      <c r="C259" s="601" t="s">
        <v>88</v>
      </c>
      <c r="D259" s="601" t="s">
        <v>788</v>
      </c>
      <c r="E259" s="602" t="s">
        <v>1580</v>
      </c>
      <c r="F259" s="660" t="s">
        <v>3026</v>
      </c>
      <c r="G259" s="616"/>
      <c r="H259" s="655"/>
      <c r="J259" s="607" t="s">
        <v>2420</v>
      </c>
    </row>
    <row r="260" spans="2:15" s="607" customFormat="1" ht="15.75" customHeight="1">
      <c r="B260" s="617" t="str">
        <f t="shared" si="3"/>
        <v>Description:</v>
      </c>
      <c r="C260" s="601" t="s">
        <v>31</v>
      </c>
      <c r="D260" s="601" t="s">
        <v>790</v>
      </c>
      <c r="E260" s="602" t="s">
        <v>977</v>
      </c>
      <c r="F260" s="660" t="s">
        <v>3027</v>
      </c>
      <c r="G260" s="616"/>
      <c r="H260" s="655"/>
      <c r="J260" s="607" t="s">
        <v>2421</v>
      </c>
    </row>
    <row r="261" spans="2:15" s="607" customFormat="1" ht="15.75" customHeight="1">
      <c r="B261" s="617" t="str">
        <f t="shared" si="3"/>
        <v>Lane Width</v>
      </c>
      <c r="C261" s="601" t="s">
        <v>6</v>
      </c>
      <c r="D261" s="601" t="s">
        <v>791</v>
      </c>
      <c r="E261" s="602" t="s">
        <v>978</v>
      </c>
      <c r="F261" s="660" t="s">
        <v>3028</v>
      </c>
      <c r="G261" s="616"/>
      <c r="H261" s="655"/>
      <c r="J261" s="607" t="s">
        <v>2422</v>
      </c>
      <c r="L261" s="607" t="s">
        <v>2423</v>
      </c>
      <c r="M261" s="607" t="s">
        <v>2424</v>
      </c>
      <c r="N261" s="607" t="s">
        <v>2425</v>
      </c>
      <c r="O261" s="607" t="s">
        <v>2426</v>
      </c>
    </row>
    <row r="262" spans="2:15" s="607" customFormat="1" ht="15.75" customHeight="1">
      <c r="B262" s="617" t="str">
        <f t="shared" si="3"/>
        <v>Light Geometry:</v>
      </c>
      <c r="C262" s="601" t="s">
        <v>13</v>
      </c>
      <c r="D262" s="601" t="s">
        <v>792</v>
      </c>
      <c r="E262" s="602" t="s">
        <v>979</v>
      </c>
      <c r="F262" s="660" t="s">
        <v>3029</v>
      </c>
      <c r="G262" s="616"/>
      <c r="H262" s="655"/>
      <c r="J262" s="607" t="s">
        <v>2427</v>
      </c>
      <c r="L262" s="607" t="s">
        <v>2428</v>
      </c>
    </row>
    <row r="263" spans="2:15" s="607" customFormat="1" ht="15.75" customHeight="1">
      <c r="B263" s="617" t="str">
        <f t="shared" si="3"/>
        <v>Number of Points in Grid</v>
      </c>
      <c r="C263" s="601" t="s">
        <v>35</v>
      </c>
      <c r="D263" s="601" t="s">
        <v>793</v>
      </c>
      <c r="E263" s="602" t="s">
        <v>980</v>
      </c>
      <c r="F263" s="661" t="s">
        <v>3030</v>
      </c>
      <c r="G263" s="616"/>
      <c r="H263" s="655"/>
      <c r="J263" s="607" t="s">
        <v>2429</v>
      </c>
      <c r="L263" s="607" t="s">
        <v>2430</v>
      </c>
      <c r="M263" s="607" t="s">
        <v>2431</v>
      </c>
    </row>
    <row r="264" spans="2:15" s="607" customFormat="1" ht="15.75" customHeight="1">
      <c r="B264" s="617" t="str">
        <f t="shared" si="3"/>
        <v>Pole Spacing</v>
      </c>
      <c r="C264" s="601" t="s">
        <v>2</v>
      </c>
      <c r="D264" s="601" t="s">
        <v>794</v>
      </c>
      <c r="E264" s="602" t="s">
        <v>1581</v>
      </c>
      <c r="F264" s="662" t="s">
        <v>3031</v>
      </c>
      <c r="G264" s="616"/>
      <c r="H264" s="655"/>
      <c r="J264" s="607" t="s">
        <v>2432</v>
      </c>
      <c r="L264" s="607" t="s">
        <v>2433</v>
      </c>
      <c r="M264" s="607" t="s">
        <v>2434</v>
      </c>
      <c r="N264" s="607" t="s">
        <v>2435</v>
      </c>
      <c r="O264" s="607" t="s">
        <v>2436</v>
      </c>
    </row>
    <row r="265" spans="2:15" s="607" customFormat="1" ht="15.75" customHeight="1">
      <c r="B265" s="617" t="str">
        <f t="shared" si="3"/>
        <v>Uniformity Ratio (Iavg/Imin)</v>
      </c>
      <c r="C265" s="601" t="s">
        <v>1076</v>
      </c>
      <c r="D265" s="601" t="s">
        <v>1077</v>
      </c>
      <c r="E265" s="602" t="s">
        <v>1078</v>
      </c>
      <c r="F265" s="662" t="s">
        <v>3032</v>
      </c>
      <c r="G265" s="616"/>
      <c r="H265" s="655"/>
      <c r="J265" s="607" t="s">
        <v>2437</v>
      </c>
      <c r="L265" s="607" t="s">
        <v>2438</v>
      </c>
      <c r="M265" s="607" t="s">
        <v>2439</v>
      </c>
    </row>
    <row r="266" spans="2:15" s="607" customFormat="1" ht="15.75" customHeight="1">
      <c r="B266" s="617" t="str">
        <f t="shared" si="3"/>
        <v>Uniformity Ratio (Imin/Iavg)</v>
      </c>
      <c r="C266" s="601" t="s">
        <v>1761</v>
      </c>
      <c r="D266" s="601" t="s">
        <v>1759</v>
      </c>
      <c r="E266" s="602" t="s">
        <v>1760</v>
      </c>
      <c r="F266" s="662" t="s">
        <v>3033</v>
      </c>
      <c r="G266" s="616"/>
      <c r="H266" s="655"/>
      <c r="J266" s="607" t="s">
        <v>2440</v>
      </c>
    </row>
    <row r="267" spans="2:15" s="607" customFormat="1" ht="15.75" customHeight="1">
      <c r="B267" s="617" t="str">
        <f t="shared" si="3"/>
        <v>Uniformity Ratio (IES - lavg/lmin; CIE - lmin/lavg)</v>
      </c>
      <c r="C267" s="601" t="s">
        <v>1929</v>
      </c>
      <c r="D267" s="601" t="s">
        <v>1357</v>
      </c>
      <c r="E267" s="602" t="s">
        <v>1358</v>
      </c>
      <c r="F267" s="662" t="s">
        <v>3034</v>
      </c>
      <c r="G267" s="616"/>
      <c r="H267" s="655"/>
      <c r="J267" s="607" t="s">
        <v>2441</v>
      </c>
    </row>
    <row r="268" spans="2:15" s="607" customFormat="1" ht="15.75" customHeight="1">
      <c r="B268" s="617" t="str">
        <f t="shared" ref="B268:B298" si="4">INDEX(C268:G268,MATCH($B$11,$C$11:$G$11,0))</f>
        <v>Average Illuminance</v>
      </c>
      <c r="C268" s="601" t="s">
        <v>39</v>
      </c>
      <c r="D268" s="601" t="s">
        <v>814</v>
      </c>
      <c r="E268" s="602" t="s">
        <v>1359</v>
      </c>
      <c r="F268" s="660" t="s">
        <v>3035</v>
      </c>
      <c r="G268" s="616"/>
      <c r="H268" s="655"/>
      <c r="J268" s="607" t="s">
        <v>2442</v>
      </c>
    </row>
    <row r="269" spans="2:15" s="607" customFormat="1" ht="15.75" customHeight="1">
      <c r="B269" s="617" t="str">
        <f t="shared" si="4"/>
        <v>Minimum Illuminance</v>
      </c>
      <c r="C269" s="601" t="s">
        <v>40</v>
      </c>
      <c r="D269" s="601" t="s">
        <v>815</v>
      </c>
      <c r="E269" s="602" t="s">
        <v>1360</v>
      </c>
      <c r="F269" s="661" t="s">
        <v>3036</v>
      </c>
      <c r="G269" s="616"/>
      <c r="H269" s="655"/>
      <c r="J269" s="607" t="s">
        <v>2443</v>
      </c>
    </row>
    <row r="270" spans="2:15" s="607" customFormat="1" ht="15.75" customHeight="1">
      <c r="B270" s="617" t="str">
        <f t="shared" si="4"/>
        <v>Maximum Illuminance</v>
      </c>
      <c r="C270" s="601" t="s">
        <v>54</v>
      </c>
      <c r="D270" s="601" t="s">
        <v>816</v>
      </c>
      <c r="E270" s="602" t="s">
        <v>1361</v>
      </c>
      <c r="F270" s="661" t="s">
        <v>3037</v>
      </c>
      <c r="G270" s="616"/>
      <c r="H270" s="655"/>
      <c r="J270" s="607" t="s">
        <v>2444</v>
      </c>
    </row>
    <row r="271" spans="2:15" s="607" customFormat="1" ht="15.75" customHeight="1">
      <c r="B271" s="617" t="str">
        <f t="shared" si="4"/>
        <v>Average Luminance</v>
      </c>
      <c r="C271" s="601" t="s">
        <v>203</v>
      </c>
      <c r="D271" s="604" t="s">
        <v>783</v>
      </c>
      <c r="E271" s="602" t="s">
        <v>1582</v>
      </c>
      <c r="F271" s="661" t="s">
        <v>3038</v>
      </c>
      <c r="G271" s="616"/>
      <c r="H271" s="655"/>
      <c r="J271" s="607" t="s">
        <v>2445</v>
      </c>
    </row>
    <row r="272" spans="2:15" s="607" customFormat="1" ht="15.75" customHeight="1">
      <c r="B272" s="617" t="str">
        <f t="shared" si="4"/>
        <v>Minimum Luminance</v>
      </c>
      <c r="C272" s="601" t="s">
        <v>204</v>
      </c>
      <c r="D272" s="604" t="s">
        <v>786</v>
      </c>
      <c r="E272" s="602" t="s">
        <v>1583</v>
      </c>
      <c r="F272" s="661" t="s">
        <v>3039</v>
      </c>
      <c r="G272" s="616"/>
      <c r="H272" s="655"/>
      <c r="J272" s="607" t="s">
        <v>2446</v>
      </c>
    </row>
    <row r="273" spans="1:18" s="607" customFormat="1" ht="15.75" customHeight="1">
      <c r="B273" s="617" t="str">
        <f t="shared" si="4"/>
        <v>Maximum Luminance</v>
      </c>
      <c r="C273" s="601" t="s">
        <v>1271</v>
      </c>
      <c r="D273" s="601" t="s">
        <v>1362</v>
      </c>
      <c r="E273" s="602" t="s">
        <v>1363</v>
      </c>
      <c r="F273" s="661" t="s">
        <v>3040</v>
      </c>
      <c r="G273" s="616"/>
      <c r="H273" s="655"/>
      <c r="J273" s="607" t="s">
        <v>2447</v>
      </c>
    </row>
    <row r="274" spans="1:18" s="607" customFormat="1" ht="15.75" customHeight="1">
      <c r="B274" s="617" t="str">
        <f t="shared" si="4"/>
        <v>Uniformity Ratio (Imax/Imin)</v>
      </c>
      <c r="C274" s="601" t="s">
        <v>1263</v>
      </c>
      <c r="D274" s="601" t="s">
        <v>1364</v>
      </c>
      <c r="E274" s="602" t="s">
        <v>1078</v>
      </c>
      <c r="F274" s="661" t="s">
        <v>3041</v>
      </c>
      <c r="G274" s="616"/>
      <c r="H274" s="655"/>
      <c r="J274" s="607" t="s">
        <v>2448</v>
      </c>
    </row>
    <row r="275" spans="1:18" s="607" customFormat="1" ht="15.75" customHeight="1">
      <c r="B275" s="617" t="str">
        <f t="shared" si="4"/>
        <v>HPS default lamp lumen depreciation</v>
      </c>
      <c r="C275" s="601" t="s">
        <v>103</v>
      </c>
      <c r="D275" s="601" t="s">
        <v>795</v>
      </c>
      <c r="E275" s="602" t="s">
        <v>1584</v>
      </c>
      <c r="F275" s="661" t="s">
        <v>3042</v>
      </c>
      <c r="G275" s="616"/>
      <c r="H275" s="655"/>
      <c r="J275" s="607" t="s">
        <v>2449</v>
      </c>
    </row>
    <row r="276" spans="1:18" s="607" customFormat="1" ht="15.75" customHeight="1">
      <c r="B276" s="617" t="str">
        <f t="shared" si="4"/>
        <v>HPS default life (hours)</v>
      </c>
      <c r="C276" s="601" t="s">
        <v>101</v>
      </c>
      <c r="D276" s="601" t="s">
        <v>1930</v>
      </c>
      <c r="E276" s="602" t="s">
        <v>1585</v>
      </c>
      <c r="F276" s="661" t="s">
        <v>3043</v>
      </c>
      <c r="G276" s="616"/>
      <c r="H276" s="655"/>
      <c r="J276" s="607" t="s">
        <v>2450</v>
      </c>
    </row>
    <row r="277" spans="1:18" s="607" customFormat="1" ht="15.75" customHeight="1">
      <c r="B277" s="617" t="str">
        <f t="shared" si="4"/>
        <v>LED default lamp lumen depreciation</v>
      </c>
      <c r="C277" s="601" t="s">
        <v>102</v>
      </c>
      <c r="D277" s="601" t="s">
        <v>796</v>
      </c>
      <c r="E277" s="602" t="s">
        <v>1586</v>
      </c>
      <c r="F277" s="661" t="s">
        <v>3044</v>
      </c>
      <c r="G277" s="616"/>
      <c r="H277" s="655"/>
      <c r="J277" s="607" t="s">
        <v>2451</v>
      </c>
    </row>
    <row r="278" spans="1:18" s="607" customFormat="1" ht="15.75" customHeight="1">
      <c r="B278" s="617" t="str">
        <f t="shared" si="4"/>
        <v>LED Default life (hours)</v>
      </c>
      <c r="C278" s="601" t="s">
        <v>100</v>
      </c>
      <c r="D278" s="601" t="s">
        <v>797</v>
      </c>
      <c r="E278" s="602" t="s">
        <v>982</v>
      </c>
      <c r="F278" s="661" t="s">
        <v>3045</v>
      </c>
      <c r="G278" s="616"/>
      <c r="H278" s="655"/>
      <c r="J278" s="607" t="s">
        <v>2452</v>
      </c>
    </row>
    <row r="279" spans="1:18" s="607" customFormat="1" ht="15.75" customHeight="1">
      <c r="B279" s="617" t="str">
        <f t="shared" si="4"/>
        <v>MH default lamp lumen depreciation</v>
      </c>
      <c r="C279" s="601" t="s">
        <v>333</v>
      </c>
      <c r="D279" s="601" t="s">
        <v>798</v>
      </c>
      <c r="E279" s="602" t="s">
        <v>1587</v>
      </c>
      <c r="F279" s="661" t="s">
        <v>3046</v>
      </c>
      <c r="G279" s="616"/>
      <c r="H279" s="655"/>
      <c r="J279" s="607" t="s">
        <v>2453</v>
      </c>
    </row>
    <row r="280" spans="1:18" s="607" customFormat="1" ht="15.75" customHeight="1">
      <c r="B280" s="617" t="str">
        <f t="shared" si="4"/>
        <v>MH default life (hours)</v>
      </c>
      <c r="C280" s="601" t="s">
        <v>332</v>
      </c>
      <c r="D280" s="601" t="s">
        <v>1931</v>
      </c>
      <c r="E280" s="602" t="s">
        <v>1588</v>
      </c>
      <c r="F280" s="661" t="s">
        <v>3047</v>
      </c>
      <c r="G280" s="616"/>
      <c r="H280" s="655"/>
      <c r="J280" s="607" t="s">
        <v>2454</v>
      </c>
    </row>
    <row r="281" spans="1:18" s="607" customFormat="1" ht="15.75" customHeight="1">
      <c r="B281" s="617" t="str">
        <f t="shared" si="4"/>
        <v>Notes</v>
      </c>
      <c r="C281" s="601" t="s">
        <v>99</v>
      </c>
      <c r="D281" s="601" t="s">
        <v>99</v>
      </c>
      <c r="E281" s="602" t="s">
        <v>983</v>
      </c>
      <c r="F281" s="661" t="s">
        <v>3048</v>
      </c>
      <c r="G281" s="616"/>
      <c r="H281" s="655"/>
      <c r="J281" s="607" t="s">
        <v>2455</v>
      </c>
    </row>
    <row r="282" spans="1:18" s="607" customFormat="1" ht="15.75" customHeight="1">
      <c r="B282" s="617" t="str">
        <f t="shared" si="4"/>
        <v>Value</v>
      </c>
      <c r="C282" s="601" t="s">
        <v>98</v>
      </c>
      <c r="D282" s="601" t="s">
        <v>799</v>
      </c>
      <c r="E282" s="602" t="s">
        <v>984</v>
      </c>
      <c r="F282" s="661" t="s">
        <v>3049</v>
      </c>
      <c r="G282" s="616"/>
      <c r="H282" s="655"/>
      <c r="J282" s="607" t="s">
        <v>2456</v>
      </c>
    </row>
    <row r="283" spans="1:18" s="607" customFormat="1" ht="15.75" customHeight="1">
      <c r="B283" s="617" t="str">
        <f t="shared" si="4"/>
        <v>Variable</v>
      </c>
      <c r="C283" s="601" t="s">
        <v>97</v>
      </c>
      <c r="D283" s="601" t="s">
        <v>97</v>
      </c>
      <c r="E283" s="602" t="s">
        <v>97</v>
      </c>
      <c r="F283" s="661" t="s">
        <v>3050</v>
      </c>
      <c r="G283" s="616"/>
      <c r="H283" s="655"/>
      <c r="J283" s="607" t="s">
        <v>2457</v>
      </c>
    </row>
    <row r="284" spans="1:18" s="607" customFormat="1" ht="15.75" customHeight="1">
      <c r="B284" s="617" t="str">
        <f t="shared" si="4"/>
        <v>EXAMPLES</v>
      </c>
      <c r="C284" s="601" t="s">
        <v>276</v>
      </c>
      <c r="D284" s="601" t="s">
        <v>800</v>
      </c>
      <c r="E284" s="602" t="s">
        <v>985</v>
      </c>
      <c r="F284" s="661" t="s">
        <v>3051</v>
      </c>
      <c r="G284" s="616"/>
      <c r="H284" s="655"/>
      <c r="J284" s="607" t="s">
        <v>2458</v>
      </c>
    </row>
    <row r="285" spans="1:18" s="607" customFormat="1" ht="15.75" customHeight="1">
      <c r="B285" s="617" t="str">
        <f t="shared" si="4"/>
        <v>SEAD Procurement Tool for Energy Efficient Street Lighting</v>
      </c>
      <c r="C285" s="601" t="s">
        <v>498</v>
      </c>
      <c r="D285" s="601" t="s">
        <v>801</v>
      </c>
      <c r="E285" s="602" t="s">
        <v>1589</v>
      </c>
      <c r="F285" s="661" t="s">
        <v>3052</v>
      </c>
      <c r="G285" s="616"/>
      <c r="H285" s="655"/>
      <c r="J285" s="607" t="s">
        <v>2459</v>
      </c>
    </row>
    <row r="286" spans="1:18" s="607" customFormat="1" ht="15.75" customHeight="1">
      <c r="A286" s="601"/>
      <c r="B286" s="617" t="str">
        <f t="shared" si="4"/>
        <v>Before you get started, please take some time to read the instructions located on the navigation worksheet .</v>
      </c>
      <c r="C286" s="601" t="s">
        <v>499</v>
      </c>
      <c r="D286" s="601" t="s">
        <v>802</v>
      </c>
      <c r="E286" s="602" t="s">
        <v>986</v>
      </c>
      <c r="F286" s="661" t="s">
        <v>3053</v>
      </c>
      <c r="G286" s="616"/>
      <c r="H286" s="655"/>
      <c r="I286" s="601"/>
      <c r="J286" s="601" t="s">
        <v>2460</v>
      </c>
      <c r="K286" s="601"/>
      <c r="L286" s="601"/>
      <c r="M286" s="601"/>
      <c r="N286" s="601"/>
    </row>
    <row r="287" spans="1:18" s="607" customFormat="1" ht="15.75" customHeight="1">
      <c r="B287" s="617" t="str">
        <f t="shared" si="4"/>
        <v>Table 2: IESNA Luminance Method - Recommended Values</v>
      </c>
      <c r="C287" s="601" t="s">
        <v>346</v>
      </c>
      <c r="D287" s="601" t="s">
        <v>803</v>
      </c>
      <c r="E287" s="601" t="s">
        <v>987</v>
      </c>
      <c r="F287" s="661" t="s">
        <v>3054</v>
      </c>
      <c r="G287" s="616"/>
      <c r="H287" s="655"/>
      <c r="J287" s="607" t="s">
        <v>2461</v>
      </c>
    </row>
    <row r="288" spans="1:18" s="607" customFormat="1" ht="15.75" customHeight="1">
      <c r="B288" s="617" t="str">
        <f t="shared" si="4"/>
        <v>Medium</v>
      </c>
      <c r="C288" s="601" t="s">
        <v>141</v>
      </c>
      <c r="D288" s="601" t="s">
        <v>804</v>
      </c>
      <c r="E288" s="602" t="s">
        <v>988</v>
      </c>
      <c r="F288" s="661" t="s">
        <v>3055</v>
      </c>
      <c r="G288" s="616"/>
      <c r="H288" s="655"/>
      <c r="J288" s="607" t="s">
        <v>2462</v>
      </c>
      <c r="L288" s="607" t="s">
        <v>2463</v>
      </c>
      <c r="M288" s="607" t="s">
        <v>2464</v>
      </c>
      <c r="N288" s="607" t="s">
        <v>2465</v>
      </c>
      <c r="O288" s="607" t="s">
        <v>2466</v>
      </c>
      <c r="P288" s="607" t="s">
        <v>2467</v>
      </c>
      <c r="Q288" s="607" t="s">
        <v>2468</v>
      </c>
      <c r="R288" s="607" t="s">
        <v>2469</v>
      </c>
    </row>
    <row r="289" spans="2:14" s="607" customFormat="1" ht="15.75" customHeight="1">
      <c r="B289" s="617" t="str">
        <f t="shared" si="4"/>
        <v>Results:</v>
      </c>
      <c r="C289" s="601" t="s">
        <v>374</v>
      </c>
      <c r="D289" s="601" t="s">
        <v>808</v>
      </c>
      <c r="E289" s="602" t="s">
        <v>991</v>
      </c>
      <c r="F289" s="661" t="s">
        <v>3056</v>
      </c>
      <c r="G289" s="616"/>
      <c r="H289" s="655"/>
      <c r="J289" s="607" t="s">
        <v>2470</v>
      </c>
    </row>
    <row r="290" spans="2:14" s="607" customFormat="1" ht="15.75" customHeight="1">
      <c r="B290" s="617" t="str">
        <f t="shared" si="4"/>
        <v>Class</v>
      </c>
      <c r="C290" s="601" t="s">
        <v>181</v>
      </c>
      <c r="D290" s="601" t="s">
        <v>809</v>
      </c>
      <c r="E290" s="602" t="s">
        <v>992</v>
      </c>
      <c r="F290" s="661" t="s">
        <v>3057</v>
      </c>
      <c r="G290" s="616"/>
      <c r="H290" s="655"/>
      <c r="J290" s="607" t="s">
        <v>2471</v>
      </c>
    </row>
    <row r="291" spans="2:14" s="607" customFormat="1" ht="15.75" customHeight="1">
      <c r="B291" s="617" t="str">
        <f t="shared" si="4"/>
        <v>Sum of Weighting Values (Vws)</v>
      </c>
      <c r="C291" s="601" t="s">
        <v>501</v>
      </c>
      <c r="D291" s="601" t="s">
        <v>805</v>
      </c>
      <c r="E291" s="602" t="s">
        <v>989</v>
      </c>
      <c r="F291" s="661" t="s">
        <v>3058</v>
      </c>
      <c r="G291" s="616"/>
      <c r="H291" s="655"/>
      <c r="J291" s="607" t="s">
        <v>2472</v>
      </c>
    </row>
    <row r="292" spans="2:14" s="607" customFormat="1" ht="15.75" customHeight="1">
      <c r="B292" s="617" t="str">
        <f t="shared" si="4"/>
        <v>Meets Illuminance?</v>
      </c>
      <c r="C292" s="601" t="s">
        <v>60</v>
      </c>
      <c r="D292" s="601" t="s">
        <v>1336</v>
      </c>
      <c r="E292" s="602" t="s">
        <v>993</v>
      </c>
      <c r="F292" s="661" t="s">
        <v>3059</v>
      </c>
      <c r="G292" s="616"/>
      <c r="H292" s="655"/>
      <c r="J292" s="607" t="s">
        <v>2473</v>
      </c>
      <c r="L292" s="607" t="s">
        <v>2474</v>
      </c>
    </row>
    <row r="293" spans="2:14" s="607" customFormat="1" ht="15.75" customHeight="1">
      <c r="B293" s="617" t="str">
        <f t="shared" si="4"/>
        <v>Target - Average Luminance</v>
      </c>
      <c r="C293" s="601" t="s">
        <v>840</v>
      </c>
      <c r="D293" s="601" t="s">
        <v>810</v>
      </c>
      <c r="E293" s="602" t="s">
        <v>994</v>
      </c>
      <c r="F293" s="661" t="s">
        <v>3060</v>
      </c>
      <c r="G293" s="616"/>
      <c r="H293" s="655"/>
      <c r="J293" s="607" t="s">
        <v>2475</v>
      </c>
      <c r="L293" s="607" t="s">
        <v>2476</v>
      </c>
    </row>
    <row r="294" spans="2:14" s="607" customFormat="1" ht="15.75" customHeight="1">
      <c r="B294" s="617" t="str">
        <f t="shared" si="4"/>
        <v>Target - Uniformity (average/minimum)</v>
      </c>
      <c r="C294" s="601" t="s">
        <v>1193</v>
      </c>
      <c r="D294" s="601" t="s">
        <v>1221</v>
      </c>
      <c r="E294" s="602" t="s">
        <v>1590</v>
      </c>
      <c r="F294" s="661" t="s">
        <v>3061</v>
      </c>
      <c r="G294" s="616"/>
      <c r="H294" s="655"/>
      <c r="J294" s="607" t="s">
        <v>2477</v>
      </c>
      <c r="L294" s="607" t="s">
        <v>2478</v>
      </c>
      <c r="M294" s="607" t="s">
        <v>2479</v>
      </c>
      <c r="N294" s="607" t="s">
        <v>2480</v>
      </c>
    </row>
    <row r="295" spans="2:14" s="607" customFormat="1" ht="15.75" customHeight="1">
      <c r="B295" s="617" t="str">
        <f t="shared" si="4"/>
        <v>Target - Uniformity (maximum/minimum)</v>
      </c>
      <c r="C295" s="601" t="s">
        <v>1194</v>
      </c>
      <c r="D295" s="601" t="s">
        <v>1222</v>
      </c>
      <c r="E295" s="602" t="s">
        <v>1591</v>
      </c>
      <c r="F295" s="661" t="s">
        <v>3062</v>
      </c>
      <c r="G295" s="616"/>
      <c r="H295" s="655"/>
      <c r="J295" s="607" t="s">
        <v>2481</v>
      </c>
    </row>
    <row r="296" spans="2:14" s="607" customFormat="1" ht="15.75" customHeight="1">
      <c r="B296" s="617" t="str">
        <f t="shared" si="4"/>
        <v>Meets Ill. Criteria</v>
      </c>
      <c r="C296" s="601" t="s">
        <v>61</v>
      </c>
      <c r="D296" s="601" t="s">
        <v>811</v>
      </c>
      <c r="E296" s="602" t="s">
        <v>995</v>
      </c>
      <c r="F296" s="661" t="s">
        <v>3063</v>
      </c>
      <c r="G296" s="616"/>
      <c r="H296" s="655"/>
      <c r="J296" s="607" t="s">
        <v>2482</v>
      </c>
      <c r="L296" s="607" t="s">
        <v>2483</v>
      </c>
    </row>
    <row r="297" spans="2:14" s="607" customFormat="1" ht="15.75" customHeight="1">
      <c r="B297" s="617" t="str">
        <f t="shared" si="4"/>
        <v>Fails Ill. Criteria</v>
      </c>
      <c r="C297" s="601" t="s">
        <v>62</v>
      </c>
      <c r="D297" s="601" t="s">
        <v>812</v>
      </c>
      <c r="E297" s="602" t="s">
        <v>996</v>
      </c>
      <c r="F297" s="661" t="s">
        <v>3063</v>
      </c>
      <c r="G297" s="616"/>
      <c r="H297" s="655"/>
      <c r="J297" s="607" t="s">
        <v>2484</v>
      </c>
      <c r="L297" s="607" t="s">
        <v>2485</v>
      </c>
    </row>
    <row r="298" spans="2:14" s="607" customFormat="1" ht="15.75" customHeight="1">
      <c r="B298" s="617" t="str">
        <f t="shared" si="4"/>
        <v>Pole Setback</v>
      </c>
      <c r="C298" s="601" t="s">
        <v>3</v>
      </c>
      <c r="D298" s="601" t="s">
        <v>813</v>
      </c>
      <c r="E298" s="602" t="s">
        <v>997</v>
      </c>
      <c r="F298" s="661" t="s">
        <v>3064</v>
      </c>
      <c r="G298" s="616"/>
      <c r="H298" s="655"/>
      <c r="J298" s="607" t="s">
        <v>2486</v>
      </c>
      <c r="L298" s="607" t="s">
        <v>2487</v>
      </c>
      <c r="M298" s="607" t="s">
        <v>2488</v>
      </c>
      <c r="N298" s="607" t="s">
        <v>2489</v>
      </c>
    </row>
    <row r="299" spans="2:14" s="607" customFormat="1" ht="15.75" customHeight="1">
      <c r="B299" s="617" t="s">
        <v>502</v>
      </c>
      <c r="C299" s="601" t="s">
        <v>502</v>
      </c>
      <c r="D299" s="601" t="s">
        <v>818</v>
      </c>
      <c r="E299" s="602" t="s">
        <v>998</v>
      </c>
      <c r="F299" s="661" t="s">
        <v>3065</v>
      </c>
      <c r="G299" s="616"/>
      <c r="H299" s="655"/>
      <c r="I299" s="607" t="s">
        <v>2490</v>
      </c>
    </row>
    <row r="300" spans="2:14" s="607" customFormat="1" ht="15.75" customHeight="1">
      <c r="B300" s="617" t="s">
        <v>503</v>
      </c>
      <c r="C300" s="601" t="s">
        <v>503</v>
      </c>
      <c r="D300" s="601" t="s">
        <v>819</v>
      </c>
      <c r="E300" s="602" t="s">
        <v>999</v>
      </c>
      <c r="F300" s="661" t="s">
        <v>3066</v>
      </c>
      <c r="G300" s="616"/>
      <c r="H300" s="655"/>
      <c r="I300" s="607" t="s">
        <v>2491</v>
      </c>
    </row>
    <row r="301" spans="2:14" s="607" customFormat="1" ht="15.75" customHeight="1">
      <c r="B301" s="617" t="s">
        <v>504</v>
      </c>
      <c r="C301" s="601" t="s">
        <v>504</v>
      </c>
      <c r="D301" s="601" t="s">
        <v>820</v>
      </c>
      <c r="E301" s="602" t="s">
        <v>1000</v>
      </c>
      <c r="F301" s="661" t="s">
        <v>3067</v>
      </c>
      <c r="G301" s="616"/>
      <c r="H301" s="655"/>
      <c r="I301" s="607" t="s">
        <v>2492</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505</v>
      </c>
      <c r="D302" s="601" t="s">
        <v>821</v>
      </c>
      <c r="E302" s="602" t="s">
        <v>1592</v>
      </c>
      <c r="F302" s="661" t="s">
        <v>3068</v>
      </c>
      <c r="G302" s="616"/>
      <c r="H302" s="655"/>
      <c r="I302" s="607" t="s">
        <v>2493</v>
      </c>
    </row>
    <row r="303" spans="2:14" s="607" customFormat="1" ht="15.75" customHeight="1">
      <c r="B303" s="617" t="str">
        <f t="shared" si="5"/>
        <v>Enter the Fixture Reference Name</v>
      </c>
      <c r="C303" s="601" t="s">
        <v>506</v>
      </c>
      <c r="D303" s="601" t="s">
        <v>822</v>
      </c>
      <c r="E303" s="602" t="s">
        <v>1593</v>
      </c>
      <c r="F303" s="661" t="s">
        <v>3069</v>
      </c>
      <c r="G303" s="616"/>
      <c r="H303" s="655"/>
      <c r="I303" s="607" t="s">
        <v>2494</v>
      </c>
    </row>
    <row r="304" spans="2:14" s="607" customFormat="1" ht="15.75" customHeight="1">
      <c r="B304" s="617" t="str">
        <f t="shared" si="5"/>
        <v>Fixture Reference Name</v>
      </c>
      <c r="C304" s="601" t="s">
        <v>296</v>
      </c>
      <c r="D304" s="601" t="s">
        <v>823</v>
      </c>
      <c r="E304" s="602" t="s">
        <v>1594</v>
      </c>
      <c r="F304" s="661" t="s">
        <v>3070</v>
      </c>
      <c r="G304" s="616"/>
      <c r="H304" s="655"/>
      <c r="I304" s="607" t="s">
        <v>2495</v>
      </c>
    </row>
    <row r="305" spans="2:10" s="607" customFormat="1" ht="15.75" customHeight="1">
      <c r="B305" s="617" t="str">
        <f t="shared" si="5"/>
        <v>New Fixture Name</v>
      </c>
      <c r="C305" s="601" t="s">
        <v>507</v>
      </c>
      <c r="D305" s="601" t="s">
        <v>824</v>
      </c>
      <c r="E305" s="602" t="s">
        <v>1595</v>
      </c>
      <c r="F305" s="661" t="s">
        <v>3071</v>
      </c>
      <c r="G305" s="616"/>
      <c r="H305" s="655"/>
      <c r="I305" s="607" t="s">
        <v>2496</v>
      </c>
    </row>
    <row r="306" spans="2:10" s="607" customFormat="1" ht="15.75" customHeight="1">
      <c r="B306" s="617" t="str">
        <f t="shared" si="5"/>
        <v>Enter the Fixture Type</v>
      </c>
      <c r="C306" s="601" t="s">
        <v>508</v>
      </c>
      <c r="D306" s="601" t="s">
        <v>825</v>
      </c>
      <c r="E306" s="602" t="s">
        <v>1596</v>
      </c>
      <c r="F306" s="661" t="s">
        <v>3072</v>
      </c>
      <c r="G306" s="616"/>
      <c r="H306" s="655"/>
      <c r="I306" s="607" t="s">
        <v>2497</v>
      </c>
    </row>
    <row r="307" spans="2:10" s="607" customFormat="1" ht="15.75" customHeight="1">
      <c r="B307" s="617" t="str">
        <f t="shared" si="5"/>
        <v>Fixture Type</v>
      </c>
      <c r="C307" s="601" t="s">
        <v>509</v>
      </c>
      <c r="D307" s="601" t="s">
        <v>826</v>
      </c>
      <c r="E307" s="602" t="s">
        <v>1597</v>
      </c>
      <c r="F307" s="661" t="s">
        <v>3073</v>
      </c>
      <c r="G307" s="616"/>
      <c r="H307" s="655"/>
      <c r="I307" s="607" t="s">
        <v>2498</v>
      </c>
    </row>
    <row r="308" spans="2:10" s="607" customFormat="1" ht="15.75" customHeight="1">
      <c r="B308" s="617" t="str">
        <f t="shared" si="5"/>
        <v>Fixture type must be LED or HPS - please try again</v>
      </c>
      <c r="C308" s="601" t="s">
        <v>510</v>
      </c>
      <c r="D308" s="601" t="s">
        <v>827</v>
      </c>
      <c r="E308" s="602" t="s">
        <v>1598</v>
      </c>
      <c r="F308" s="661" t="s">
        <v>3074</v>
      </c>
      <c r="G308" s="616"/>
      <c r="H308" s="655"/>
      <c r="I308" s="607" t="s">
        <v>2499</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1049</v>
      </c>
      <c r="D309" s="601" t="s">
        <v>1158</v>
      </c>
      <c r="E309" s="601" t="s">
        <v>1599</v>
      </c>
      <c r="F309" s="661" t="s">
        <v>3075</v>
      </c>
      <c r="G309" s="616"/>
      <c r="H309" s="655"/>
      <c r="I309" s="607" t="s">
        <v>2500</v>
      </c>
    </row>
    <row r="310" spans="2:10" s="607" customFormat="1" ht="15.75" customHeight="1">
      <c r="B310" s="617" t="str">
        <f t="shared" si="5"/>
        <v>Do you want to clear the saved results before adding new ones?</v>
      </c>
      <c r="C310" s="601" t="s">
        <v>1097</v>
      </c>
      <c r="D310" s="601" t="s">
        <v>1932</v>
      </c>
      <c r="E310" s="601" t="s">
        <v>1227</v>
      </c>
      <c r="F310" s="661" t="s">
        <v>3076</v>
      </c>
      <c r="G310" s="616"/>
      <c r="H310" s="655"/>
      <c r="I310" s="607" t="s">
        <v>2501</v>
      </c>
    </row>
    <row r="311" spans="2:10" s="607" customFormat="1" ht="15.75" customHeight="1">
      <c r="B311" s="617" t="str">
        <f t="shared" si="5"/>
        <v>1) Select fixture data to remove from the tool:</v>
      </c>
      <c r="C311" s="601" t="s">
        <v>582</v>
      </c>
      <c r="D311" s="601" t="s">
        <v>830</v>
      </c>
      <c r="E311" s="601" t="s">
        <v>1601</v>
      </c>
      <c r="F311" s="661" t="s">
        <v>3077</v>
      </c>
      <c r="G311" s="616"/>
      <c r="H311" s="655"/>
      <c r="J311" s="607" t="s">
        <v>2502</v>
      </c>
    </row>
    <row r="312" spans="2:10" s="607" customFormat="1" ht="15.75" customHeight="1">
      <c r="B312" s="617" t="str">
        <f t="shared" si="5"/>
        <v>Selected File:</v>
      </c>
      <c r="C312" s="601" t="s">
        <v>578</v>
      </c>
      <c r="D312" s="601" t="s">
        <v>831</v>
      </c>
      <c r="E312" s="601" t="s">
        <v>1002</v>
      </c>
      <c r="F312" s="661" t="s">
        <v>3078</v>
      </c>
      <c r="G312" s="616"/>
      <c r="H312" s="655"/>
      <c r="J312" s="607" t="s">
        <v>2503</v>
      </c>
    </row>
    <row r="313" spans="2:10" s="607" customFormat="1" ht="15.75" customHeight="1">
      <c r="B313" s="617" t="str">
        <f t="shared" si="5"/>
        <v>2) Confirm deletion (cannot be undone)</v>
      </c>
      <c r="C313" s="601" t="s">
        <v>579</v>
      </c>
      <c r="D313" s="601" t="s">
        <v>832</v>
      </c>
      <c r="E313" s="601" t="s">
        <v>1003</v>
      </c>
      <c r="F313" s="661" t="s">
        <v>3079</v>
      </c>
      <c r="G313" s="616"/>
      <c r="H313" s="655"/>
      <c r="J313" s="607" t="s">
        <v>2504</v>
      </c>
    </row>
    <row r="314" spans="2:10" s="607" customFormat="1" ht="15.75" customHeight="1">
      <c r="B314" s="617" t="str">
        <f t="shared" si="5"/>
        <v>Have comments or feedback? Send an email to sltoolkit@superefficient.org</v>
      </c>
      <c r="C314" s="603" t="s">
        <v>1933</v>
      </c>
      <c r="D314" s="601" t="s">
        <v>834</v>
      </c>
      <c r="E314" s="603" t="s">
        <v>1004</v>
      </c>
      <c r="F314" s="661" t="s">
        <v>3302</v>
      </c>
      <c r="G314" s="616"/>
      <c r="H314" s="655"/>
      <c r="J314" s="607" t="s">
        <v>2505</v>
      </c>
    </row>
    <row r="315" spans="2:10" s="607" customFormat="1" ht="15.75" customHeight="1">
      <c r="B315" s="617" t="str">
        <f t="shared" si="5"/>
        <v>This tool and accompanying street lighting technology profile are available at www.superefficient.org</v>
      </c>
      <c r="C315" s="603" t="s">
        <v>547</v>
      </c>
      <c r="D315" s="601" t="s">
        <v>835</v>
      </c>
      <c r="E315" s="603" t="s">
        <v>1603</v>
      </c>
      <c r="F315" s="661" t="s">
        <v>3080</v>
      </c>
      <c r="G315" s="616"/>
      <c r="H315" s="655"/>
      <c r="J315" s="607" t="s">
        <v>2506</v>
      </c>
    </row>
    <row r="316" spans="2:10" s="607" customFormat="1" ht="15.75" customHeight="1">
      <c r="B316" s="617" t="str">
        <f t="shared" si="5"/>
        <v>Provide the full path of where the file is located on your computer, including the filename.ies</v>
      </c>
      <c r="C316" s="601" t="s">
        <v>540</v>
      </c>
      <c r="D316" s="601" t="s">
        <v>841</v>
      </c>
      <c r="E316" s="601" t="s">
        <v>1604</v>
      </c>
      <c r="F316" s="661" t="s">
        <v>3081</v>
      </c>
      <c r="G316" s="616"/>
      <c r="H316" s="655"/>
      <c r="J316" s="607" t="s">
        <v>2507</v>
      </c>
    </row>
    <row r="317" spans="2:10" s="607" customFormat="1" ht="15.75" customHeight="1">
      <c r="B317" s="617" t="str">
        <f t="shared" si="5"/>
        <v>Enter a unique name you can use to identify the fixture</v>
      </c>
      <c r="C317" s="601" t="s">
        <v>538</v>
      </c>
      <c r="D317" s="601" t="s">
        <v>842</v>
      </c>
      <c r="E317" s="601" t="s">
        <v>1605</v>
      </c>
      <c r="F317" s="661" t="s">
        <v>3082</v>
      </c>
      <c r="G317" s="616"/>
      <c r="H317" s="655"/>
      <c r="J317" s="607" t="s">
        <v>2508</v>
      </c>
    </row>
    <row r="318" spans="2:10" s="607" customFormat="1" ht="15.75" customHeight="1">
      <c r="B318" s="617" t="str">
        <f t="shared" si="5"/>
        <v>Enter the fixture type</v>
      </c>
      <c r="C318" s="601" t="s">
        <v>539</v>
      </c>
      <c r="D318" s="601" t="s">
        <v>825</v>
      </c>
      <c r="E318" s="601" t="s">
        <v>1606</v>
      </c>
      <c r="F318" s="661" t="s">
        <v>3083</v>
      </c>
      <c r="G318" s="616"/>
      <c r="H318" s="655"/>
      <c r="J318" s="607" t="s">
        <v>2509</v>
      </c>
    </row>
    <row r="319" spans="2:10" s="607" customFormat="1" ht="15.75" customHeight="1">
      <c r="B319" s="617" t="str">
        <f t="shared" si="5"/>
        <v>Filepath</v>
      </c>
      <c r="C319" s="601" t="s">
        <v>295</v>
      </c>
      <c r="D319" s="601" t="s">
        <v>843</v>
      </c>
      <c r="E319" s="601" t="s">
        <v>1607</v>
      </c>
      <c r="F319" s="661" t="s">
        <v>3084</v>
      </c>
      <c r="G319" s="616"/>
      <c r="H319" s="655"/>
      <c r="J319" s="607" t="s">
        <v>2510</v>
      </c>
    </row>
    <row r="320" spans="2:10" s="607" customFormat="1" ht="15.75" customHeight="1">
      <c r="B320" s="617" t="str">
        <f t="shared" si="5"/>
        <v>Fixture Reference Name</v>
      </c>
      <c r="C320" s="601" t="s">
        <v>296</v>
      </c>
      <c r="D320" s="601" t="s">
        <v>823</v>
      </c>
      <c r="E320" s="601" t="s">
        <v>1608</v>
      </c>
      <c r="F320" s="661" t="s">
        <v>3085</v>
      </c>
      <c r="G320" s="616"/>
      <c r="H320" s="655"/>
      <c r="J320" s="607" t="s">
        <v>2511</v>
      </c>
    </row>
    <row r="321" spans="2:13" s="607" customFormat="1" ht="15.75" customHeight="1">
      <c r="B321" s="617" t="str">
        <f t="shared" si="5"/>
        <v>Fixture Type (HPS, MH or LED)</v>
      </c>
      <c r="C321" s="601" t="s">
        <v>537</v>
      </c>
      <c r="D321" s="601" t="s">
        <v>1721</v>
      </c>
      <c r="E321" s="601" t="s">
        <v>1609</v>
      </c>
      <c r="F321" s="661" t="s">
        <v>3086</v>
      </c>
      <c r="G321" s="616"/>
      <c r="H321" s="655"/>
      <c r="J321" s="607" t="s">
        <v>2512</v>
      </c>
    </row>
    <row r="322" spans="2:13" s="607" customFormat="1" ht="15.75" customHeight="1">
      <c r="B322" s="617" t="str">
        <f t="shared" si="5"/>
        <v>Use this sheet to load IES files</v>
      </c>
      <c r="C322" s="601" t="s">
        <v>1682</v>
      </c>
      <c r="D322" s="601" t="s">
        <v>1683</v>
      </c>
      <c r="E322" s="601" t="s">
        <v>1684</v>
      </c>
      <c r="F322" s="661" t="s">
        <v>3087</v>
      </c>
      <c r="G322" s="616"/>
      <c r="H322" s="655"/>
      <c r="J322" s="607" t="s">
        <v>2513</v>
      </c>
    </row>
    <row r="323" spans="2:13" s="607" customFormat="1" ht="15.75" customHeight="1">
      <c r="B323" s="617" t="str">
        <f t="shared" si="5"/>
        <v>Baseline</v>
      </c>
      <c r="C323" s="603" t="s">
        <v>22</v>
      </c>
      <c r="D323" s="601" t="s">
        <v>770</v>
      </c>
      <c r="E323" s="601" t="s">
        <v>1610</v>
      </c>
      <c r="F323" s="661" t="s">
        <v>3088</v>
      </c>
      <c r="G323" s="616"/>
      <c r="H323" s="655"/>
      <c r="I323" s="607" t="s">
        <v>2514</v>
      </c>
    </row>
    <row r="324" spans="2:13" s="607" customFormat="1" ht="15.75" customHeight="1">
      <c r="B324" s="617" t="str">
        <f t="shared" si="5"/>
        <v>Installation Cost ($/fixture)</v>
      </c>
      <c r="C324" s="603" t="s">
        <v>1065</v>
      </c>
      <c r="D324" s="603" t="s">
        <v>1159</v>
      </c>
      <c r="E324" s="601" t="s">
        <v>1611</v>
      </c>
      <c r="F324" s="661" t="s">
        <v>3089</v>
      </c>
      <c r="G324" s="616"/>
      <c r="H324" s="655"/>
      <c r="J324" s="607" t="s">
        <v>2515</v>
      </c>
      <c r="L324" s="607" t="s">
        <v>2516</v>
      </c>
      <c r="M324" s="607" t="s">
        <v>2517</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1109</v>
      </c>
      <c r="D325" s="601" t="s">
        <v>1878</v>
      </c>
      <c r="E325" s="601" t="s">
        <v>1612</v>
      </c>
      <c r="F325" s="661" t="s">
        <v>3320</v>
      </c>
      <c r="G325" s="616"/>
      <c r="H325" s="655"/>
      <c r="J325" s="607" t="s">
        <v>2518</v>
      </c>
    </row>
    <row r="326" spans="2:13" s="607" customFormat="1" ht="15.75" customHeight="1">
      <c r="B326" s="617" t="str">
        <f t="shared" si="5"/>
        <v>Energy Cost</v>
      </c>
      <c r="C326" s="603" t="s">
        <v>1007</v>
      </c>
      <c r="D326" s="604" t="s">
        <v>1023</v>
      </c>
      <c r="E326" s="601" t="s">
        <v>1934</v>
      </c>
      <c r="F326" s="661" t="s">
        <v>3090</v>
      </c>
      <c r="G326" s="616"/>
      <c r="H326" s="655"/>
      <c r="J326" s="607" t="s">
        <v>2519</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1008</v>
      </c>
      <c r="D327" s="604" t="s">
        <v>1024</v>
      </c>
      <c r="E327" s="601" t="s">
        <v>1613</v>
      </c>
      <c r="F327" s="661" t="s">
        <v>3327</v>
      </c>
      <c r="G327" s="616"/>
      <c r="H327" s="655"/>
      <c r="J327" s="607" t="s">
        <v>2520</v>
      </c>
    </row>
    <row r="328" spans="2:13" s="607" customFormat="1" ht="15.75" customHeight="1">
      <c r="B328" s="617" t="str">
        <f t="shared" si="5"/>
        <v>Discount Rate</v>
      </c>
      <c r="C328" s="603" t="s">
        <v>89</v>
      </c>
      <c r="D328" s="604" t="s">
        <v>787</v>
      </c>
      <c r="E328" s="601" t="s">
        <v>1009</v>
      </c>
      <c r="F328" s="661" t="s">
        <v>3091</v>
      </c>
      <c r="G328" s="616"/>
      <c r="H328" s="655"/>
      <c r="J328" s="607" t="s">
        <v>2521</v>
      </c>
    </row>
    <row r="329" spans="2:13" s="607" customFormat="1" ht="15.75" customHeight="1">
      <c r="B329" s="617" t="str">
        <f t="shared" si="5"/>
        <v xml:space="preserve">Enter the assumed discount rate for calculating the net present value of future energy and maintenance cost savings
</v>
      </c>
      <c r="C329" s="603" t="s">
        <v>1116</v>
      </c>
      <c r="D329" s="604" t="s">
        <v>1025</v>
      </c>
      <c r="E329" s="601" t="s">
        <v>1243</v>
      </c>
      <c r="F329" s="661" t="s">
        <v>3092</v>
      </c>
      <c r="G329" s="616"/>
      <c r="H329" s="655"/>
      <c r="J329" s="607" t="s">
        <v>2522</v>
      </c>
    </row>
    <row r="330" spans="2:13" s="607" customFormat="1" ht="15.75" customHeight="1">
      <c r="B330" s="617" t="str">
        <f t="shared" si="5"/>
        <v>Analysis Period</v>
      </c>
      <c r="C330" s="603" t="s">
        <v>1010</v>
      </c>
      <c r="D330" s="604" t="s">
        <v>1026</v>
      </c>
      <c r="E330" s="601" t="s">
        <v>1011</v>
      </c>
      <c r="F330" s="661" t="s">
        <v>3093</v>
      </c>
      <c r="G330" s="616"/>
      <c r="H330" s="655"/>
      <c r="J330" s="607" t="s">
        <v>2523</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1012</v>
      </c>
      <c r="D331" s="604" t="s">
        <v>1027</v>
      </c>
      <c r="E331" s="601" t="s">
        <v>1614</v>
      </c>
      <c r="F331" s="661" t="s">
        <v>3094</v>
      </c>
      <c r="G331" s="616"/>
      <c r="H331" s="655"/>
      <c r="J331" s="607" t="s">
        <v>2524</v>
      </c>
    </row>
    <row r="332" spans="2:13" s="607" customFormat="1" ht="15.75" customHeight="1">
      <c r="B332" s="617" t="str">
        <f t="shared" si="5"/>
        <v>Number of Lanes</v>
      </c>
      <c r="C332" s="603" t="s">
        <v>5</v>
      </c>
      <c r="D332" s="604" t="s">
        <v>673</v>
      </c>
      <c r="E332" s="601" t="s">
        <v>1935</v>
      </c>
      <c r="F332" s="661" t="s">
        <v>2890</v>
      </c>
      <c r="G332" s="616"/>
      <c r="H332" s="655"/>
      <c r="J332" s="607" t="s">
        <v>2525</v>
      </c>
    </row>
    <row r="333" spans="2:13" s="607" customFormat="1" ht="15.75" customHeight="1">
      <c r="B333" s="617" t="str">
        <f t="shared" si="5"/>
        <v xml:space="preserve">Indicate the total number of lanes (both travel directions)
</v>
      </c>
      <c r="C333" s="601" t="s">
        <v>1013</v>
      </c>
      <c r="D333" s="604" t="s">
        <v>1028</v>
      </c>
      <c r="E333" s="601" t="s">
        <v>1615</v>
      </c>
      <c r="F333" s="661" t="s">
        <v>3095</v>
      </c>
      <c r="G333" s="616"/>
      <c r="H333" s="655"/>
      <c r="J333" s="607" t="s">
        <v>2526</v>
      </c>
    </row>
    <row r="334" spans="2:13" s="607" customFormat="1" ht="15.75" customHeight="1">
      <c r="B334" s="617" t="str">
        <f t="shared" si="5"/>
        <v>Lane Width</v>
      </c>
      <c r="C334" s="601" t="s">
        <v>6</v>
      </c>
      <c r="D334" s="604" t="s">
        <v>1029</v>
      </c>
      <c r="E334" s="601" t="s">
        <v>1014</v>
      </c>
      <c r="F334" s="661" t="s">
        <v>3096</v>
      </c>
      <c r="G334" s="616"/>
      <c r="H334" s="655"/>
      <c r="J334" s="607" t="s">
        <v>2527</v>
      </c>
    </row>
    <row r="335" spans="2:13" s="607" customFormat="1" ht="15.75" customHeight="1">
      <c r="B335" s="617" t="str">
        <f t="shared" si="5"/>
        <v xml:space="preserve">Indicate the width of each lane, in meters. All lanes are assumed to be the same width.
</v>
      </c>
      <c r="C335" s="601" t="s">
        <v>1015</v>
      </c>
      <c r="D335" s="604" t="s">
        <v>1030</v>
      </c>
      <c r="E335" s="601" t="s">
        <v>1616</v>
      </c>
      <c r="F335" s="661" t="s">
        <v>3097</v>
      </c>
      <c r="G335" s="616"/>
      <c r="H335" s="655"/>
      <c r="J335" s="607" t="s">
        <v>2528</v>
      </c>
    </row>
    <row r="336" spans="2:13" s="607" customFormat="1" ht="15.75" customHeight="1">
      <c r="B336" s="617" t="str">
        <f t="shared" si="5"/>
        <v>Median Width</v>
      </c>
      <c r="C336" s="601" t="s">
        <v>34</v>
      </c>
      <c r="D336" s="604" t="s">
        <v>1031</v>
      </c>
      <c r="E336" s="601" t="s">
        <v>1551</v>
      </c>
      <c r="F336" s="661" t="s">
        <v>3098</v>
      </c>
      <c r="G336" s="616"/>
      <c r="H336" s="655"/>
      <c r="J336" s="607" t="s">
        <v>2529</v>
      </c>
    </row>
    <row r="337" spans="2:13" s="607" customFormat="1" ht="15.75" customHeight="1">
      <c r="B337" s="617" t="str">
        <f t="shared" si="5"/>
        <v xml:space="preserve">Indicate the width of the median. If there is no median, use zero. 
</v>
      </c>
      <c r="C337" s="601" t="s">
        <v>1016</v>
      </c>
      <c r="D337" s="604" t="s">
        <v>1032</v>
      </c>
      <c r="E337" s="601" t="s">
        <v>1617</v>
      </c>
      <c r="F337" s="661" t="s">
        <v>3099</v>
      </c>
      <c r="G337" s="616"/>
      <c r="H337" s="655"/>
      <c r="J337" s="607" t="s">
        <v>2530</v>
      </c>
    </row>
    <row r="338" spans="2:13" s="607" customFormat="1" ht="15.75" customHeight="1">
      <c r="B338" s="617" t="str">
        <f t="shared" si="5"/>
        <v>Pole Placement</v>
      </c>
      <c r="C338" s="601" t="s">
        <v>15</v>
      </c>
      <c r="D338" s="604" t="s">
        <v>1033</v>
      </c>
      <c r="E338" s="601" t="s">
        <v>1618</v>
      </c>
      <c r="F338" s="661" t="s">
        <v>3100</v>
      </c>
      <c r="G338" s="616"/>
      <c r="H338" s="655"/>
      <c r="J338" s="607" t="s">
        <v>2531</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1247</v>
      </c>
      <c r="D339" s="604" t="s">
        <v>1034</v>
      </c>
      <c r="E339" s="601" t="s">
        <v>1936</v>
      </c>
      <c r="F339" s="664" t="s">
        <v>3101</v>
      </c>
      <c r="G339" s="616"/>
      <c r="H339" s="655"/>
      <c r="J339" s="607" t="s">
        <v>2532</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1017</v>
      </c>
      <c r="D340" s="604" t="s">
        <v>1035</v>
      </c>
      <c r="E340" s="601" t="s">
        <v>1937</v>
      </c>
      <c r="F340" s="660" t="s">
        <v>3102</v>
      </c>
      <c r="G340" s="616"/>
      <c r="H340" s="655"/>
      <c r="J340" s="607" t="s">
        <v>2533</v>
      </c>
    </row>
    <row r="341" spans="2:13" s="607" customFormat="1" ht="15.75" customHeight="1">
      <c r="B341" s="617" t="str">
        <f t="shared" si="5"/>
        <v>Pole Spacing</v>
      </c>
      <c r="C341" s="601" t="s">
        <v>2</v>
      </c>
      <c r="D341" s="604" t="s">
        <v>1036</v>
      </c>
      <c r="E341" s="601" t="s">
        <v>1619</v>
      </c>
      <c r="F341" s="662" t="s">
        <v>3031</v>
      </c>
      <c r="G341" s="616"/>
      <c r="H341" s="655"/>
      <c r="J341" s="607" t="s">
        <v>2534</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1018</v>
      </c>
      <c r="D342" s="604" t="s">
        <v>1037</v>
      </c>
      <c r="E342" s="601" t="s">
        <v>1620</v>
      </c>
      <c r="F342" s="660" t="s">
        <v>3103</v>
      </c>
      <c r="G342" s="616"/>
      <c r="H342" s="655"/>
      <c r="J342" s="607" t="s">
        <v>2535</v>
      </c>
    </row>
    <row r="343" spans="2:13" s="607" customFormat="1" ht="15.75" customHeight="1">
      <c r="B343" s="617" t="str">
        <f t="shared" si="5"/>
        <v>Pole Setback</v>
      </c>
      <c r="C343" s="601" t="s">
        <v>3</v>
      </c>
      <c r="D343" s="604" t="s">
        <v>1038</v>
      </c>
      <c r="E343" s="602" t="s">
        <v>1621</v>
      </c>
      <c r="F343" s="660" t="s">
        <v>3104</v>
      </c>
      <c r="G343" s="616"/>
      <c r="H343" s="655"/>
      <c r="J343" s="607" t="s">
        <v>2536</v>
      </c>
    </row>
    <row r="344" spans="2:13" s="607" customFormat="1" ht="15.75" customHeight="1">
      <c r="B344" s="617" t="str">
        <f t="shared" si="5"/>
        <v xml:space="preserve">Distance from the pole mounting to the edge of the road. Only applies to single-side and staggered configurations. 
</v>
      </c>
      <c r="C344" s="601" t="s">
        <v>1019</v>
      </c>
      <c r="D344" s="604" t="s">
        <v>1039</v>
      </c>
      <c r="E344" s="601" t="s">
        <v>1622</v>
      </c>
      <c r="F344" s="661" t="s">
        <v>3105</v>
      </c>
      <c r="G344" s="616"/>
      <c r="H344" s="655"/>
      <c r="J344" s="607" t="s">
        <v>2537</v>
      </c>
    </row>
    <row r="345" spans="2:13" s="607" customFormat="1" ht="15.75" customHeight="1">
      <c r="B345" s="617" t="str">
        <f t="shared" si="5"/>
        <v>Arm Length</v>
      </c>
      <c r="C345" s="601" t="s">
        <v>1020</v>
      </c>
      <c r="D345" s="604" t="s">
        <v>1040</v>
      </c>
      <c r="E345" s="601" t="s">
        <v>891</v>
      </c>
      <c r="F345" s="660" t="s">
        <v>3106</v>
      </c>
      <c r="G345" s="616"/>
      <c r="H345" s="655"/>
      <c r="J345" s="607" t="s">
        <v>2538</v>
      </c>
    </row>
    <row r="346" spans="2:13" s="607" customFormat="1" ht="15.75" customHeight="1">
      <c r="B346" s="617" t="str">
        <f t="shared" si="5"/>
        <v>Number of Points in Grid</v>
      </c>
      <c r="C346" s="601" t="s">
        <v>35</v>
      </c>
      <c r="D346" s="604" t="s">
        <v>1042</v>
      </c>
      <c r="E346" s="601" t="s">
        <v>1022</v>
      </c>
      <c r="F346" s="661" t="s">
        <v>3107</v>
      </c>
      <c r="G346" s="616"/>
      <c r="H346" s="655"/>
      <c r="J346" s="607" t="s">
        <v>2539</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1021</v>
      </c>
      <c r="D347" s="604" t="s">
        <v>1043</v>
      </c>
      <c r="E347" s="601" t="s">
        <v>1938</v>
      </c>
      <c r="F347" s="660" t="s">
        <v>3108</v>
      </c>
      <c r="G347" s="616"/>
      <c r="H347" s="655"/>
      <c r="J347" s="607" t="s">
        <v>2540</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1058</v>
      </c>
      <c r="D348" s="601" t="s">
        <v>1160</v>
      </c>
      <c r="E348" s="601" t="s">
        <v>1228</v>
      </c>
      <c r="F348" s="661" t="s">
        <v>3109</v>
      </c>
      <c r="G348" s="616"/>
      <c r="H348" s="655"/>
    </row>
    <row r="349" spans="2:13" s="607" customFormat="1" ht="15.75" customHeight="1">
      <c r="B349" s="617" t="str">
        <f t="shared" si="5"/>
        <v>(for information only)</v>
      </c>
      <c r="C349" s="601" t="s">
        <v>1059</v>
      </c>
      <c r="D349" s="601" t="s">
        <v>1939</v>
      </c>
      <c r="E349" s="601" t="s">
        <v>1229</v>
      </c>
      <c r="F349" s="660" t="s">
        <v>3110</v>
      </c>
      <c r="G349" s="616"/>
      <c r="H349" s="655"/>
      <c r="J349" s="607" t="s">
        <v>2541</v>
      </c>
    </row>
    <row r="350" spans="2:13" s="607" customFormat="1" ht="15.75" customHeight="1">
      <c r="B350" s="617" t="str">
        <f t="shared" si="5"/>
        <v>The assumptions below are the default costs used when adding a new IES file. They can be overwritten for each individual fixture on the 'Fixtures' tab</v>
      </c>
      <c r="C350" s="601" t="s">
        <v>1060</v>
      </c>
      <c r="D350" s="601" t="s">
        <v>1161</v>
      </c>
      <c r="E350" s="601" t="s">
        <v>1624</v>
      </c>
      <c r="F350" s="661" t="s">
        <v>3111</v>
      </c>
      <c r="G350" s="616"/>
      <c r="H350" s="655"/>
      <c r="J350" s="607" t="s">
        <v>2542</v>
      </c>
    </row>
    <row r="351" spans="2:13" s="607" customFormat="1" ht="15.75" customHeight="1">
      <c r="B351" s="617" t="str">
        <f t="shared" si="5"/>
        <v>and/or</v>
      </c>
      <c r="C351" s="601" t="s">
        <v>1061</v>
      </c>
      <c r="D351" s="601" t="s">
        <v>1879</v>
      </c>
      <c r="E351" s="601" t="s">
        <v>1230</v>
      </c>
      <c r="F351" s="661" t="s">
        <v>3112</v>
      </c>
      <c r="G351" s="616"/>
      <c r="H351" s="655"/>
    </row>
    <row r="352" spans="2:13" s="607" customFormat="1" ht="15.75" customHeight="1">
      <c r="B352" s="617" t="str">
        <f t="shared" si="5"/>
        <v>Equipment Cost ($/fixture)</v>
      </c>
      <c r="C352" s="601" t="s">
        <v>1064</v>
      </c>
      <c r="D352" s="601" t="s">
        <v>1880</v>
      </c>
      <c r="E352" s="601" t="s">
        <v>1625</v>
      </c>
      <c r="F352" s="661" t="s">
        <v>3113</v>
      </c>
      <c r="G352" s="616"/>
      <c r="H352" s="655"/>
      <c r="J352" s="607" t="s">
        <v>2543</v>
      </c>
      <c r="L352" s="607" t="s">
        <v>2544</v>
      </c>
      <c r="M352" s="607" t="s">
        <v>2545</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1110</v>
      </c>
      <c r="D353" s="601" t="s">
        <v>1881</v>
      </c>
      <c r="E353" s="601" t="s">
        <v>1626</v>
      </c>
      <c r="F353" s="661" t="s">
        <v>3321</v>
      </c>
      <c r="G353" s="616"/>
      <c r="H353" s="655"/>
      <c r="J353" s="607" t="s">
        <v>2546</v>
      </c>
    </row>
    <row r="354" spans="2:13" s="607" customFormat="1" ht="15.75" customHeight="1">
      <c r="B354" s="617" t="str">
        <f t="shared" si="5"/>
        <v>One-time Rebate or Subsidy ($/fixture)</v>
      </c>
      <c r="C354" s="601" t="s">
        <v>1066</v>
      </c>
      <c r="D354" s="601" t="s">
        <v>1882</v>
      </c>
      <c r="E354" s="601" t="s">
        <v>1627</v>
      </c>
      <c r="F354" s="661" t="s">
        <v>3114</v>
      </c>
      <c r="G354" s="616"/>
      <c r="H354" s="655"/>
      <c r="J354" s="607" t="s">
        <v>2547</v>
      </c>
      <c r="L354" s="607" t="s">
        <v>2548</v>
      </c>
      <c r="M354" s="607" t="s">
        <v>2549</v>
      </c>
    </row>
    <row r="355" spans="2:13" s="607" customFormat="1" ht="15.75" customHeight="1">
      <c r="B355" s="617" t="str">
        <f t="shared" si="5"/>
        <v xml:space="preserve">Enter any rebates or subsidies to be removed from the overall equipment cost on a per fixture basis. </v>
      </c>
      <c r="C355" s="601" t="s">
        <v>1111</v>
      </c>
      <c r="D355" s="601" t="s">
        <v>1883</v>
      </c>
      <c r="E355" s="601" t="s">
        <v>1628</v>
      </c>
      <c r="F355" s="661" t="s">
        <v>3115</v>
      </c>
      <c r="G355" s="616"/>
      <c r="H355" s="655"/>
      <c r="J355" s="607" t="s">
        <v>2550</v>
      </c>
    </row>
    <row r="356" spans="2:13" s="607" customFormat="1" ht="15.75" customHeight="1">
      <c r="B356" s="617" t="str">
        <f t="shared" si="5"/>
        <v>Annual Maintenance Cost ($/year)</v>
      </c>
      <c r="C356" s="601" t="s">
        <v>1067</v>
      </c>
      <c r="D356" s="601" t="s">
        <v>1884</v>
      </c>
      <c r="E356" s="601" t="s">
        <v>1231</v>
      </c>
      <c r="F356" s="661" t="s">
        <v>3316</v>
      </c>
      <c r="G356" s="616"/>
      <c r="H356" s="655"/>
      <c r="J356" s="607" t="s">
        <v>2551</v>
      </c>
      <c r="L356" s="607" t="s">
        <v>2552</v>
      </c>
      <c r="M356" s="607" t="s">
        <v>2553</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1112</v>
      </c>
      <c r="D357" s="601" t="s">
        <v>1162</v>
      </c>
      <c r="E357" s="601" t="s">
        <v>1629</v>
      </c>
      <c r="F357" s="661" t="s">
        <v>3322</v>
      </c>
      <c r="G357" s="616"/>
      <c r="H357" s="655"/>
      <c r="J357" s="607" t="s">
        <v>2554</v>
      </c>
    </row>
    <row r="358" spans="2:13" s="607" customFormat="1" ht="15.75" customHeight="1">
      <c r="B358" s="617" t="str">
        <f t="shared" si="5"/>
        <v>Maintenance inflation rate (%/year)</v>
      </c>
      <c r="C358" s="601" t="s">
        <v>1068</v>
      </c>
      <c r="D358" s="601" t="s">
        <v>1885</v>
      </c>
      <c r="E358" s="601" t="s">
        <v>1630</v>
      </c>
      <c r="F358" s="661" t="s">
        <v>3315</v>
      </c>
      <c r="G358" s="616"/>
      <c r="H358" s="655"/>
      <c r="J358" s="607" t="s">
        <v>2555</v>
      </c>
      <c r="L358" s="607" t="s">
        <v>2556</v>
      </c>
      <c r="M358" s="607" t="s">
        <v>2557</v>
      </c>
    </row>
    <row r="359" spans="2:13" s="607" customFormat="1" ht="15.75" customHeight="1">
      <c r="B359" s="617" t="str">
        <f t="shared" si="5"/>
        <v xml:space="preserve">Enter the estimated inflation rate of maintenance rates due to increased labor costs, etc. </v>
      </c>
      <c r="C359" s="601" t="s">
        <v>1113</v>
      </c>
      <c r="D359" s="601" t="s">
        <v>1163</v>
      </c>
      <c r="E359" s="601" t="s">
        <v>1631</v>
      </c>
      <c r="F359" s="661" t="s">
        <v>3323</v>
      </c>
      <c r="G359" s="616"/>
      <c r="H359" s="655"/>
      <c r="J359" s="607" t="s">
        <v>2558</v>
      </c>
    </row>
    <row r="360" spans="2:13" s="607" customFormat="1" ht="15.75" customHeight="1">
      <c r="B360" s="617" t="str">
        <f t="shared" si="5"/>
        <v>Lamp Lumen Depreciation</v>
      </c>
      <c r="C360" s="601" t="s">
        <v>96</v>
      </c>
      <c r="D360" s="601" t="s">
        <v>1886</v>
      </c>
      <c r="E360" s="601" t="s">
        <v>1632</v>
      </c>
      <c r="F360" s="661" t="s">
        <v>3001</v>
      </c>
      <c r="G360" s="616"/>
      <c r="H360" s="655"/>
      <c r="J360" s="607" t="s">
        <v>2559</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1114</v>
      </c>
      <c r="D361" s="601" t="s">
        <v>1164</v>
      </c>
      <c r="E361" s="601" t="s">
        <v>1633</v>
      </c>
      <c r="F361" s="661" t="s">
        <v>3324</v>
      </c>
      <c r="G361" s="616"/>
      <c r="H361" s="655"/>
      <c r="J361" s="607" t="s">
        <v>2560</v>
      </c>
    </row>
    <row r="362" spans="2:13" s="607" customFormat="1" ht="15.75" customHeight="1">
      <c r="B362" s="617" t="str">
        <f t="shared" si="5"/>
        <v>Luminaire Dirt Depreciation (design year)</v>
      </c>
      <c r="C362" s="601" t="s">
        <v>1080</v>
      </c>
      <c r="D362" s="601" t="s">
        <v>1887</v>
      </c>
      <c r="E362" s="602" t="s">
        <v>1634</v>
      </c>
      <c r="F362" s="661" t="s">
        <v>3116</v>
      </c>
      <c r="G362" s="616"/>
      <c r="H362" s="655"/>
      <c r="J362" s="607" t="s">
        <v>2561</v>
      </c>
      <c r="L362" s="607" t="s">
        <v>2562</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1115</v>
      </c>
      <c r="D363" s="601" t="s">
        <v>1165</v>
      </c>
      <c r="E363" s="601" t="s">
        <v>1635</v>
      </c>
      <c r="F363" s="661" t="s">
        <v>3325</v>
      </c>
      <c r="G363" s="616"/>
      <c r="H363" s="655"/>
      <c r="J363" s="607" t="s">
        <v>2563</v>
      </c>
    </row>
    <row r="364" spans="2:13" s="607" customFormat="1" ht="15.75" customHeight="1">
      <c r="B364" s="617" t="str">
        <f t="shared" si="5"/>
        <v>Desired fixture not available in the table below?</v>
      </c>
      <c r="C364" s="603" t="s">
        <v>1083</v>
      </c>
      <c r="D364" s="603" t="s">
        <v>1888</v>
      </c>
      <c r="E364" s="601" t="s">
        <v>1636</v>
      </c>
      <c r="F364" s="661" t="s">
        <v>3117</v>
      </c>
      <c r="G364" s="616"/>
      <c r="H364" s="655"/>
      <c r="J364" s="607" t="s">
        <v>2564</v>
      </c>
    </row>
    <row r="365" spans="2:13" s="607" customFormat="1" ht="15.75" customHeight="1">
      <c r="B365" s="617" t="str">
        <f t="shared" si="5"/>
        <v>IES files describe the light output of a fixture. You can obtain them from fixture manufacturers</v>
      </c>
      <c r="C365" s="603" t="s">
        <v>1085</v>
      </c>
      <c r="D365" s="603" t="s">
        <v>1166</v>
      </c>
      <c r="E365" s="601" t="s">
        <v>1637</v>
      </c>
      <c r="F365" s="661" t="s">
        <v>3118</v>
      </c>
      <c r="G365" s="616"/>
      <c r="H365" s="655"/>
      <c r="J365" s="607" t="s">
        <v>2565</v>
      </c>
      <c r="L365" s="607" t="s">
        <v>2566</v>
      </c>
    </row>
    <row r="366" spans="2:13" s="607" customFormat="1" ht="15.75" customHeight="1">
      <c r="B366" s="617" t="str">
        <f t="shared" ref="B366:B429" si="6">INDEX(C366:G366,MATCH($B$11,$C$11:$G$11,0))</f>
        <v>Need to remove a fixture?</v>
      </c>
      <c r="C366" s="603" t="s">
        <v>1084</v>
      </c>
      <c r="D366" s="603" t="s">
        <v>1167</v>
      </c>
      <c r="E366" s="601" t="s">
        <v>1638</v>
      </c>
      <c r="F366" s="661" t="s">
        <v>3119</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1733</v>
      </c>
      <c r="D367" s="601" t="s">
        <v>1734</v>
      </c>
      <c r="E367" s="601" t="s">
        <v>1736</v>
      </c>
      <c r="F367" s="660" t="s">
        <v>3120</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1738</v>
      </c>
      <c r="D368" s="603" t="s">
        <v>1735</v>
      </c>
      <c r="E368" s="601" t="s">
        <v>1737</v>
      </c>
      <c r="F368" s="661" t="s">
        <v>3308</v>
      </c>
      <c r="G368" s="616"/>
      <c r="H368" s="655"/>
      <c r="J368" s="607" t="s">
        <v>2567</v>
      </c>
    </row>
    <row r="369" spans="2:31" s="607" customFormat="1" ht="15.75" customHeight="1">
      <c r="B369" s="617" t="str">
        <f t="shared" si="6"/>
        <v>Notes:</v>
      </c>
      <c r="C369" s="603" t="s">
        <v>1079</v>
      </c>
      <c r="D369" s="603" t="s">
        <v>1889</v>
      </c>
      <c r="E369" s="601" t="s">
        <v>1232</v>
      </c>
      <c r="F369" s="661" t="s">
        <v>3121</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1094</v>
      </c>
      <c r="D370" s="603" t="s">
        <v>1168</v>
      </c>
      <c r="E370" s="601" t="s">
        <v>1639</v>
      </c>
      <c r="F370" s="661" t="s">
        <v>3122</v>
      </c>
      <c r="G370" s="616"/>
      <c r="H370" s="655"/>
    </row>
    <row r="371" spans="2:31" s="607" customFormat="1" ht="15.75" customHeight="1">
      <c r="B371" s="617" t="str">
        <f t="shared" si="6"/>
        <v>Energy Inflation Rate (%/year)</v>
      </c>
      <c r="C371" s="603" t="s">
        <v>1069</v>
      </c>
      <c r="D371" s="603" t="s">
        <v>1890</v>
      </c>
      <c r="E371" s="601" t="s">
        <v>1233</v>
      </c>
      <c r="F371" s="661" t="s">
        <v>3132</v>
      </c>
      <c r="G371" s="616"/>
      <c r="H371" s="655"/>
      <c r="J371" s="607" t="s">
        <v>2568</v>
      </c>
    </row>
    <row r="372" spans="2:31" s="607" customFormat="1" ht="15.75" customHeight="1">
      <c r="B372" s="617" t="str">
        <f t="shared" si="6"/>
        <v>Simple Payback</v>
      </c>
      <c r="C372" s="603" t="s">
        <v>1125</v>
      </c>
      <c r="D372" s="603" t="s">
        <v>1337</v>
      </c>
      <c r="E372" s="601" t="s">
        <v>1234</v>
      </c>
      <c r="F372" s="661" t="s">
        <v>3123</v>
      </c>
      <c r="G372" s="616"/>
      <c r="H372" s="655"/>
      <c r="J372" s="607" t="s">
        <v>2569</v>
      </c>
    </row>
    <row r="373" spans="2:31" s="607" customFormat="1" ht="15.75" customHeight="1">
      <c r="B373" s="617" t="str">
        <f t="shared" si="6"/>
        <v>Total Installation Cost</v>
      </c>
      <c r="C373" s="603" t="s">
        <v>1126</v>
      </c>
      <c r="D373" s="603" t="s">
        <v>1338</v>
      </c>
      <c r="E373" s="601" t="s">
        <v>1235</v>
      </c>
      <c r="F373" s="661" t="s">
        <v>3124</v>
      </c>
      <c r="G373" s="616"/>
      <c r="H373" s="655"/>
      <c r="J373" s="607" t="s">
        <v>2570</v>
      </c>
    </row>
    <row r="374" spans="2:31" s="607" customFormat="1" ht="15.75" customHeight="1">
      <c r="B374" s="617" t="str">
        <f t="shared" si="6"/>
        <v>Total Annual Cost</v>
      </c>
      <c r="C374" s="603" t="s">
        <v>1127</v>
      </c>
      <c r="D374" s="603" t="s">
        <v>1339</v>
      </c>
      <c r="E374" s="601" t="s">
        <v>1236</v>
      </c>
      <c r="F374" s="661" t="s">
        <v>3125</v>
      </c>
      <c r="G374" s="616"/>
      <c r="H374" s="655"/>
      <c r="J374" s="607" t="s">
        <v>2571</v>
      </c>
    </row>
    <row r="375" spans="2:31" s="607" customFormat="1" ht="15.75" customHeight="1">
      <c r="B375" s="617" t="str">
        <f t="shared" si="6"/>
        <v>Installation Cost Difference (to baseline)</v>
      </c>
      <c r="C375" s="603" t="s">
        <v>1129</v>
      </c>
      <c r="D375" s="603" t="s">
        <v>1169</v>
      </c>
      <c r="E375" s="601" t="s">
        <v>1237</v>
      </c>
      <c r="F375" s="661" t="s">
        <v>3126</v>
      </c>
      <c r="G375" s="616"/>
      <c r="H375" s="655"/>
      <c r="J375" s="607" t="s">
        <v>2572</v>
      </c>
    </row>
    <row r="376" spans="2:31" s="607" customFormat="1" ht="15.75" customHeight="1">
      <c r="B376" s="617" t="str">
        <f t="shared" si="6"/>
        <v>Annual Cost Savings (to baseline)</v>
      </c>
      <c r="C376" s="603" t="s">
        <v>1128</v>
      </c>
      <c r="D376" s="603" t="s">
        <v>1170</v>
      </c>
      <c r="E376" s="601" t="s">
        <v>1640</v>
      </c>
      <c r="F376" s="661" t="s">
        <v>3127</v>
      </c>
      <c r="G376" s="616"/>
      <c r="H376" s="655"/>
      <c r="J376" s="607" t="s">
        <v>2573</v>
      </c>
    </row>
    <row r="377" spans="2:31" s="607" customFormat="1" ht="15.75" customHeight="1">
      <c r="B377" s="617" t="str">
        <f t="shared" si="6"/>
        <v>Net Present Value - Total Cost of Ownership</v>
      </c>
      <c r="C377" s="603" t="s">
        <v>1133</v>
      </c>
      <c r="D377" s="603" t="s">
        <v>1171</v>
      </c>
      <c r="E377" s="601" t="s">
        <v>1239</v>
      </c>
      <c r="F377" s="661" t="s">
        <v>3128</v>
      </c>
      <c r="G377" s="616"/>
      <c r="H377" s="655"/>
      <c r="J377" s="607" t="s">
        <v>2574</v>
      </c>
      <c r="L377" s="607" t="s">
        <v>2575</v>
      </c>
    </row>
    <row r="378" spans="2:31" s="607" customFormat="1" ht="15.75" customHeight="1">
      <c r="B378" s="617" t="str">
        <f t="shared" si="6"/>
        <v>Year</v>
      </c>
      <c r="C378" s="603" t="s">
        <v>1134</v>
      </c>
      <c r="D378" s="603" t="s">
        <v>1891</v>
      </c>
      <c r="E378" s="601" t="s">
        <v>1240</v>
      </c>
      <c r="F378" s="661" t="s">
        <v>3129</v>
      </c>
      <c r="G378" s="616"/>
      <c r="H378" s="655"/>
      <c r="J378" s="607" t="s">
        <v>2576</v>
      </c>
      <c r="L378" s="607" t="s">
        <v>2577</v>
      </c>
      <c r="M378" s="607" t="s">
        <v>2578</v>
      </c>
      <c r="N378" s="607" t="s">
        <v>2579</v>
      </c>
      <c r="O378" s="607" t="s">
        <v>2580</v>
      </c>
      <c r="P378" s="607" t="s">
        <v>2581</v>
      </c>
      <c r="Q378" s="607" t="s">
        <v>2582</v>
      </c>
      <c r="R378" s="607" t="s">
        <v>2583</v>
      </c>
      <c r="S378" s="607" t="s">
        <v>2584</v>
      </c>
      <c r="T378" s="607" t="s">
        <v>2585</v>
      </c>
      <c r="U378" s="607" t="s">
        <v>2586</v>
      </c>
      <c r="V378" s="607" t="s">
        <v>2587</v>
      </c>
      <c r="W378" s="607" t="s">
        <v>2588</v>
      </c>
      <c r="X378" s="607" t="s">
        <v>2589</v>
      </c>
      <c r="Y378" s="607" t="s">
        <v>2590</v>
      </c>
      <c r="Z378" s="607" t="s">
        <v>2591</v>
      </c>
      <c r="AA378" s="607" t="s">
        <v>2592</v>
      </c>
      <c r="AB378" s="607" t="s">
        <v>2593</v>
      </c>
      <c r="AC378" s="607" t="s">
        <v>2594</v>
      </c>
      <c r="AD378" s="607" t="s">
        <v>2595</v>
      </c>
      <c r="AE378" s="607" t="s">
        <v>2596</v>
      </c>
    </row>
    <row r="379" spans="2:31" s="607" customFormat="1" ht="15.75" customHeight="1">
      <c r="B379" s="617" t="str">
        <f t="shared" si="6"/>
        <v>Inputs for both Baseline and Upgrade are required; however if there is no change in the road geometry, values in both columns can be the same</v>
      </c>
      <c r="C379" s="603" t="s">
        <v>1143</v>
      </c>
      <c r="D379" s="603" t="s">
        <v>1892</v>
      </c>
      <c r="E379" s="601" t="s">
        <v>1641</v>
      </c>
      <c r="F379" s="661" t="s">
        <v>3130</v>
      </c>
      <c r="G379" s="616"/>
      <c r="H379" s="655"/>
    </row>
    <row r="380" spans="2:31" s="607" customFormat="1" ht="15.75" customHeight="1">
      <c r="B380" s="617" t="str">
        <f t="shared" si="6"/>
        <v>Create output file</v>
      </c>
      <c r="C380" s="603" t="s">
        <v>1149</v>
      </c>
      <c r="D380" s="603" t="s">
        <v>1893</v>
      </c>
      <c r="E380" s="601" t="s">
        <v>1241</v>
      </c>
      <c r="F380" s="661" t="s">
        <v>3131</v>
      </c>
      <c r="G380" s="616"/>
      <c r="H380" s="655"/>
    </row>
    <row r="381" spans="2:31" s="607" customFormat="1" ht="15.75" customHeight="1">
      <c r="B381" s="617" t="str">
        <f t="shared" si="6"/>
        <v>Energy Inflation Rate (%/year)</v>
      </c>
      <c r="C381" s="603" t="s">
        <v>1069</v>
      </c>
      <c r="D381" s="603" t="s">
        <v>1890</v>
      </c>
      <c r="E381" s="601" t="s">
        <v>1233</v>
      </c>
      <c r="F381" s="661" t="s">
        <v>3132</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1152</v>
      </c>
      <c r="D382" s="603" t="s">
        <v>1894</v>
      </c>
      <c r="E382" s="601" t="s">
        <v>1642</v>
      </c>
      <c r="F382" s="661" t="s">
        <v>3133</v>
      </c>
      <c r="G382" s="616"/>
      <c r="H382" s="655"/>
    </row>
    <row r="383" spans="2:31" s="607" customFormat="1" ht="15.75" customHeight="1">
      <c r="B383" s="617" t="str">
        <f t="shared" si="6"/>
        <v>(enter values here)</v>
      </c>
      <c r="C383" s="603" t="s">
        <v>1154</v>
      </c>
      <c r="D383" s="604" t="s">
        <v>1177</v>
      </c>
      <c r="E383" s="604" t="s">
        <v>1178</v>
      </c>
      <c r="F383" s="661" t="s">
        <v>3134</v>
      </c>
      <c r="G383" s="616"/>
      <c r="H383" s="655"/>
    </row>
    <row r="384" spans="2:31" s="607" customFormat="1" ht="15.75" customHeight="1">
      <c r="B384" s="617" t="str">
        <f t="shared" si="6"/>
        <v>(read me)</v>
      </c>
      <c r="C384" s="603" t="s">
        <v>1141</v>
      </c>
      <c r="D384" s="604" t="s">
        <v>1180</v>
      </c>
      <c r="E384" s="604" t="s">
        <v>1179</v>
      </c>
      <c r="F384" s="661" t="s">
        <v>3135</v>
      </c>
      <c r="G384" s="616"/>
      <c r="H384" s="655"/>
    </row>
    <row r="385" spans="2:10" s="607" customFormat="1" ht="15.75" customHeight="1">
      <c r="B385" s="617" t="str">
        <f t="shared" si="6"/>
        <v>(navigate)</v>
      </c>
      <c r="C385" s="603" t="s">
        <v>1142</v>
      </c>
      <c r="D385" s="604" t="s">
        <v>1181</v>
      </c>
      <c r="E385" s="604" t="s">
        <v>1182</v>
      </c>
      <c r="F385" s="661" t="s">
        <v>3136</v>
      </c>
      <c r="G385" s="616"/>
      <c r="H385" s="655"/>
    </row>
    <row r="386" spans="2:10" s="607" customFormat="1" ht="15.75" customHeight="1">
      <c r="B386" s="617" t="str">
        <f t="shared" si="6"/>
        <v>Single-side</v>
      </c>
      <c r="C386" s="601" t="s">
        <v>320</v>
      </c>
      <c r="D386" s="601" t="s">
        <v>1183</v>
      </c>
      <c r="E386" s="601" t="s">
        <v>1554</v>
      </c>
      <c r="F386" s="661" t="s">
        <v>3294</v>
      </c>
      <c r="G386" s="616"/>
      <c r="H386" s="655"/>
    </row>
    <row r="387" spans="2:10" s="607" customFormat="1" ht="15.75" customHeight="1">
      <c r="B387" s="617" t="str">
        <f t="shared" si="6"/>
        <v>Staggered</v>
      </c>
      <c r="C387" s="601" t="s">
        <v>367</v>
      </c>
      <c r="D387" s="601" t="s">
        <v>807</v>
      </c>
      <c r="E387" s="601" t="s">
        <v>990</v>
      </c>
      <c r="F387" s="661" t="s">
        <v>3295</v>
      </c>
      <c r="G387" s="616"/>
      <c r="H387" s="655"/>
    </row>
    <row r="388" spans="2:10" s="607" customFormat="1" ht="15.75" customHeight="1">
      <c r="B388" s="617" t="str">
        <f t="shared" si="6"/>
        <v>Median mounted</v>
      </c>
      <c r="C388" s="601" t="s">
        <v>1184</v>
      </c>
      <c r="D388" s="601" t="s">
        <v>1185</v>
      </c>
      <c r="E388" s="601" t="s">
        <v>1353</v>
      </c>
      <c r="F388" s="661" t="s">
        <v>3296</v>
      </c>
      <c r="G388" s="616"/>
      <c r="H388" s="655"/>
    </row>
    <row r="389" spans="2:10" s="607" customFormat="1" ht="15.75" customHeight="1">
      <c r="B389" s="617" t="str">
        <f t="shared" si="6"/>
        <v>Opposite</v>
      </c>
      <c r="C389" s="601" t="s">
        <v>1246</v>
      </c>
      <c r="D389" s="609" t="s">
        <v>1406</v>
      </c>
      <c r="E389" s="601" t="s">
        <v>1354</v>
      </c>
      <c r="F389" s="661" t="s">
        <v>2907</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1188</v>
      </c>
      <c r="D390" s="601" t="s">
        <v>1223</v>
      </c>
      <c r="E390" s="601" t="s">
        <v>1242</v>
      </c>
      <c r="F390" s="661" t="s">
        <v>3137</v>
      </c>
      <c r="G390" s="616"/>
      <c r="H390" s="655"/>
      <c r="I390" s="607" t="s">
        <v>2597</v>
      </c>
    </row>
    <row r="391" spans="2:10" s="607" customFormat="1" ht="15.75" customHeight="1">
      <c r="B391" s="617" t="str">
        <f t="shared" si="6"/>
        <v>1) Add files to list below</v>
      </c>
      <c r="C391" s="601" t="s">
        <v>1751</v>
      </c>
      <c r="D391" s="601" t="s">
        <v>1752</v>
      </c>
      <c r="E391" s="601" t="s">
        <v>1753</v>
      </c>
      <c r="F391" s="661" t="s">
        <v>3138</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1196</v>
      </c>
      <c r="D392" s="601" t="s">
        <v>1224</v>
      </c>
      <c r="E392" s="601" t="s">
        <v>1643</v>
      </c>
      <c r="F392" s="661" t="s">
        <v>3139</v>
      </c>
      <c r="G392" s="616"/>
      <c r="H392" s="655"/>
      <c r="I392" s="607" t="s">
        <v>2598</v>
      </c>
    </row>
    <row r="393" spans="2:10" s="607" customFormat="1" ht="15.75" customHeight="1">
      <c r="B393" s="617" t="str">
        <f t="shared" si="6"/>
        <v>Be sure to add the Fixture Type and edit the Fixture Name if desired</v>
      </c>
      <c r="C393" s="601" t="s">
        <v>1197</v>
      </c>
      <c r="D393" s="601" t="s">
        <v>1225</v>
      </c>
      <c r="E393" s="601" t="s">
        <v>1644</v>
      </c>
      <c r="F393" s="661" t="s">
        <v>3140</v>
      </c>
      <c r="G393" s="616"/>
      <c r="H393" s="655"/>
      <c r="I393" s="607" t="s">
        <v>2599</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1350</v>
      </c>
      <c r="D394" s="601" t="s">
        <v>1645</v>
      </c>
      <c r="E394" s="601" t="s">
        <v>1646</v>
      </c>
      <c r="F394" s="661" t="s">
        <v>3141</v>
      </c>
      <c r="G394" s="616"/>
      <c r="H394" s="655"/>
      <c r="J394" s="607" t="s">
        <v>2600</v>
      </c>
    </row>
    <row r="395" spans="2:10" s="607" customFormat="1" ht="15.75" customHeight="1">
      <c r="B395" s="617" t="str">
        <f t="shared" si="6"/>
        <v>Fixture already installed (mark with 'x')</v>
      </c>
      <c r="C395" s="601" t="s">
        <v>1124</v>
      </c>
      <c r="D395" s="601" t="s">
        <v>1209</v>
      </c>
      <c r="E395" s="601" t="s">
        <v>1647</v>
      </c>
      <c r="F395" s="661" t="s">
        <v>3313</v>
      </c>
      <c r="G395" s="616"/>
      <c r="H395" s="655"/>
      <c r="J395" s="607" t="s">
        <v>2601</v>
      </c>
    </row>
    <row r="396" spans="2:10" s="607" customFormat="1" ht="15.75" customHeight="1">
      <c r="B396" s="617" t="str">
        <f t="shared" si="6"/>
        <v>Inputs</v>
      </c>
      <c r="C396" s="601" t="s">
        <v>106</v>
      </c>
      <c r="D396" s="601" t="s">
        <v>1210</v>
      </c>
      <c r="E396" s="602" t="s">
        <v>879</v>
      </c>
      <c r="F396" s="661" t="s">
        <v>3142</v>
      </c>
      <c r="G396" s="616"/>
      <c r="H396" s="655"/>
      <c r="J396" s="607" t="s">
        <v>2602</v>
      </c>
    </row>
    <row r="397" spans="2:10" s="607" customFormat="1" ht="15.75" customHeight="1">
      <c r="B397" s="617" t="str">
        <f t="shared" si="6"/>
        <v>IES calculations will be performed. It will take some time, be patient. Press Ok to continue</v>
      </c>
      <c r="C397" s="601" t="s">
        <v>1305</v>
      </c>
      <c r="D397" s="609" t="s">
        <v>1409</v>
      </c>
      <c r="E397" s="601" t="s">
        <v>1457</v>
      </c>
      <c r="F397" s="661" t="s">
        <v>3143</v>
      </c>
      <c r="G397" s="616"/>
      <c r="H397" s="655"/>
      <c r="I397" s="607" t="s">
        <v>2603</v>
      </c>
    </row>
    <row r="398" spans="2:10" s="607" customFormat="1" ht="15.75" customHeight="1">
      <c r="B398" s="617" t="str">
        <f t="shared" si="6"/>
        <v>CIE calculations will be performed. It will take some time, be patient. Press Ok to continue</v>
      </c>
      <c r="C398" s="601" t="s">
        <v>1306</v>
      </c>
      <c r="D398" s="609" t="s">
        <v>1409</v>
      </c>
      <c r="E398" s="601" t="s">
        <v>1458</v>
      </c>
      <c r="F398" s="661" t="s">
        <v>3144</v>
      </c>
      <c r="G398" s="616"/>
      <c r="H398" s="655"/>
      <c r="I398" s="607" t="s">
        <v>2604</v>
      </c>
    </row>
    <row r="399" spans="2:10" s="607" customFormat="1" ht="15.75" customHeight="1">
      <c r="B399" s="617" t="str">
        <f t="shared" si="6"/>
        <v>First, IES calculations will be performed. It will take some time, be patient. Press Ok to continue</v>
      </c>
      <c r="C399" s="601" t="s">
        <v>1307</v>
      </c>
      <c r="D399" s="609" t="s">
        <v>1410</v>
      </c>
      <c r="E399" s="601" t="s">
        <v>1459</v>
      </c>
      <c r="F399" s="661" t="s">
        <v>3145</v>
      </c>
      <c r="G399" s="616"/>
      <c r="H399" s="655"/>
      <c r="I399" s="607" t="s">
        <v>2605</v>
      </c>
    </row>
    <row r="400" spans="2:10" s="607" customFormat="1" ht="15.75" customHeight="1">
      <c r="B400" s="617" t="str">
        <f t="shared" si="6"/>
        <v>Now, CIE calculations will be performed. It will take some time, be patient. Press Ok to continue</v>
      </c>
      <c r="C400" s="601" t="s">
        <v>1308</v>
      </c>
      <c r="D400" s="609" t="s">
        <v>1411</v>
      </c>
      <c r="E400" s="601" t="s">
        <v>1460</v>
      </c>
      <c r="F400" s="661" t="s">
        <v>3146</v>
      </c>
      <c r="G400" s="616"/>
      <c r="H400" s="655"/>
      <c r="I400" s="607" t="s">
        <v>2606</v>
      </c>
    </row>
    <row r="401" spans="1:10" s="607" customFormat="1" ht="15.75" customHeight="1">
      <c r="B401" s="617" t="str">
        <f t="shared" si="6"/>
        <v xml:space="preserve">Output file is generated successfully in </v>
      </c>
      <c r="C401" s="601" t="s">
        <v>1309</v>
      </c>
      <c r="D401" s="601" t="s">
        <v>1412</v>
      </c>
      <c r="E401" s="601" t="s">
        <v>1461</v>
      </c>
      <c r="F401" s="661" t="s">
        <v>3147</v>
      </c>
      <c r="G401" s="616"/>
      <c r="H401" s="655"/>
      <c r="I401" s="607" t="s">
        <v>2607</v>
      </c>
    </row>
    <row r="402" spans="1:10" s="607" customFormat="1" ht="15.75" customHeight="1">
      <c r="B402" s="617" t="str">
        <f t="shared" si="6"/>
        <v>Others</v>
      </c>
      <c r="C402" s="601" t="s">
        <v>1260</v>
      </c>
      <c r="D402" s="601" t="s">
        <v>1365</v>
      </c>
      <c r="E402" s="601" t="s">
        <v>1366</v>
      </c>
      <c r="F402" s="661" t="s">
        <v>3148</v>
      </c>
      <c r="G402" s="616"/>
      <c r="H402" s="655"/>
    </row>
    <row r="403" spans="1:10" s="607" customFormat="1" ht="15.75" customHeight="1">
      <c r="B403" s="618" t="str">
        <f t="shared" si="6"/>
        <v>Illuminance Calculations</v>
      </c>
      <c r="C403" s="603" t="s">
        <v>1261</v>
      </c>
      <c r="D403" s="604" t="s">
        <v>789</v>
      </c>
      <c r="E403" s="601" t="s">
        <v>1648</v>
      </c>
      <c r="F403" s="661" t="s">
        <v>3149</v>
      </c>
      <c r="G403" s="616"/>
      <c r="H403" s="655"/>
      <c r="J403" s="607" t="s">
        <v>2608</v>
      </c>
    </row>
    <row r="404" spans="1:10" s="607" customFormat="1" ht="15.75" customHeight="1">
      <c r="B404" s="618" t="str">
        <f t="shared" si="6"/>
        <v>Luminance Calculations</v>
      </c>
      <c r="C404" s="603" t="s">
        <v>1262</v>
      </c>
      <c r="D404" s="604" t="s">
        <v>1367</v>
      </c>
      <c r="E404" s="601" t="s">
        <v>1649</v>
      </c>
      <c r="F404" s="661" t="s">
        <v>3150</v>
      </c>
      <c r="G404" s="616"/>
      <c r="H404" s="655"/>
      <c r="J404" s="607" t="s">
        <v>2609</v>
      </c>
    </row>
    <row r="405" spans="1:10" s="607" customFormat="1" ht="15.75" customHeight="1">
      <c r="B405" s="618" t="str">
        <f t="shared" si="6"/>
        <v>The table below displays Illuminance at every gridpoint</v>
      </c>
      <c r="C405" s="603" t="s">
        <v>1264</v>
      </c>
      <c r="D405" s="603" t="s">
        <v>1413</v>
      </c>
      <c r="E405" s="601" t="s">
        <v>1650</v>
      </c>
      <c r="F405" s="661" t="s">
        <v>3151</v>
      </c>
      <c r="G405" s="616"/>
      <c r="H405" s="655"/>
      <c r="J405" s="607" t="s">
        <v>2610</v>
      </c>
    </row>
    <row r="406" spans="1:10" s="607" customFormat="1" ht="15.75" customHeight="1">
      <c r="B406" s="618" t="str">
        <f t="shared" si="6"/>
        <v>The table below displays Luminance at every gridpoint</v>
      </c>
      <c r="C406" s="603" t="s">
        <v>1265</v>
      </c>
      <c r="D406" s="603" t="s">
        <v>1413</v>
      </c>
      <c r="E406" s="601" t="s">
        <v>1651</v>
      </c>
      <c r="F406" s="661" t="s">
        <v>3152</v>
      </c>
      <c r="G406" s="616"/>
      <c r="H406" s="655"/>
      <c r="J406" s="607" t="s">
        <v>2611</v>
      </c>
    </row>
    <row r="407" spans="1:10" s="607" customFormat="1" ht="15.75" customHeight="1">
      <c r="B407" s="618" t="str">
        <f t="shared" si="6"/>
        <v>Average</v>
      </c>
      <c r="C407" s="603" t="s">
        <v>12</v>
      </c>
      <c r="D407" s="604" t="s">
        <v>767</v>
      </c>
      <c r="E407" s="604" t="s">
        <v>958</v>
      </c>
      <c r="F407" s="660" t="s">
        <v>3006</v>
      </c>
      <c r="G407" s="616"/>
      <c r="H407" s="655"/>
      <c r="J407" s="607" t="s">
        <v>2612</v>
      </c>
    </row>
    <row r="408" spans="1:10" s="607" customFormat="1" ht="15.75" customHeight="1">
      <c r="B408" s="618" t="str">
        <f t="shared" si="6"/>
        <v>Minimum</v>
      </c>
      <c r="C408" s="603" t="s">
        <v>1268</v>
      </c>
      <c r="D408" s="604" t="s">
        <v>1368</v>
      </c>
      <c r="E408" s="604" t="s">
        <v>1369</v>
      </c>
      <c r="F408" s="661" t="s">
        <v>3153</v>
      </c>
      <c r="G408" s="616"/>
      <c r="H408" s="655"/>
      <c r="J408" s="607" t="s">
        <v>2613</v>
      </c>
    </row>
    <row r="409" spans="1:10" s="607" customFormat="1" ht="15.75" customHeight="1">
      <c r="B409" s="618" t="str">
        <f t="shared" si="6"/>
        <v>Maximum</v>
      </c>
      <c r="C409" s="603" t="s">
        <v>1269</v>
      </c>
      <c r="D409" s="604" t="s">
        <v>1370</v>
      </c>
      <c r="E409" s="604" t="s">
        <v>1371</v>
      </c>
      <c r="F409" s="661" t="s">
        <v>3154</v>
      </c>
      <c r="G409" s="616"/>
      <c r="H409" s="655"/>
      <c r="J409" s="607" t="s">
        <v>2614</v>
      </c>
    </row>
    <row r="410" spans="1:10" s="607" customFormat="1" ht="15.75" customHeight="1">
      <c r="B410" s="618" t="str">
        <f t="shared" si="6"/>
        <v>Minimum/Average</v>
      </c>
      <c r="C410" s="603" t="s">
        <v>1323</v>
      </c>
      <c r="D410" s="604" t="s">
        <v>1372</v>
      </c>
      <c r="E410" s="604" t="s">
        <v>1373</v>
      </c>
      <c r="F410" s="661" t="s">
        <v>3155</v>
      </c>
      <c r="G410" s="616"/>
      <c r="H410" s="655"/>
      <c r="J410" s="607" t="s">
        <v>2615</v>
      </c>
    </row>
    <row r="411" spans="1:10" s="607" customFormat="1" ht="15.75" customHeight="1">
      <c r="B411" s="618" t="str">
        <f t="shared" si="6"/>
        <v>Maximum/Minimum</v>
      </c>
      <c r="C411" s="603" t="s">
        <v>1324</v>
      </c>
      <c r="D411" s="604" t="s">
        <v>1374</v>
      </c>
      <c r="E411" s="604" t="s">
        <v>1375</v>
      </c>
      <c r="F411" s="661" t="s">
        <v>3156</v>
      </c>
      <c r="G411" s="616"/>
      <c r="H411" s="655"/>
      <c r="J411" s="607" t="s">
        <v>2616</v>
      </c>
    </row>
    <row r="412" spans="1:10" s="607" customFormat="1" ht="15.75" customHeight="1">
      <c r="B412" s="618" t="str">
        <f t="shared" si="6"/>
        <v>(enter values here)</v>
      </c>
      <c r="C412" s="603" t="s">
        <v>1154</v>
      </c>
      <c r="D412" s="604" t="s">
        <v>1177</v>
      </c>
      <c r="E412" s="604" t="s">
        <v>1178</v>
      </c>
      <c r="F412" s="661" t="s">
        <v>3157</v>
      </c>
      <c r="G412" s="616"/>
      <c r="H412" s="655"/>
    </row>
    <row r="413" spans="1:10" s="607" customFormat="1" ht="15.75" customHeight="1">
      <c r="B413" s="618" t="str">
        <f t="shared" si="6"/>
        <v>(read me)</v>
      </c>
      <c r="C413" s="603" t="s">
        <v>1141</v>
      </c>
      <c r="D413" s="604" t="s">
        <v>1180</v>
      </c>
      <c r="E413" s="604" t="s">
        <v>1179</v>
      </c>
      <c r="F413" s="661" t="s">
        <v>3135</v>
      </c>
      <c r="G413" s="616"/>
      <c r="H413" s="655"/>
    </row>
    <row r="414" spans="1:10" s="607" customFormat="1" ht="15.75" customHeight="1">
      <c r="B414" s="618" t="str">
        <f t="shared" si="6"/>
        <v>(navigate)</v>
      </c>
      <c r="C414" s="603" t="s">
        <v>1142</v>
      </c>
      <c r="D414" s="604" t="s">
        <v>1181</v>
      </c>
      <c r="E414" s="604" t="s">
        <v>1182</v>
      </c>
      <c r="F414" s="661" t="s">
        <v>3136</v>
      </c>
      <c r="G414" s="616"/>
      <c r="H414" s="655"/>
    </row>
    <row r="415" spans="1:10" s="607" customFormat="1" ht="15.75" customHeight="1">
      <c r="B415" s="618" t="str">
        <f t="shared" si="6"/>
        <v>Output</v>
      </c>
      <c r="C415" s="603" t="s">
        <v>1310</v>
      </c>
      <c r="D415" s="604" t="s">
        <v>1455</v>
      </c>
      <c r="E415" s="604" t="s">
        <v>1462</v>
      </c>
      <c r="F415" s="661" t="s">
        <v>3158</v>
      </c>
      <c r="G415" s="616"/>
      <c r="H415" s="655"/>
    </row>
    <row r="416" spans="1:10" s="607" customFormat="1" ht="15.75" customHeight="1">
      <c r="A416" s="607">
        <v>416</v>
      </c>
      <c r="B416" s="618" t="str">
        <f t="shared" si="6"/>
        <v>Illuminance vs Wattage</v>
      </c>
      <c r="C416" s="603" t="s">
        <v>1311</v>
      </c>
      <c r="D416" s="604" t="s">
        <v>1414</v>
      </c>
      <c r="E416" s="604" t="s">
        <v>1463</v>
      </c>
      <c r="F416" s="661" t="s">
        <v>3159</v>
      </c>
      <c r="G416" s="616"/>
      <c r="H416" s="655"/>
    </row>
    <row r="417" spans="1:17" s="607" customFormat="1" ht="15.75" customHeight="1">
      <c r="A417" s="607">
        <v>417</v>
      </c>
      <c r="B417" s="618" t="str">
        <f t="shared" si="6"/>
        <v>Target vs Actual Avg Illuminance</v>
      </c>
      <c r="C417" s="603" t="s">
        <v>1312</v>
      </c>
      <c r="D417" s="604" t="s">
        <v>1415</v>
      </c>
      <c r="E417" s="604" t="s">
        <v>1464</v>
      </c>
      <c r="F417" s="661" t="s">
        <v>3160</v>
      </c>
      <c r="G417" s="616"/>
      <c r="H417" s="655"/>
    </row>
    <row r="418" spans="1:17" s="607" customFormat="1" ht="15.75" customHeight="1">
      <c r="A418" s="607">
        <v>418</v>
      </c>
      <c r="B418" s="618" t="str">
        <f t="shared" si="6"/>
        <v>Uniformity (Illuminance)</v>
      </c>
      <c r="C418" s="603" t="s">
        <v>1343</v>
      </c>
      <c r="D418" s="604" t="s">
        <v>1486</v>
      </c>
      <c r="E418" s="604" t="s">
        <v>1488</v>
      </c>
      <c r="F418" s="661" t="s">
        <v>3161</v>
      </c>
      <c r="G418" s="616"/>
      <c r="H418" s="655"/>
    </row>
    <row r="419" spans="1:17" s="607" customFormat="1" ht="15.75" customHeight="1">
      <c r="A419" s="607">
        <v>419</v>
      </c>
      <c r="B419" s="618" t="str">
        <f t="shared" si="6"/>
        <v>Luminance vs Wattage</v>
      </c>
      <c r="C419" s="601" t="s">
        <v>1313</v>
      </c>
      <c r="D419" s="601" t="s">
        <v>1652</v>
      </c>
      <c r="E419" s="601" t="s">
        <v>1465</v>
      </c>
      <c r="F419" s="661" t="s">
        <v>3162</v>
      </c>
      <c r="G419" s="616"/>
      <c r="H419" s="655"/>
    </row>
    <row r="420" spans="1:17" s="607" customFormat="1" ht="15.75" customHeight="1">
      <c r="A420" s="607">
        <v>420</v>
      </c>
      <c r="B420" s="618" t="str">
        <f t="shared" si="6"/>
        <v>Target vs Actual Avg Luminance</v>
      </c>
      <c r="C420" s="601" t="s">
        <v>1314</v>
      </c>
      <c r="D420" s="601" t="s">
        <v>1653</v>
      </c>
      <c r="E420" s="601" t="s">
        <v>1466</v>
      </c>
      <c r="F420" s="661" t="s">
        <v>3163</v>
      </c>
      <c r="G420" s="616"/>
      <c r="H420" s="655"/>
    </row>
    <row r="421" spans="1:17" s="607" customFormat="1" ht="15.75" customHeight="1">
      <c r="A421" s="607">
        <v>421</v>
      </c>
      <c r="B421" s="617" t="str">
        <f t="shared" si="6"/>
        <v>Uniformity (Luminance)</v>
      </c>
      <c r="C421" s="601" t="s">
        <v>1342</v>
      </c>
      <c r="D421" s="604" t="s">
        <v>1487</v>
      </c>
      <c r="E421" s="604" t="s">
        <v>1489</v>
      </c>
      <c r="F421" s="661" t="s">
        <v>3164</v>
      </c>
      <c r="G421" s="616"/>
      <c r="H421" s="655"/>
    </row>
    <row r="422" spans="1:17" s="607" customFormat="1" ht="15.75" customHeight="1">
      <c r="A422" s="607">
        <v>422</v>
      </c>
      <c r="B422" s="617" t="str">
        <f t="shared" si="6"/>
        <v>Net Present Value - Total Cost of Ownership</v>
      </c>
      <c r="C422" s="601" t="s">
        <v>1133</v>
      </c>
      <c r="D422" s="604" t="s">
        <v>1171</v>
      </c>
      <c r="E422" s="604" t="s">
        <v>1239</v>
      </c>
      <c r="F422" s="661" t="s">
        <v>3165</v>
      </c>
      <c r="G422" s="616"/>
      <c r="H422" s="655"/>
    </row>
    <row r="423" spans="1:17" s="607" customFormat="1" ht="15.75" customHeight="1">
      <c r="A423" s="607">
        <v>423</v>
      </c>
      <c r="B423" s="617" t="str">
        <f t="shared" si="6"/>
        <v>Dashboard</v>
      </c>
      <c r="C423" s="601" t="s">
        <v>1270</v>
      </c>
      <c r="D423" s="601" t="s">
        <v>1416</v>
      </c>
      <c r="E423" s="601" t="s">
        <v>1467</v>
      </c>
      <c r="F423" s="660" t="s">
        <v>3166</v>
      </c>
      <c r="G423" s="616"/>
      <c r="H423" s="655"/>
      <c r="J423" s="607" t="s">
        <v>2617</v>
      </c>
    </row>
    <row r="424" spans="1:17" s="607" customFormat="1" ht="15.75" customHeight="1">
      <c r="A424" s="607">
        <v>424</v>
      </c>
      <c r="B424" s="617" t="str">
        <f t="shared" si="6"/>
        <v>Inputs</v>
      </c>
      <c r="C424" s="601" t="s">
        <v>106</v>
      </c>
      <c r="D424" s="604" t="s">
        <v>662</v>
      </c>
      <c r="E424" s="604" t="s">
        <v>879</v>
      </c>
      <c r="F424" s="661" t="s">
        <v>3142</v>
      </c>
      <c r="G424" s="616"/>
      <c r="H424" s="655"/>
      <c r="J424" s="607" t="s">
        <v>2618</v>
      </c>
    </row>
    <row r="425" spans="1:17" s="607" customFormat="1" ht="15.75" customHeight="1">
      <c r="A425" s="607">
        <v>425</v>
      </c>
      <c r="B425" s="617" t="str">
        <f t="shared" si="6"/>
        <v>Simulation ID</v>
      </c>
      <c r="C425" s="601" t="s">
        <v>1051</v>
      </c>
      <c r="D425" s="601" t="s">
        <v>1051</v>
      </c>
      <c r="E425" s="601" t="s">
        <v>1468</v>
      </c>
      <c r="F425" s="661" t="s">
        <v>3167</v>
      </c>
      <c r="G425" s="616"/>
      <c r="H425" s="655"/>
      <c r="J425" s="607" t="s">
        <v>2619</v>
      </c>
      <c r="L425" s="607" t="s">
        <v>2620</v>
      </c>
      <c r="M425" s="607" t="s">
        <v>2621</v>
      </c>
      <c r="N425" s="607" t="s">
        <v>2622</v>
      </c>
      <c r="O425" s="607" t="s">
        <v>2623</v>
      </c>
      <c r="P425" s="607" t="s">
        <v>2624</v>
      </c>
      <c r="Q425" s="607" t="s">
        <v>2625</v>
      </c>
    </row>
    <row r="426" spans="1:17" s="607" customFormat="1" ht="15.75" customHeight="1">
      <c r="A426" s="607">
        <v>426</v>
      </c>
      <c r="B426" s="617" t="str">
        <f t="shared" si="6"/>
        <v>Fixture Name</v>
      </c>
      <c r="C426" s="601" t="s">
        <v>50</v>
      </c>
      <c r="D426" s="604" t="s">
        <v>670</v>
      </c>
      <c r="E426" s="604" t="s">
        <v>882</v>
      </c>
      <c r="F426" s="661" t="s">
        <v>3168</v>
      </c>
      <c r="G426" s="616"/>
      <c r="H426" s="655"/>
      <c r="J426" s="607" t="s">
        <v>2626</v>
      </c>
      <c r="L426" s="607" t="s">
        <v>2627</v>
      </c>
      <c r="M426" s="607" t="s">
        <v>2628</v>
      </c>
      <c r="N426" s="607" t="s">
        <v>2629</v>
      </c>
      <c r="O426" s="607" t="s">
        <v>2630</v>
      </c>
      <c r="P426" s="607" t="s">
        <v>2631</v>
      </c>
      <c r="Q426" s="607" t="s">
        <v>2632</v>
      </c>
    </row>
    <row r="427" spans="1:17" s="607" customFormat="1" ht="15.75" customHeight="1">
      <c r="A427" s="607">
        <v>427</v>
      </c>
      <c r="B427" s="617" t="str">
        <f t="shared" si="6"/>
        <v>Type</v>
      </c>
      <c r="C427" s="601" t="s">
        <v>1</v>
      </c>
      <c r="D427" s="604" t="s">
        <v>661</v>
      </c>
      <c r="E427" s="604" t="s">
        <v>877</v>
      </c>
      <c r="F427" s="661" t="s">
        <v>2878</v>
      </c>
      <c r="G427" s="616"/>
      <c r="H427" s="655"/>
      <c r="J427" s="607" t="s">
        <v>2633</v>
      </c>
      <c r="L427" s="607" t="s">
        <v>2634</v>
      </c>
      <c r="M427" s="607" t="s">
        <v>2635</v>
      </c>
      <c r="N427" s="607" t="s">
        <v>2636</v>
      </c>
      <c r="O427" s="607" t="s">
        <v>2637</v>
      </c>
      <c r="P427" s="607" t="s">
        <v>2638</v>
      </c>
      <c r="Q427" s="607" t="s">
        <v>2639</v>
      </c>
    </row>
    <row r="428" spans="1:17" s="607" customFormat="1" ht="15.75" customHeight="1">
      <c r="A428" s="607">
        <v>428</v>
      </c>
      <c r="B428" s="617" t="str">
        <f t="shared" si="6"/>
        <v>Watts</v>
      </c>
      <c r="C428" s="601" t="s">
        <v>49</v>
      </c>
      <c r="D428" s="604" t="s">
        <v>49</v>
      </c>
      <c r="E428" s="604" t="s">
        <v>878</v>
      </c>
      <c r="F428" s="661" t="s">
        <v>2879</v>
      </c>
      <c r="G428" s="616"/>
      <c r="H428" s="655"/>
      <c r="J428" s="607" t="s">
        <v>2640</v>
      </c>
      <c r="L428" s="607" t="s">
        <v>2641</v>
      </c>
      <c r="M428" s="607" t="s">
        <v>2642</v>
      </c>
      <c r="N428" s="607" t="s">
        <v>2643</v>
      </c>
      <c r="O428" s="607" t="s">
        <v>2644</v>
      </c>
      <c r="P428" s="607" t="s">
        <v>2645</v>
      </c>
      <c r="Q428" s="607" t="s">
        <v>2646</v>
      </c>
    </row>
    <row r="429" spans="1:17" s="607" customFormat="1" ht="15.75" customHeight="1">
      <c r="B429" s="617" t="str">
        <f t="shared" si="6"/>
        <v>Fixtures/km</v>
      </c>
      <c r="C429" s="601" t="s">
        <v>55</v>
      </c>
      <c r="D429" s="604" t="s">
        <v>681</v>
      </c>
      <c r="E429" s="604" t="s">
        <v>892</v>
      </c>
      <c r="F429" s="661" t="s">
        <v>2900</v>
      </c>
      <c r="G429" s="616"/>
      <c r="H429" s="655"/>
      <c r="J429" s="607" t="s">
        <v>2647</v>
      </c>
    </row>
    <row r="430" spans="1:17" s="607" customFormat="1" ht="15.75" customHeight="1">
      <c r="B430" s="617" t="str">
        <f t="shared" ref="B430:B493" si="7">INDEX(C430:G430,MATCH($B$11,$C$11:$G$11,0))</f>
        <v>Number of Lanes</v>
      </c>
      <c r="C430" s="601" t="s">
        <v>5</v>
      </c>
      <c r="D430" s="604" t="s">
        <v>673</v>
      </c>
      <c r="E430" s="604" t="s">
        <v>885</v>
      </c>
      <c r="F430" s="661" t="s">
        <v>2890</v>
      </c>
      <c r="G430" s="616"/>
      <c r="H430" s="655"/>
      <c r="J430" s="607" t="s">
        <v>2648</v>
      </c>
    </row>
    <row r="431" spans="1:17" s="607" customFormat="1" ht="15.75" customHeight="1">
      <c r="B431" s="617" t="str">
        <f t="shared" si="7"/>
        <v>Lane Width</v>
      </c>
      <c r="C431" s="601" t="s">
        <v>6</v>
      </c>
      <c r="D431" s="604" t="s">
        <v>791</v>
      </c>
      <c r="E431" s="604" t="s">
        <v>978</v>
      </c>
      <c r="F431" s="661" t="s">
        <v>3028</v>
      </c>
      <c r="G431" s="616"/>
      <c r="H431" s="655"/>
      <c r="J431" s="607" t="s">
        <v>2649</v>
      </c>
    </row>
    <row r="432" spans="1:17" s="607" customFormat="1" ht="15.75" customHeight="1">
      <c r="B432" s="617" t="str">
        <f t="shared" si="7"/>
        <v>Shoulder Width</v>
      </c>
      <c r="C432" s="601" t="s">
        <v>33</v>
      </c>
      <c r="D432" s="604" t="s">
        <v>684</v>
      </c>
      <c r="E432" s="604" t="s">
        <v>895</v>
      </c>
      <c r="F432" s="661" t="s">
        <v>3169</v>
      </c>
      <c r="G432" s="616"/>
      <c r="H432" s="655"/>
    </row>
    <row r="433" spans="2:12" s="607" customFormat="1" ht="15.75" customHeight="1">
      <c r="B433" s="617" t="str">
        <f t="shared" si="7"/>
        <v>Median Width</v>
      </c>
      <c r="C433" s="601" t="s">
        <v>34</v>
      </c>
      <c r="D433" s="604" t="s">
        <v>682</v>
      </c>
      <c r="E433" s="604" t="s">
        <v>893</v>
      </c>
      <c r="F433" s="661" t="s">
        <v>3170</v>
      </c>
      <c r="G433" s="616"/>
      <c r="H433" s="655"/>
      <c r="J433" s="607" t="s">
        <v>2650</v>
      </c>
    </row>
    <row r="434" spans="2:12" s="607" customFormat="1" ht="15.75" customHeight="1">
      <c r="B434" s="617" t="str">
        <f t="shared" si="7"/>
        <v>Pole Placement</v>
      </c>
      <c r="C434" s="601" t="s">
        <v>15</v>
      </c>
      <c r="D434" s="604" t="s">
        <v>675</v>
      </c>
      <c r="E434" s="604" t="s">
        <v>887</v>
      </c>
      <c r="F434" s="661" t="s">
        <v>3171</v>
      </c>
      <c r="G434" s="616"/>
      <c r="H434" s="655"/>
      <c r="J434" s="607" t="s">
        <v>2651</v>
      </c>
    </row>
    <row r="435" spans="2:12" s="607" customFormat="1" ht="15.75" customHeight="1">
      <c r="B435" s="617" t="str">
        <f t="shared" si="7"/>
        <v>Luminaire Mounting Height</v>
      </c>
      <c r="C435" s="601" t="s">
        <v>1144</v>
      </c>
      <c r="D435" s="604" t="s">
        <v>1334</v>
      </c>
      <c r="E435" s="604" t="s">
        <v>1226</v>
      </c>
      <c r="F435" s="661" t="s">
        <v>3172</v>
      </c>
      <c r="G435" s="616"/>
      <c r="H435" s="655"/>
      <c r="J435" s="607" t="s">
        <v>2652</v>
      </c>
    </row>
    <row r="436" spans="2:12" s="607" customFormat="1" ht="15.75" customHeight="1">
      <c r="B436" s="617" t="str">
        <f t="shared" si="7"/>
        <v>Pole Spacing</v>
      </c>
      <c r="C436" s="601" t="s">
        <v>2</v>
      </c>
      <c r="D436" s="604" t="s">
        <v>794</v>
      </c>
      <c r="E436" s="604" t="s">
        <v>981</v>
      </c>
      <c r="F436" s="661" t="s">
        <v>3173</v>
      </c>
      <c r="G436" s="616"/>
      <c r="H436" s="655"/>
      <c r="J436" s="607" t="s">
        <v>2653</v>
      </c>
    </row>
    <row r="437" spans="2:12" s="607" customFormat="1" ht="15.75" customHeight="1">
      <c r="B437" s="617" t="str">
        <f t="shared" si="7"/>
        <v>Pole Setback</v>
      </c>
      <c r="C437" s="601" t="s">
        <v>3</v>
      </c>
      <c r="D437" s="604" t="s">
        <v>813</v>
      </c>
      <c r="E437" s="604" t="s">
        <v>997</v>
      </c>
      <c r="F437" s="661" t="s">
        <v>3174</v>
      </c>
      <c r="G437" s="616"/>
      <c r="H437" s="655"/>
      <c r="J437" s="607" t="s">
        <v>2654</v>
      </c>
    </row>
    <row r="438" spans="2:12" s="607" customFormat="1" ht="15.75" customHeight="1">
      <c r="B438" s="617" t="str">
        <f t="shared" si="7"/>
        <v>Arm Length</v>
      </c>
      <c r="C438" s="601" t="s">
        <v>1020</v>
      </c>
      <c r="D438" s="604" t="s">
        <v>1335</v>
      </c>
      <c r="E438" s="604" t="s">
        <v>891</v>
      </c>
      <c r="F438" s="661" t="s">
        <v>3106</v>
      </c>
      <c r="G438" s="616"/>
      <c r="H438" s="655"/>
      <c r="J438" s="607" t="s">
        <v>2655</v>
      </c>
    </row>
    <row r="439" spans="2:12" s="607" customFormat="1" ht="15.75" customHeight="1">
      <c r="B439" s="617" t="str">
        <f t="shared" si="7"/>
        <v>Lighting Output Multiplier</v>
      </c>
      <c r="C439" s="601" t="s">
        <v>1054</v>
      </c>
      <c r="D439" s="601" t="s">
        <v>1654</v>
      </c>
      <c r="E439" s="601" t="s">
        <v>1655</v>
      </c>
      <c r="F439" s="661" t="s">
        <v>3175</v>
      </c>
      <c r="G439" s="616"/>
      <c r="H439" s="655"/>
      <c r="J439" s="607" t="s">
        <v>2656</v>
      </c>
    </row>
    <row r="440" spans="2:12" s="607" customFormat="1" ht="15.75" customHeight="1">
      <c r="B440" s="617" t="str">
        <f t="shared" si="7"/>
        <v>Annual Energy</v>
      </c>
      <c r="C440" s="601" t="s">
        <v>20</v>
      </c>
      <c r="D440" s="604" t="s">
        <v>782</v>
      </c>
      <c r="E440" s="604" t="s">
        <v>972</v>
      </c>
      <c r="F440" s="661" t="s">
        <v>3176</v>
      </c>
      <c r="G440" s="616"/>
      <c r="H440" s="655"/>
      <c r="J440" s="607" t="s">
        <v>2657</v>
      </c>
    </row>
    <row r="441" spans="2:12" s="607" customFormat="1" ht="15.75" customHeight="1">
      <c r="B441" s="617" t="str">
        <f t="shared" si="7"/>
        <v>kWh/fixture</v>
      </c>
      <c r="C441" s="601" t="s">
        <v>21</v>
      </c>
      <c r="D441" s="604" t="s">
        <v>784</v>
      </c>
      <c r="E441" s="604" t="s">
        <v>974</v>
      </c>
      <c r="F441" s="661" t="s">
        <v>3177</v>
      </c>
      <c r="G441" s="616"/>
      <c r="H441" s="655"/>
      <c r="J441" s="607" t="s">
        <v>2658</v>
      </c>
    </row>
    <row r="442" spans="2:12" s="607" customFormat="1" ht="15.75" customHeight="1">
      <c r="B442" s="617" t="str">
        <f t="shared" si="7"/>
        <v>kWh/kilometer/yr</v>
      </c>
      <c r="C442" s="601" t="s">
        <v>57</v>
      </c>
      <c r="D442" s="604" t="s">
        <v>776</v>
      </c>
      <c r="E442" s="604" t="s">
        <v>968</v>
      </c>
      <c r="F442" s="661" t="s">
        <v>3178</v>
      </c>
      <c r="G442" s="616"/>
      <c r="H442" s="655"/>
      <c r="J442" s="607" t="s">
        <v>2659</v>
      </c>
    </row>
    <row r="443" spans="2:12" s="607" customFormat="1" ht="15.75" customHeight="1">
      <c r="B443" s="617" t="str">
        <f t="shared" si="7"/>
        <v>Illuminance</v>
      </c>
      <c r="C443" s="601" t="s">
        <v>17</v>
      </c>
      <c r="D443" s="604" t="s">
        <v>768</v>
      </c>
      <c r="E443" s="604" t="s">
        <v>959</v>
      </c>
      <c r="F443" s="661" t="s">
        <v>3179</v>
      </c>
      <c r="G443" s="616"/>
      <c r="H443" s="655"/>
      <c r="J443" s="607" t="s">
        <v>2660</v>
      </c>
    </row>
    <row r="444" spans="2:12" s="607" customFormat="1" ht="15.75" customHeight="1">
      <c r="B444" s="617" t="str">
        <f t="shared" si="7"/>
        <v>Average</v>
      </c>
      <c r="C444" s="601" t="s">
        <v>12</v>
      </c>
      <c r="D444" s="604" t="s">
        <v>767</v>
      </c>
      <c r="E444" s="604" t="s">
        <v>958</v>
      </c>
      <c r="F444" s="661" t="s">
        <v>3055</v>
      </c>
      <c r="G444" s="616"/>
      <c r="H444" s="655"/>
      <c r="J444" s="607" t="s">
        <v>2661</v>
      </c>
      <c r="L444" s="607" t="s">
        <v>2662</v>
      </c>
    </row>
    <row r="445" spans="2:12" s="607" customFormat="1" ht="15.75" customHeight="1">
      <c r="B445" s="617" t="str">
        <f t="shared" si="7"/>
        <v>Minimum</v>
      </c>
      <c r="C445" s="601" t="s">
        <v>1268</v>
      </c>
      <c r="D445" s="601" t="s">
        <v>1368</v>
      </c>
      <c r="E445" s="601" t="s">
        <v>1369</v>
      </c>
      <c r="F445" s="661" t="s">
        <v>3180</v>
      </c>
      <c r="G445" s="616"/>
      <c r="H445" s="655"/>
      <c r="J445" s="607" t="s">
        <v>2663</v>
      </c>
      <c r="L445" s="607" t="s">
        <v>2664</v>
      </c>
    </row>
    <row r="446" spans="2:12" s="607" customFormat="1" ht="15.75" customHeight="1">
      <c r="B446" s="617" t="str">
        <f t="shared" si="7"/>
        <v>Maximum</v>
      </c>
      <c r="C446" s="601" t="s">
        <v>1269</v>
      </c>
      <c r="D446" s="604" t="s">
        <v>1370</v>
      </c>
      <c r="E446" s="604" t="s">
        <v>1371</v>
      </c>
      <c r="F446" s="661" t="s">
        <v>3181</v>
      </c>
      <c r="G446" s="616"/>
      <c r="H446" s="655"/>
      <c r="J446" s="607" t="s">
        <v>2665</v>
      </c>
      <c r="L446" s="607" t="s">
        <v>2666</v>
      </c>
    </row>
    <row r="447" spans="2:12" s="607" customFormat="1" ht="15.75" customHeight="1">
      <c r="B447" s="617" t="str">
        <f t="shared" si="7"/>
        <v>Uniformity</v>
      </c>
      <c r="C447" s="601" t="s">
        <v>52</v>
      </c>
      <c r="D447" s="604" t="s">
        <v>769</v>
      </c>
      <c r="E447" s="604" t="s">
        <v>961</v>
      </c>
      <c r="F447" s="661" t="s">
        <v>3182</v>
      </c>
      <c r="G447" s="616"/>
      <c r="H447" s="655"/>
      <c r="J447" s="607" t="s">
        <v>2667</v>
      </c>
    </row>
    <row r="448" spans="2:12" s="607" customFormat="1" ht="15.75" customHeight="1">
      <c r="B448" s="617" t="str">
        <f t="shared" si="7"/>
        <v>Target Average</v>
      </c>
      <c r="C448" s="601" t="s">
        <v>1276</v>
      </c>
      <c r="D448" s="601" t="s">
        <v>1417</v>
      </c>
      <c r="E448" s="601" t="s">
        <v>1469</v>
      </c>
      <c r="F448" s="661" t="s">
        <v>3183</v>
      </c>
      <c r="G448" s="616"/>
      <c r="H448" s="655"/>
      <c r="J448" s="607" t="s">
        <v>2668</v>
      </c>
      <c r="L448" s="607" t="s">
        <v>2669</v>
      </c>
    </row>
    <row r="449" spans="2:13" s="607" customFormat="1" ht="15.75" customHeight="1">
      <c r="B449" s="617" t="str">
        <f t="shared" si="7"/>
        <v>Target Minimum</v>
      </c>
      <c r="C449" s="601" t="s">
        <v>1277</v>
      </c>
      <c r="D449" s="601" t="s">
        <v>1418</v>
      </c>
      <c r="E449" s="601" t="s">
        <v>1470</v>
      </c>
      <c r="F449" s="661" t="s">
        <v>3184</v>
      </c>
      <c r="G449" s="616"/>
      <c r="H449" s="655"/>
    </row>
    <row r="450" spans="2:13" s="607" customFormat="1" ht="15.75" customHeight="1">
      <c r="B450" s="617" t="str">
        <f t="shared" si="7"/>
        <v>Meets Illuminance?</v>
      </c>
      <c r="C450" s="601" t="s">
        <v>60</v>
      </c>
      <c r="D450" s="604" t="s">
        <v>1336</v>
      </c>
      <c r="E450" s="604" t="s">
        <v>993</v>
      </c>
      <c r="F450" s="661" t="s">
        <v>3185</v>
      </c>
      <c r="G450" s="616"/>
      <c r="H450" s="655"/>
      <c r="J450" s="607" t="s">
        <v>2670</v>
      </c>
    </row>
    <row r="451" spans="2:13" s="607" customFormat="1" ht="15.75" customHeight="1">
      <c r="B451" s="617" t="str">
        <f t="shared" si="7"/>
        <v>Luminance</v>
      </c>
      <c r="C451" s="601" t="s">
        <v>199</v>
      </c>
      <c r="D451" s="604" t="s">
        <v>199</v>
      </c>
      <c r="E451" s="604" t="s">
        <v>960</v>
      </c>
      <c r="F451" s="661" t="s">
        <v>3186</v>
      </c>
      <c r="G451" s="616"/>
      <c r="H451" s="655"/>
      <c r="J451" s="607" t="s">
        <v>2671</v>
      </c>
    </row>
    <row r="452" spans="2:13" s="607" customFormat="1" ht="15.75" customHeight="1">
      <c r="B452" s="617" t="str">
        <f t="shared" si="7"/>
        <v>Uniformity - Lavg/Lmin</v>
      </c>
      <c r="C452" s="601" t="s">
        <v>1278</v>
      </c>
      <c r="D452" s="601" t="s">
        <v>1376</v>
      </c>
      <c r="E452" s="601" t="s">
        <v>1377</v>
      </c>
      <c r="F452" s="661" t="s">
        <v>3187</v>
      </c>
      <c r="G452" s="616"/>
      <c r="H452" s="655"/>
      <c r="I452" s="607" t="s">
        <v>2672</v>
      </c>
    </row>
    <row r="453" spans="2:13" s="607" customFormat="1" ht="15.75" customHeight="1">
      <c r="B453" s="617" t="str">
        <f t="shared" si="7"/>
        <v>Uniformity - Lmax/Lmin</v>
      </c>
      <c r="C453" s="601" t="s">
        <v>1279</v>
      </c>
      <c r="D453" s="601" t="s">
        <v>1378</v>
      </c>
      <c r="E453" s="601" t="s">
        <v>1379</v>
      </c>
      <c r="F453" s="661" t="s">
        <v>3188</v>
      </c>
      <c r="G453" s="616"/>
      <c r="H453" s="655"/>
      <c r="I453" s="607" t="s">
        <v>2673</v>
      </c>
    </row>
    <row r="454" spans="2:13" s="607" customFormat="1" ht="15.75" customHeight="1">
      <c r="B454" s="617" t="str">
        <f t="shared" si="7"/>
        <v>Overall Uniformity (min/avg)</v>
      </c>
      <c r="C454" s="601" t="s">
        <v>1325</v>
      </c>
      <c r="D454" s="601" t="s">
        <v>1380</v>
      </c>
      <c r="E454" s="601" t="s">
        <v>1381</v>
      </c>
      <c r="F454" s="661" t="s">
        <v>3189</v>
      </c>
      <c r="G454" s="616"/>
      <c r="H454" s="655"/>
      <c r="I454" s="607" t="s">
        <v>2674</v>
      </c>
      <c r="J454" s="607" t="s">
        <v>2675</v>
      </c>
      <c r="L454" s="607" t="s">
        <v>2304</v>
      </c>
    </row>
    <row r="455" spans="2:13" s="607" customFormat="1" ht="15.75" customHeight="1">
      <c r="B455" s="617" t="str">
        <f t="shared" si="7"/>
        <v>Longitudinal Uniformity (min/max)</v>
      </c>
      <c r="C455" s="601" t="s">
        <v>1349</v>
      </c>
      <c r="D455" s="601" t="s">
        <v>1382</v>
      </c>
      <c r="E455" s="601" t="s">
        <v>1383</v>
      </c>
      <c r="F455" s="661" t="s">
        <v>3190</v>
      </c>
      <c r="G455" s="616"/>
      <c r="H455" s="655"/>
      <c r="I455" s="607" t="s">
        <v>2676</v>
      </c>
      <c r="J455" s="607" t="s">
        <v>2677</v>
      </c>
      <c r="L455" s="607" t="s">
        <v>2306</v>
      </c>
    </row>
    <row r="456" spans="2:13" s="607" customFormat="1" ht="15.75" customHeight="1">
      <c r="B456" s="617" t="str">
        <f t="shared" si="7"/>
        <v>Target Uniformity - avg/min</v>
      </c>
      <c r="C456" s="601" t="s">
        <v>1280</v>
      </c>
      <c r="D456" s="601" t="s">
        <v>1419</v>
      </c>
      <c r="E456" s="601" t="s">
        <v>1471</v>
      </c>
      <c r="F456" s="661" t="s">
        <v>3191</v>
      </c>
      <c r="G456" s="616"/>
      <c r="H456" s="655"/>
      <c r="I456" s="607" t="s">
        <v>2678</v>
      </c>
    </row>
    <row r="457" spans="2:13" s="607" customFormat="1" ht="15.75" customHeight="1">
      <c r="B457" s="617" t="str">
        <f t="shared" si="7"/>
        <v>Target Uniformity - max/min</v>
      </c>
      <c r="C457" s="601" t="s">
        <v>1281</v>
      </c>
      <c r="D457" s="601" t="s">
        <v>1420</v>
      </c>
      <c r="E457" s="601" t="s">
        <v>1472</v>
      </c>
      <c r="F457" s="661" t="s">
        <v>3192</v>
      </c>
      <c r="G457" s="616"/>
      <c r="H457" s="655"/>
      <c r="I457" s="607" t="s">
        <v>2679</v>
      </c>
    </row>
    <row r="458" spans="2:13" s="607" customFormat="1" ht="15.75" customHeight="1">
      <c r="B458" s="617" t="str">
        <f t="shared" si="7"/>
        <v>Meets Luminance?</v>
      </c>
      <c r="C458" s="601" t="s">
        <v>209</v>
      </c>
      <c r="D458" s="604" t="s">
        <v>817</v>
      </c>
      <c r="E458" s="604" t="s">
        <v>993</v>
      </c>
      <c r="F458" s="661" t="s">
        <v>3193</v>
      </c>
      <c r="G458" s="616"/>
      <c r="H458" s="655"/>
      <c r="I458" s="607" t="s">
        <v>2680</v>
      </c>
      <c r="J458" s="607" t="s">
        <v>2681</v>
      </c>
    </row>
    <row r="459" spans="2:13" s="607" customFormat="1" ht="15.75" customHeight="1">
      <c r="B459" s="617" t="str">
        <f t="shared" si="7"/>
        <v>Target Overall Uniformity (min/avg)</v>
      </c>
      <c r="C459" s="601" t="s">
        <v>1326</v>
      </c>
      <c r="D459" s="601" t="s">
        <v>1421</v>
      </c>
      <c r="E459" s="601" t="s">
        <v>1473</v>
      </c>
      <c r="F459" s="661" t="s">
        <v>3194</v>
      </c>
      <c r="G459" s="616"/>
      <c r="H459" s="655"/>
      <c r="I459" s="607" t="s">
        <v>2682</v>
      </c>
      <c r="J459" s="607" t="s">
        <v>2477</v>
      </c>
      <c r="L459" s="607" t="s">
        <v>2478</v>
      </c>
      <c r="M459" s="607" t="s">
        <v>2480</v>
      </c>
    </row>
    <row r="460" spans="2:13" s="607" customFormat="1" ht="15.75" customHeight="1">
      <c r="B460" s="617" t="str">
        <f t="shared" si="7"/>
        <v>Target Longitudinal Uniformity (max/min)</v>
      </c>
      <c r="C460" s="601" t="s">
        <v>1327</v>
      </c>
      <c r="D460" s="601" t="s">
        <v>1422</v>
      </c>
      <c r="E460" s="601" t="s">
        <v>1474</v>
      </c>
      <c r="F460" s="661" t="s">
        <v>3195</v>
      </c>
      <c r="G460" s="616"/>
      <c r="H460" s="655"/>
      <c r="I460" s="607" t="s">
        <v>2683</v>
      </c>
      <c r="J460" s="607" t="s">
        <v>2481</v>
      </c>
    </row>
    <row r="461" spans="2:13" s="607" customFormat="1" ht="15.75" customHeight="1">
      <c r="B461" s="617" t="str">
        <f t="shared" si="7"/>
        <v>Simple Payback</v>
      </c>
      <c r="C461" s="601" t="s">
        <v>1125</v>
      </c>
      <c r="D461" s="604" t="s">
        <v>1337</v>
      </c>
      <c r="E461" s="604" t="s">
        <v>1234</v>
      </c>
      <c r="F461" s="661" t="s">
        <v>3123</v>
      </c>
      <c r="G461" s="616"/>
      <c r="H461" s="655"/>
      <c r="J461" s="607" t="s">
        <v>2684</v>
      </c>
    </row>
    <row r="462" spans="2:13" s="607" customFormat="1" ht="15.75" customHeight="1">
      <c r="B462" s="617" t="str">
        <f t="shared" si="7"/>
        <v>Total Installation Cost</v>
      </c>
      <c r="C462" s="601" t="s">
        <v>1126</v>
      </c>
      <c r="D462" s="604" t="s">
        <v>1338</v>
      </c>
      <c r="E462" s="604" t="s">
        <v>1235</v>
      </c>
      <c r="F462" s="661" t="s">
        <v>3124</v>
      </c>
      <c r="G462" s="616"/>
      <c r="H462" s="655"/>
      <c r="J462" s="607" t="s">
        <v>2685</v>
      </c>
    </row>
    <row r="463" spans="2:13" s="607" customFormat="1" ht="15.75" customHeight="1">
      <c r="B463" s="617" t="str">
        <f t="shared" si="7"/>
        <v>Total Annual Cost</v>
      </c>
      <c r="C463" s="601" t="s">
        <v>1127</v>
      </c>
      <c r="D463" s="604" t="s">
        <v>1339</v>
      </c>
      <c r="E463" s="604" t="s">
        <v>1236</v>
      </c>
      <c r="F463" s="661" t="s">
        <v>3125</v>
      </c>
      <c r="G463" s="616"/>
      <c r="H463" s="655"/>
      <c r="J463" s="607" t="s">
        <v>2686</v>
      </c>
    </row>
    <row r="464" spans="2:13" s="607" customFormat="1" ht="15.75" customHeight="1">
      <c r="B464" s="617" t="str">
        <f t="shared" si="7"/>
        <v>Installation Cost Difference (to baseline)</v>
      </c>
      <c r="C464" s="601" t="s">
        <v>1129</v>
      </c>
      <c r="D464" s="604" t="s">
        <v>1169</v>
      </c>
      <c r="E464" s="604" t="s">
        <v>1237</v>
      </c>
      <c r="F464" s="661" t="s">
        <v>3196</v>
      </c>
      <c r="G464" s="616"/>
      <c r="H464" s="655"/>
      <c r="J464" s="607" t="s">
        <v>2687</v>
      </c>
    </row>
    <row r="465" spans="2:12" s="607" customFormat="1" ht="15.75" customHeight="1">
      <c r="B465" s="617" t="str">
        <f t="shared" si="7"/>
        <v>Annual Cost Savings (to baseline)</v>
      </c>
      <c r="C465" s="601" t="s">
        <v>1128</v>
      </c>
      <c r="D465" s="604" t="s">
        <v>1170</v>
      </c>
      <c r="E465" s="604" t="s">
        <v>1238</v>
      </c>
      <c r="F465" s="661" t="s">
        <v>3197</v>
      </c>
      <c r="G465" s="616"/>
      <c r="H465" s="655"/>
      <c r="J465" s="607" t="s">
        <v>2688</v>
      </c>
    </row>
    <row r="466" spans="2:12" s="607" customFormat="1" ht="15.75" customHeight="1">
      <c r="B466" s="617" t="str">
        <f t="shared" si="7"/>
        <v>Simple Payback</v>
      </c>
      <c r="C466" s="601" t="s">
        <v>1125</v>
      </c>
      <c r="D466" s="604" t="s">
        <v>1337</v>
      </c>
      <c r="E466" s="604" t="s">
        <v>1234</v>
      </c>
      <c r="F466" s="661" t="s">
        <v>3123</v>
      </c>
      <c r="G466" s="616"/>
      <c r="H466" s="655"/>
      <c r="J466" s="607" t="s">
        <v>2689</v>
      </c>
    </row>
    <row r="467" spans="2:12" s="607" customFormat="1" ht="15.75" customHeight="1">
      <c r="B467" s="617" t="str">
        <f t="shared" si="7"/>
        <v>Net Present Value - Total Cost of Ownership</v>
      </c>
      <c r="C467" s="601" t="s">
        <v>1133</v>
      </c>
      <c r="D467" s="604" t="s">
        <v>1171</v>
      </c>
      <c r="E467" s="604" t="s">
        <v>1239</v>
      </c>
      <c r="F467" s="661" t="s">
        <v>3128</v>
      </c>
      <c r="G467" s="616"/>
      <c r="H467" s="655"/>
      <c r="J467" s="607" t="s">
        <v>2690</v>
      </c>
    </row>
    <row r="468" spans="2:12" s="607" customFormat="1" ht="15.75" customHeight="1">
      <c r="B468" s="617" t="str">
        <f t="shared" si="7"/>
        <v>Year 0</v>
      </c>
      <c r="C468" s="601" t="s">
        <v>1282</v>
      </c>
      <c r="D468" s="601" t="s">
        <v>1423</v>
      </c>
      <c r="E468" s="603" t="s">
        <v>1384</v>
      </c>
      <c r="F468" s="661" t="s">
        <v>3198</v>
      </c>
      <c r="G468" s="616"/>
      <c r="H468" s="655"/>
      <c r="J468" s="607" t="s">
        <v>2691</v>
      </c>
    </row>
    <row r="469" spans="2:12" s="607" customFormat="1" ht="15.75" customHeight="1">
      <c r="B469" s="617" t="str">
        <f t="shared" si="7"/>
        <v>Year 1</v>
      </c>
      <c r="C469" s="601" t="s">
        <v>1283</v>
      </c>
      <c r="D469" s="601" t="s">
        <v>1424</v>
      </c>
      <c r="E469" s="603" t="s">
        <v>1385</v>
      </c>
      <c r="F469" s="662" t="s">
        <v>3199</v>
      </c>
      <c r="G469" s="616"/>
      <c r="H469" s="655"/>
      <c r="J469" s="607" t="s">
        <v>2692</v>
      </c>
      <c r="L469" s="607" t="s">
        <v>2693</v>
      </c>
    </row>
    <row r="470" spans="2:12" s="607" customFormat="1" ht="15.75" customHeight="1">
      <c r="B470" s="617" t="str">
        <f t="shared" si="7"/>
        <v>Year 2</v>
      </c>
      <c r="C470" s="601" t="s">
        <v>1284</v>
      </c>
      <c r="D470" s="601" t="s">
        <v>1425</v>
      </c>
      <c r="E470" s="603" t="s">
        <v>1386</v>
      </c>
      <c r="F470" s="661" t="s">
        <v>3200</v>
      </c>
      <c r="G470" s="616"/>
      <c r="H470" s="655"/>
      <c r="J470" s="607" t="s">
        <v>2694</v>
      </c>
      <c r="L470" s="607" t="s">
        <v>2695</v>
      </c>
    </row>
    <row r="471" spans="2:12" s="607" customFormat="1" ht="15.75" customHeight="1">
      <c r="B471" s="617" t="str">
        <f t="shared" si="7"/>
        <v>Year 3</v>
      </c>
      <c r="C471" s="601" t="s">
        <v>1285</v>
      </c>
      <c r="D471" s="601" t="s">
        <v>1426</v>
      </c>
      <c r="E471" s="603" t="s">
        <v>1387</v>
      </c>
      <c r="F471" s="661" t="s">
        <v>3201</v>
      </c>
      <c r="G471" s="616"/>
      <c r="H471" s="655"/>
      <c r="J471" s="607" t="s">
        <v>2696</v>
      </c>
      <c r="L471" s="607" t="s">
        <v>2697</v>
      </c>
    </row>
    <row r="472" spans="2:12" s="607" customFormat="1" ht="15.75" customHeight="1">
      <c r="B472" s="617" t="str">
        <f t="shared" si="7"/>
        <v>Year 4</v>
      </c>
      <c r="C472" s="601" t="s">
        <v>1286</v>
      </c>
      <c r="D472" s="601" t="s">
        <v>1427</v>
      </c>
      <c r="E472" s="603" t="s">
        <v>1388</v>
      </c>
      <c r="F472" s="662" t="s">
        <v>3202</v>
      </c>
      <c r="G472" s="616"/>
      <c r="H472" s="655"/>
      <c r="J472" s="607" t="s">
        <v>2698</v>
      </c>
      <c r="L472" s="607" t="s">
        <v>2699</v>
      </c>
    </row>
    <row r="473" spans="2:12" s="607" customFormat="1" ht="15.75" customHeight="1">
      <c r="B473" s="617" t="str">
        <f t="shared" si="7"/>
        <v>Year 5</v>
      </c>
      <c r="C473" s="601" t="s">
        <v>1287</v>
      </c>
      <c r="D473" s="601" t="s">
        <v>1428</v>
      </c>
      <c r="E473" s="603" t="s">
        <v>1389</v>
      </c>
      <c r="F473" s="661" t="s">
        <v>3203</v>
      </c>
      <c r="G473" s="616"/>
      <c r="H473" s="655"/>
      <c r="J473" s="607" t="s">
        <v>2700</v>
      </c>
      <c r="L473" s="607" t="s">
        <v>2701</v>
      </c>
    </row>
    <row r="474" spans="2:12" s="607" customFormat="1" ht="15.75" customHeight="1">
      <c r="B474" s="617" t="str">
        <f t="shared" si="7"/>
        <v>Year 6</v>
      </c>
      <c r="C474" s="601" t="s">
        <v>1288</v>
      </c>
      <c r="D474" s="601" t="s">
        <v>1429</v>
      </c>
      <c r="E474" s="603" t="s">
        <v>1390</v>
      </c>
      <c r="F474" s="662" t="s">
        <v>3204</v>
      </c>
      <c r="G474" s="616"/>
      <c r="H474" s="655"/>
      <c r="J474" s="607" t="s">
        <v>2702</v>
      </c>
      <c r="L474" s="607" t="s">
        <v>2703</v>
      </c>
    </row>
    <row r="475" spans="2:12" s="607" customFormat="1" ht="15.75" customHeight="1">
      <c r="B475" s="617" t="str">
        <f t="shared" si="7"/>
        <v>Year 7</v>
      </c>
      <c r="C475" s="601" t="s">
        <v>1289</v>
      </c>
      <c r="D475" s="601" t="s">
        <v>1430</v>
      </c>
      <c r="E475" s="603" t="s">
        <v>1391</v>
      </c>
      <c r="F475" s="661" t="s">
        <v>3205</v>
      </c>
      <c r="G475" s="616"/>
      <c r="H475" s="655"/>
      <c r="J475" s="607" t="s">
        <v>2704</v>
      </c>
      <c r="L475" s="607" t="s">
        <v>2705</v>
      </c>
    </row>
    <row r="476" spans="2:12" s="607" customFormat="1" ht="15.75" customHeight="1">
      <c r="B476" s="617" t="str">
        <f t="shared" si="7"/>
        <v>Year 8</v>
      </c>
      <c r="C476" s="601" t="s">
        <v>1290</v>
      </c>
      <c r="D476" s="601" t="s">
        <v>1431</v>
      </c>
      <c r="E476" s="603" t="s">
        <v>1392</v>
      </c>
      <c r="F476" s="662" t="s">
        <v>3206</v>
      </c>
      <c r="G476" s="616"/>
      <c r="H476" s="655"/>
      <c r="J476" s="607" t="s">
        <v>2706</v>
      </c>
      <c r="L476" s="607" t="s">
        <v>2707</v>
      </c>
    </row>
    <row r="477" spans="2:12" s="607" customFormat="1" ht="15.75" customHeight="1">
      <c r="B477" s="617" t="str">
        <f t="shared" si="7"/>
        <v>Year 9</v>
      </c>
      <c r="C477" s="601" t="s">
        <v>1291</v>
      </c>
      <c r="D477" s="601" t="s">
        <v>1432</v>
      </c>
      <c r="E477" s="603" t="s">
        <v>1393</v>
      </c>
      <c r="F477" s="662" t="s">
        <v>3207</v>
      </c>
      <c r="G477" s="616"/>
      <c r="H477" s="655"/>
      <c r="J477" s="607" t="s">
        <v>2708</v>
      </c>
      <c r="L477" s="607" t="s">
        <v>2709</v>
      </c>
    </row>
    <row r="478" spans="2:12" s="607" customFormat="1" ht="15.75" customHeight="1">
      <c r="B478" s="617" t="str">
        <f t="shared" si="7"/>
        <v>Year 10</v>
      </c>
      <c r="C478" s="601" t="s">
        <v>1292</v>
      </c>
      <c r="D478" s="601" t="s">
        <v>1433</v>
      </c>
      <c r="E478" s="603" t="s">
        <v>1394</v>
      </c>
      <c r="F478" s="662" t="s">
        <v>3208</v>
      </c>
      <c r="G478" s="616"/>
      <c r="H478" s="655"/>
      <c r="J478" s="607" t="s">
        <v>2710</v>
      </c>
      <c r="L478" s="607" t="s">
        <v>2711</v>
      </c>
    </row>
    <row r="479" spans="2:12" s="607" customFormat="1" ht="15.75" customHeight="1">
      <c r="B479" s="617" t="str">
        <f t="shared" si="7"/>
        <v>Year 11</v>
      </c>
      <c r="C479" s="601" t="s">
        <v>1293</v>
      </c>
      <c r="D479" s="601" t="s">
        <v>1434</v>
      </c>
      <c r="E479" s="603" t="s">
        <v>1395</v>
      </c>
      <c r="F479" s="662" t="s">
        <v>3209</v>
      </c>
      <c r="G479" s="616"/>
      <c r="H479" s="655"/>
      <c r="J479" s="607" t="s">
        <v>2712</v>
      </c>
      <c r="L479" s="607" t="s">
        <v>2713</v>
      </c>
    </row>
    <row r="480" spans="2:12" s="607" customFormat="1" ht="15.75" customHeight="1">
      <c r="B480" s="617" t="str">
        <f t="shared" si="7"/>
        <v>Year 12</v>
      </c>
      <c r="C480" s="601" t="s">
        <v>1294</v>
      </c>
      <c r="D480" s="601" t="s">
        <v>1435</v>
      </c>
      <c r="E480" s="603" t="s">
        <v>1396</v>
      </c>
      <c r="F480" s="662" t="s">
        <v>3210</v>
      </c>
      <c r="G480" s="616"/>
      <c r="H480" s="655"/>
      <c r="J480" s="607" t="s">
        <v>2714</v>
      </c>
      <c r="L480" s="607" t="s">
        <v>2715</v>
      </c>
    </row>
    <row r="481" spans="2:12" s="607" customFormat="1" ht="15.75" customHeight="1">
      <c r="B481" s="617" t="str">
        <f t="shared" si="7"/>
        <v>Year 13</v>
      </c>
      <c r="C481" s="601" t="s">
        <v>1295</v>
      </c>
      <c r="D481" s="601" t="s">
        <v>1436</v>
      </c>
      <c r="E481" s="603" t="s">
        <v>1397</v>
      </c>
      <c r="F481" s="662" t="s">
        <v>3211</v>
      </c>
      <c r="G481" s="616"/>
      <c r="H481" s="655"/>
      <c r="J481" s="607" t="s">
        <v>2716</v>
      </c>
      <c r="L481" s="607" t="s">
        <v>2717</v>
      </c>
    </row>
    <row r="482" spans="2:12" s="607" customFormat="1" ht="15.75" customHeight="1">
      <c r="B482" s="617" t="str">
        <f t="shared" si="7"/>
        <v>Year 14</v>
      </c>
      <c r="C482" s="601" t="s">
        <v>1296</v>
      </c>
      <c r="D482" s="601" t="s">
        <v>1437</v>
      </c>
      <c r="E482" s="603" t="s">
        <v>1398</v>
      </c>
      <c r="F482" s="662" t="s">
        <v>3212</v>
      </c>
      <c r="G482" s="616"/>
      <c r="H482" s="655"/>
      <c r="J482" s="607" t="s">
        <v>2718</v>
      </c>
      <c r="L482" s="607" t="s">
        <v>2719</v>
      </c>
    </row>
    <row r="483" spans="2:12" s="607" customFormat="1" ht="15.75" customHeight="1">
      <c r="B483" s="617" t="str">
        <f t="shared" si="7"/>
        <v>Year 15</v>
      </c>
      <c r="C483" s="601" t="s">
        <v>1297</v>
      </c>
      <c r="D483" s="601" t="s">
        <v>1438</v>
      </c>
      <c r="E483" s="603" t="s">
        <v>1399</v>
      </c>
      <c r="F483" s="662" t="s">
        <v>3213</v>
      </c>
      <c r="G483" s="616"/>
      <c r="H483" s="655"/>
      <c r="J483" s="607" t="s">
        <v>2720</v>
      </c>
      <c r="L483" s="607" t="s">
        <v>2721</v>
      </c>
    </row>
    <row r="484" spans="2:12" s="607" customFormat="1" ht="15.75" customHeight="1">
      <c r="B484" s="617" t="str">
        <f t="shared" si="7"/>
        <v>Year 16</v>
      </c>
      <c r="C484" s="601" t="s">
        <v>1298</v>
      </c>
      <c r="D484" s="601" t="s">
        <v>1439</v>
      </c>
      <c r="E484" s="603" t="s">
        <v>1400</v>
      </c>
      <c r="F484" s="662" t="s">
        <v>3214</v>
      </c>
      <c r="G484" s="616"/>
      <c r="H484" s="655"/>
      <c r="J484" s="607" t="s">
        <v>2722</v>
      </c>
      <c r="L484" s="607" t="s">
        <v>2723</v>
      </c>
    </row>
    <row r="485" spans="2:12" s="607" customFormat="1" ht="15.75" customHeight="1">
      <c r="B485" s="617" t="str">
        <f t="shared" si="7"/>
        <v>Year 17</v>
      </c>
      <c r="C485" s="601" t="s">
        <v>1299</v>
      </c>
      <c r="D485" s="601" t="s">
        <v>1440</v>
      </c>
      <c r="E485" s="603" t="s">
        <v>1401</v>
      </c>
      <c r="F485" s="662" t="s">
        <v>3215</v>
      </c>
      <c r="G485" s="616"/>
      <c r="H485" s="655"/>
      <c r="J485" s="607" t="s">
        <v>2724</v>
      </c>
      <c r="L485" s="607" t="s">
        <v>2725</v>
      </c>
    </row>
    <row r="486" spans="2:12" s="607" customFormat="1" ht="15.75" customHeight="1">
      <c r="B486" s="617" t="str">
        <f t="shared" si="7"/>
        <v>Year 18</v>
      </c>
      <c r="C486" s="601" t="s">
        <v>1300</v>
      </c>
      <c r="D486" s="601" t="s">
        <v>1441</v>
      </c>
      <c r="E486" s="603" t="s">
        <v>1402</v>
      </c>
      <c r="F486" s="661" t="s">
        <v>3216</v>
      </c>
      <c r="G486" s="616"/>
      <c r="H486" s="655"/>
      <c r="J486" s="607" t="s">
        <v>2726</v>
      </c>
      <c r="L486" s="607" t="s">
        <v>2727</v>
      </c>
    </row>
    <row r="487" spans="2:12" s="607" customFormat="1" ht="15.75" customHeight="1">
      <c r="B487" s="617" t="str">
        <f t="shared" si="7"/>
        <v>Year 19</v>
      </c>
      <c r="C487" s="601" t="s">
        <v>1301</v>
      </c>
      <c r="D487" s="601" t="s">
        <v>1442</v>
      </c>
      <c r="E487" s="603" t="s">
        <v>1403</v>
      </c>
      <c r="F487" s="661" t="s">
        <v>3217</v>
      </c>
      <c r="G487" s="616"/>
      <c r="H487" s="655"/>
      <c r="J487" s="607" t="s">
        <v>2728</v>
      </c>
      <c r="L487" s="607" t="s">
        <v>2729</v>
      </c>
    </row>
    <row r="488" spans="2:12" s="607" customFormat="1" ht="15.75" customHeight="1">
      <c r="B488" s="617" t="str">
        <f t="shared" si="7"/>
        <v>Year 20</v>
      </c>
      <c r="C488" s="601" t="s">
        <v>1302</v>
      </c>
      <c r="D488" s="601" t="s">
        <v>1443</v>
      </c>
      <c r="E488" s="603" t="s">
        <v>1404</v>
      </c>
      <c r="F488" s="662" t="s">
        <v>3218</v>
      </c>
      <c r="G488" s="616"/>
      <c r="H488" s="655"/>
      <c r="J488" s="607" t="s">
        <v>2730</v>
      </c>
      <c r="L488" s="607" t="s">
        <v>2731</v>
      </c>
    </row>
    <row r="489" spans="2:12" s="607" customFormat="1" ht="15.75" customHeight="1">
      <c r="B489" s="617" t="str">
        <f t="shared" si="7"/>
        <v>Charts</v>
      </c>
      <c r="C489" s="601" t="s">
        <v>1315</v>
      </c>
      <c r="D489" s="601" t="s">
        <v>1444</v>
      </c>
      <c r="E489" s="601" t="s">
        <v>1475</v>
      </c>
      <c r="F489" s="660" t="s">
        <v>3219</v>
      </c>
      <c r="G489" s="616"/>
      <c r="H489" s="655"/>
    </row>
    <row r="490" spans="2:12" s="607" customFormat="1" ht="15.75" customHeight="1">
      <c r="B490" s="617" t="str">
        <f t="shared" si="7"/>
        <v>Wattage</v>
      </c>
      <c r="C490" s="601" t="s">
        <v>41</v>
      </c>
      <c r="D490" s="601" t="s">
        <v>1445</v>
      </c>
      <c r="E490" s="601" t="s">
        <v>1476</v>
      </c>
      <c r="F490" s="660" t="s">
        <v>3220</v>
      </c>
      <c r="G490" s="616"/>
      <c r="H490" s="655"/>
    </row>
    <row r="491" spans="2:12" s="607" customFormat="1" ht="15.75" customHeight="1">
      <c r="B491" s="617" t="str">
        <f t="shared" si="7"/>
        <v>Illuminance</v>
      </c>
      <c r="C491" s="601" t="s">
        <v>17</v>
      </c>
      <c r="D491" s="604" t="s">
        <v>768</v>
      </c>
      <c r="E491" s="604" t="s">
        <v>959</v>
      </c>
      <c r="F491" s="660" t="s">
        <v>3007</v>
      </c>
      <c r="G491" s="616"/>
      <c r="H491" s="655"/>
    </row>
    <row r="492" spans="2:12" s="607" customFormat="1" ht="15.75" customHeight="1">
      <c r="B492" s="617" t="str">
        <f t="shared" si="7"/>
        <v>Luminance</v>
      </c>
      <c r="C492" s="601" t="s">
        <v>199</v>
      </c>
      <c r="D492" s="604" t="s">
        <v>199</v>
      </c>
      <c r="E492" s="604" t="s">
        <v>960</v>
      </c>
      <c r="F492" s="660" t="s">
        <v>3008</v>
      </c>
      <c r="G492" s="616"/>
      <c r="H492" s="655"/>
    </row>
    <row r="493" spans="2:12" s="607" customFormat="1" ht="15.75" customHeight="1">
      <c r="B493" s="617" t="str">
        <f t="shared" si="7"/>
        <v>Baseline</v>
      </c>
      <c r="C493" s="601" t="s">
        <v>22</v>
      </c>
      <c r="D493" s="601" t="s">
        <v>1453</v>
      </c>
      <c r="E493" s="601" t="s">
        <v>1454</v>
      </c>
      <c r="F493" s="661" t="s">
        <v>3005</v>
      </c>
      <c r="G493" s="616"/>
      <c r="H493" s="655"/>
    </row>
    <row r="494" spans="2:12" s="607" customFormat="1" ht="15.75" customHeight="1">
      <c r="B494" s="617" t="str">
        <f t="shared" ref="B494:B557" si="8">INDEX(C494:G494,MATCH($B$11,$C$11:$G$11,0))</f>
        <v>Passes</v>
      </c>
      <c r="C494" s="601" t="s">
        <v>1316</v>
      </c>
      <c r="D494" s="601" t="s">
        <v>1446</v>
      </c>
      <c r="E494" s="604" t="s">
        <v>1477</v>
      </c>
      <c r="F494" s="660" t="s">
        <v>3221</v>
      </c>
      <c r="G494" s="616"/>
      <c r="H494" s="655"/>
    </row>
    <row r="495" spans="2:12" s="607" customFormat="1" ht="15.75" customHeight="1">
      <c r="B495" s="617" t="str">
        <f t="shared" si="8"/>
        <v>Fails</v>
      </c>
      <c r="C495" s="601" t="s">
        <v>1317</v>
      </c>
      <c r="D495" s="601" t="s">
        <v>1447</v>
      </c>
      <c r="E495" s="604" t="s">
        <v>1478</v>
      </c>
      <c r="F495" s="660" t="s">
        <v>3222</v>
      </c>
      <c r="G495" s="616"/>
      <c r="H495" s="655"/>
    </row>
    <row r="496" spans="2:12" s="607" customFormat="1" ht="15.75" customHeight="1">
      <c r="B496" s="617" t="str">
        <f t="shared" si="8"/>
        <v>Target-Average Illuminance</v>
      </c>
      <c r="C496" s="601" t="s">
        <v>1318</v>
      </c>
      <c r="D496" s="601" t="s">
        <v>1448</v>
      </c>
      <c r="E496" s="601" t="s">
        <v>1479</v>
      </c>
      <c r="F496" s="662" t="s">
        <v>3223</v>
      </c>
      <c r="G496" s="616"/>
      <c r="H496" s="655"/>
    </row>
    <row r="497" spans="2:13" s="607" customFormat="1" ht="15.75" customHeight="1">
      <c r="B497" s="617" t="str">
        <f t="shared" si="8"/>
        <v>Average Illuminance</v>
      </c>
      <c r="C497" s="601" t="s">
        <v>39</v>
      </c>
      <c r="D497" s="601" t="s">
        <v>814</v>
      </c>
      <c r="E497" s="601" t="s">
        <v>1359</v>
      </c>
      <c r="F497" s="660" t="s">
        <v>3035</v>
      </c>
      <c r="G497" s="616"/>
      <c r="H497" s="655"/>
    </row>
    <row r="498" spans="2:13" s="607" customFormat="1" ht="15.75" customHeight="1">
      <c r="B498" s="617" t="str">
        <f t="shared" si="8"/>
        <v>Target-Average Luminance</v>
      </c>
      <c r="C498" s="601" t="s">
        <v>1319</v>
      </c>
      <c r="D498" s="601" t="s">
        <v>1656</v>
      </c>
      <c r="E498" s="601" t="s">
        <v>1480</v>
      </c>
      <c r="F498" s="660" t="s">
        <v>3224</v>
      </c>
      <c r="G498" s="616"/>
      <c r="H498" s="655"/>
    </row>
    <row r="499" spans="2:13" s="607" customFormat="1" ht="15.75" customHeight="1">
      <c r="B499" s="617" t="str">
        <f t="shared" si="8"/>
        <v>Average Luminance</v>
      </c>
      <c r="C499" s="601" t="s">
        <v>203</v>
      </c>
      <c r="D499" s="601" t="s">
        <v>1405</v>
      </c>
      <c r="E499" s="604" t="s">
        <v>973</v>
      </c>
      <c r="F499" s="660" t="s">
        <v>3225</v>
      </c>
      <c r="G499" s="616"/>
      <c r="H499" s="655"/>
    </row>
    <row r="500" spans="2:13" s="607" customFormat="1" ht="15.75" customHeight="1">
      <c r="B500" s="617" t="str">
        <f t="shared" si="8"/>
        <v>Min to Avg</v>
      </c>
      <c r="C500" s="601" t="s">
        <v>1320</v>
      </c>
      <c r="D500" s="601" t="s">
        <v>1449</v>
      </c>
      <c r="E500" s="601" t="s">
        <v>1481</v>
      </c>
      <c r="F500" s="661" t="s">
        <v>3226</v>
      </c>
      <c r="G500" s="616"/>
      <c r="H500" s="655"/>
    </row>
    <row r="501" spans="2:13" s="607" customFormat="1" ht="15.75" customHeight="1">
      <c r="B501" s="617" t="str">
        <f t="shared" si="8"/>
        <v>Min to Max</v>
      </c>
      <c r="C501" s="601" t="s">
        <v>1321</v>
      </c>
      <c r="D501" s="601" t="s">
        <v>1450</v>
      </c>
      <c r="E501" s="601" t="s">
        <v>1482</v>
      </c>
      <c r="F501" s="662" t="s">
        <v>3227</v>
      </c>
      <c r="G501" s="616"/>
      <c r="H501" s="655"/>
    </row>
    <row r="502" spans="2:13" s="607" customFormat="1" ht="15.75" customHeight="1">
      <c r="B502" s="617" t="str">
        <f t="shared" si="8"/>
        <v>Avg to Min</v>
      </c>
      <c r="C502" s="601" t="s">
        <v>1328</v>
      </c>
      <c r="D502" s="601" t="s">
        <v>1451</v>
      </c>
      <c r="E502" s="601" t="s">
        <v>1483</v>
      </c>
      <c r="F502" s="662" t="s">
        <v>3228</v>
      </c>
      <c r="G502" s="616"/>
      <c r="H502" s="655"/>
    </row>
    <row r="503" spans="2:13" s="607" customFormat="1" ht="15.75" customHeight="1">
      <c r="B503" s="617" t="str">
        <f t="shared" si="8"/>
        <v>Max to Min</v>
      </c>
      <c r="C503" s="601" t="s">
        <v>1329</v>
      </c>
      <c r="D503" s="601" t="s">
        <v>1452</v>
      </c>
      <c r="E503" s="601" t="s">
        <v>1484</v>
      </c>
      <c r="F503" s="662" t="s">
        <v>3229</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1330</v>
      </c>
      <c r="D504" s="601" t="s">
        <v>1657</v>
      </c>
      <c r="E504" s="601" t="s">
        <v>1485</v>
      </c>
      <c r="F504" s="660" t="s">
        <v>3230</v>
      </c>
      <c r="G504" s="616"/>
      <c r="H504" s="655"/>
      <c r="J504" s="607" t="s">
        <v>2732</v>
      </c>
    </row>
    <row r="505" spans="2:13" s="607" customFormat="1" ht="15.75" customHeight="1">
      <c r="B505" s="617" t="str">
        <f t="shared" si="8"/>
        <v>Optional Inputs</v>
      </c>
      <c r="C505" s="601" t="s">
        <v>1663</v>
      </c>
      <c r="D505" s="601" t="s">
        <v>1828</v>
      </c>
      <c r="E505" s="601" t="s">
        <v>1704</v>
      </c>
      <c r="F505" s="660" t="s">
        <v>3231</v>
      </c>
      <c r="G505" s="616"/>
      <c r="H505" s="655"/>
      <c r="J505" s="607" t="s">
        <v>2733</v>
      </c>
    </row>
    <row r="506" spans="2:13" s="607" customFormat="1" ht="15.75" customHeight="1">
      <c r="B506" s="617" t="str">
        <f t="shared" si="8"/>
        <v>If desired, enter the value for each fixture in the appropriate column. If you wish to use the default value, leave the column blank.</v>
      </c>
      <c r="C506" s="601" t="s">
        <v>1664</v>
      </c>
      <c r="D506" s="601" t="s">
        <v>1829</v>
      </c>
      <c r="E506" s="601" t="s">
        <v>1705</v>
      </c>
      <c r="F506" s="660" t="s">
        <v>3232</v>
      </c>
      <c r="G506" s="616"/>
      <c r="H506" s="655"/>
      <c r="J506" s="607" t="s">
        <v>2734</v>
      </c>
    </row>
    <row r="507" spans="2:13" s="607" customFormat="1" ht="15.75" customHeight="1">
      <c r="B507" s="617" t="str">
        <f t="shared" si="8"/>
        <v>Blue indicates values that are not default</v>
      </c>
      <c r="C507" s="601" t="s">
        <v>1668</v>
      </c>
      <c r="D507" s="601" t="s">
        <v>1830</v>
      </c>
      <c r="E507" s="601" t="s">
        <v>1706</v>
      </c>
      <c r="F507" s="660" t="s">
        <v>3233</v>
      </c>
      <c r="G507" s="616"/>
      <c r="H507" s="655"/>
    </row>
    <row r="508" spans="2:13" s="607" customFormat="1" ht="15.75" customHeight="1">
      <c r="B508" s="617" t="str">
        <f t="shared" si="8"/>
        <v>Return on Investment (after 'x' years)</v>
      </c>
      <c r="C508" s="601" t="s">
        <v>1670</v>
      </c>
      <c r="D508" s="601" t="s">
        <v>1831</v>
      </c>
      <c r="E508" s="601" t="s">
        <v>1707</v>
      </c>
      <c r="F508" s="660" t="s">
        <v>3234</v>
      </c>
      <c r="G508" s="616"/>
      <c r="H508" s="655"/>
      <c r="J508" s="607" t="s">
        <v>2735</v>
      </c>
      <c r="L508" s="607" t="s">
        <v>2736</v>
      </c>
      <c r="M508" s="607" t="s">
        <v>2737</v>
      </c>
    </row>
    <row r="509" spans="2:13" s="607" customFormat="1" ht="15.75" customHeight="1">
      <c r="B509" s="617" t="str">
        <f t="shared" si="8"/>
        <v>Upgrade is cheaper to install than baseline!</v>
      </c>
      <c r="C509" s="601" t="s">
        <v>1675</v>
      </c>
      <c r="D509" s="601" t="s">
        <v>1832</v>
      </c>
      <c r="E509" s="601" t="s">
        <v>1708</v>
      </c>
      <c r="F509" s="660" t="s">
        <v>3235</v>
      </c>
      <c r="G509" s="616"/>
      <c r="H509" s="655"/>
      <c r="J509" s="607" t="s">
        <v>2738</v>
      </c>
    </row>
    <row r="510" spans="2:13" s="607" customFormat="1" ht="15.75" customHeight="1">
      <c r="B510" s="617" t="str">
        <f t="shared" si="8"/>
        <v>Upgrade is more costly to operate!</v>
      </c>
      <c r="C510" s="601" t="s">
        <v>1676</v>
      </c>
      <c r="D510" s="601" t="s">
        <v>1833</v>
      </c>
      <c r="E510" s="601" t="s">
        <v>1709</v>
      </c>
      <c r="F510" s="660" t="s">
        <v>3236</v>
      </c>
      <c r="G510" s="616"/>
      <c r="H510" s="655"/>
      <c r="J510" s="607" t="s">
        <v>2738</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1681</v>
      </c>
      <c r="D511" s="601" t="s">
        <v>1834</v>
      </c>
      <c r="E511" s="601" t="s">
        <v>1710</v>
      </c>
      <c r="F511" s="660" t="s">
        <v>3237</v>
      </c>
      <c r="G511" s="616"/>
      <c r="H511" s="655"/>
      <c r="J511" s="607" t="s">
        <v>2739</v>
      </c>
    </row>
    <row r="512" spans="2:13" s="607" customFormat="1" ht="15.75" customHeight="1">
      <c r="B512" s="617" t="str">
        <f t="shared" si="8"/>
        <v>Required Inputs</v>
      </c>
      <c r="C512" s="601" t="s">
        <v>1687</v>
      </c>
      <c r="D512" s="601" t="s">
        <v>1835</v>
      </c>
      <c r="E512" s="602" t="s">
        <v>1711</v>
      </c>
      <c r="F512" s="660" t="s">
        <v>3238</v>
      </c>
      <c r="G512" s="616"/>
      <c r="H512" s="655"/>
      <c r="J512" s="607" t="s">
        <v>2740</v>
      </c>
    </row>
    <row r="513" spans="2:10" s="607" customFormat="1" ht="15.75" customHeight="1">
      <c r="B513" s="617" t="str">
        <f t="shared" si="8"/>
        <v>Step 1: Save the IES files you would like to upload to the tool into a folder on your hard drive</v>
      </c>
      <c r="C513" s="601" t="s">
        <v>1940</v>
      </c>
      <c r="D513" s="601" t="s">
        <v>1836</v>
      </c>
      <c r="E513" s="601" t="s">
        <v>1712</v>
      </c>
      <c r="F513" s="660" t="s">
        <v>3239</v>
      </c>
      <c r="G513" s="616"/>
      <c r="H513" s="655"/>
      <c r="J513" s="607" t="s">
        <v>2741</v>
      </c>
    </row>
    <row r="514" spans="2:10" s="607" customFormat="1" ht="15.75" customHeight="1">
      <c r="B514" s="617" t="str">
        <f t="shared" si="8"/>
        <v>Step 2: Select “Add files to list below”</v>
      </c>
      <c r="C514" s="601" t="s">
        <v>1941</v>
      </c>
      <c r="D514" s="601" t="s">
        <v>1837</v>
      </c>
      <c r="E514" s="601" t="s">
        <v>1713</v>
      </c>
      <c r="F514" s="660" t="s">
        <v>3240</v>
      </c>
      <c r="G514" s="616"/>
      <c r="H514" s="655"/>
      <c r="J514" s="607" t="s">
        <v>2742</v>
      </c>
    </row>
    <row r="515" spans="2:10" s="607" customFormat="1" ht="15.75" customHeight="1">
      <c r="B515" s="617" t="str">
        <f t="shared" si="8"/>
        <v>Step 3: Use the dialog box to find the folder where the files are saved on your hard drive. Select one of the files in the folder and click “Open”</v>
      </c>
      <c r="C515" s="601" t="s">
        <v>1688</v>
      </c>
      <c r="D515" s="601" t="s">
        <v>1838</v>
      </c>
      <c r="E515" s="601" t="s">
        <v>1714</v>
      </c>
      <c r="F515" s="660" t="s">
        <v>3241</v>
      </c>
      <c r="G515" s="616"/>
      <c r="H515" s="655"/>
      <c r="J515" s="607" t="s">
        <v>2743</v>
      </c>
    </row>
    <row r="516" spans="2:10" s="607" customFormat="1" ht="15.75" customHeight="1">
      <c r="B516" s="617" t="str">
        <f t="shared" si="8"/>
        <v>Step 4: Enter a name for the fixture that you can use to identify the fixture in the tool analysis (the default will be the file name)</v>
      </c>
      <c r="C516" s="601" t="s">
        <v>1689</v>
      </c>
      <c r="D516" s="601" t="s">
        <v>1839</v>
      </c>
      <c r="E516" s="601" t="s">
        <v>1715</v>
      </c>
      <c r="F516" s="660" t="s">
        <v>3242</v>
      </c>
      <c r="G516" s="616"/>
      <c r="H516" s="655"/>
      <c r="J516" s="607" t="s">
        <v>2744</v>
      </c>
    </row>
    <row r="517" spans="2:10" s="607" customFormat="1" ht="15.75" customHeight="1">
      <c r="B517" s="617" t="str">
        <f t="shared" si="8"/>
        <v>Step 5: Enter the Fixture Type (HPS, MH, or LED)</v>
      </c>
      <c r="C517" s="601" t="s">
        <v>1690</v>
      </c>
      <c r="D517" s="601" t="s">
        <v>1840</v>
      </c>
      <c r="E517" s="602" t="s">
        <v>1716</v>
      </c>
      <c r="F517" s="660" t="s">
        <v>3243</v>
      </c>
      <c r="G517" s="616"/>
      <c r="H517" s="655"/>
      <c r="J517" s="607" t="s">
        <v>2745</v>
      </c>
    </row>
    <row r="518" spans="2:10" s="607" customFormat="1" ht="15.75" customHeight="1">
      <c r="B518" s="617" t="str">
        <f t="shared" si="8"/>
        <v>Step 6: If desired, enter data for optional inputs found in columns D-K</v>
      </c>
      <c r="C518" s="601" t="s">
        <v>1693</v>
      </c>
      <c r="D518" s="601" t="s">
        <v>1841</v>
      </c>
      <c r="E518" s="601" t="s">
        <v>1717</v>
      </c>
      <c r="F518" s="660" t="s">
        <v>3244</v>
      </c>
      <c r="G518" s="616"/>
      <c r="H518" s="655"/>
      <c r="J518" s="607" t="s">
        <v>2746</v>
      </c>
    </row>
    <row r="519" spans="2:10" s="607" customFormat="1" ht="15.75" customHeight="1">
      <c r="B519" s="617" t="str">
        <f t="shared" si="8"/>
        <v>Step 7: Select "Begin upload of IES files listed below"</v>
      </c>
      <c r="C519" s="601" t="s">
        <v>1691</v>
      </c>
      <c r="D519" s="601" t="s">
        <v>1842</v>
      </c>
      <c r="E519" s="601" t="s">
        <v>1718</v>
      </c>
      <c r="F519" s="660" t="s">
        <v>3245</v>
      </c>
      <c r="G519" s="616"/>
      <c r="H519" s="655"/>
      <c r="J519" s="607" t="s">
        <v>2747</v>
      </c>
    </row>
    <row r="520" spans="2:10" s="607" customFormat="1" ht="15.75" customHeight="1">
      <c r="B520" s="617" t="str">
        <f t="shared" si="8"/>
        <v>Step 8: Return to “Fixtures” tab and select the fixtures that you want to include in this analysis</v>
      </c>
      <c r="C520" s="601" t="s">
        <v>1692</v>
      </c>
      <c r="D520" s="601" t="s">
        <v>1843</v>
      </c>
      <c r="E520" s="601" t="s">
        <v>1719</v>
      </c>
      <c r="F520" s="660" t="s">
        <v>3246</v>
      </c>
      <c r="G520" s="616"/>
      <c r="H520" s="655"/>
      <c r="J520" s="607" t="s">
        <v>2748</v>
      </c>
    </row>
    <row r="521" spans="2:10" s="607" customFormat="1" ht="15.75" customHeight="1">
      <c r="B521" s="617" t="str">
        <f t="shared" si="8"/>
        <v>Error! Check the value entered for 'pole configuration' and try again</v>
      </c>
      <c r="C521" s="601" t="s">
        <v>1698</v>
      </c>
      <c r="D521" s="601" t="s">
        <v>1844</v>
      </c>
      <c r="E521" s="601" t="s">
        <v>1720</v>
      </c>
      <c r="F521" s="660" t="s">
        <v>3247</v>
      </c>
      <c r="G521" s="616"/>
      <c r="H521" s="655"/>
      <c r="I521" s="607" t="s">
        <v>2749</v>
      </c>
    </row>
    <row r="522" spans="2:10" s="607" customFormat="1" ht="15.75" customHeight="1">
      <c r="B522" s="617" t="str">
        <f t="shared" si="8"/>
        <v>Calculations can be performed using assumptions from the CIE method, IES method or both. Would you like to view the grid spacing for the CIE or the IES method?</v>
      </c>
      <c r="C522" s="601" t="s">
        <v>1729</v>
      </c>
      <c r="D522" s="601" t="s">
        <v>1845</v>
      </c>
      <c r="E522" s="601" t="s">
        <v>1797</v>
      </c>
      <c r="F522" s="660" t="s">
        <v>3248</v>
      </c>
      <c r="G522" s="616"/>
      <c r="H522" s="655"/>
      <c r="I522" s="607" t="s">
        <v>2750</v>
      </c>
    </row>
    <row r="523" spans="2:10" s="607" customFormat="1" ht="15.75" customHeight="1">
      <c r="B523" s="617" t="str">
        <f t="shared" si="8"/>
        <v>Pavement Type (only required for luminance calculations)</v>
      </c>
      <c r="C523" s="601" t="s">
        <v>1730</v>
      </c>
      <c r="D523" s="601" t="s">
        <v>1846</v>
      </c>
      <c r="E523" s="601" t="s">
        <v>1798</v>
      </c>
      <c r="F523" s="660" t="s">
        <v>3249</v>
      </c>
      <c r="G523" s="616"/>
      <c r="H523" s="655"/>
      <c r="J523" s="607" t="s">
        <v>2751</v>
      </c>
    </row>
    <row r="524" spans="2:10" s="607" customFormat="1" ht="15.75" customHeight="1">
      <c r="B524" s="617" t="str">
        <f t="shared" si="8"/>
        <v>View your inputs:</v>
      </c>
      <c r="C524" s="601" t="s">
        <v>1731</v>
      </c>
      <c r="D524" s="601" t="s">
        <v>1847</v>
      </c>
      <c r="E524" s="601" t="s">
        <v>1799</v>
      </c>
      <c r="F524" s="662" t="s">
        <v>3250</v>
      </c>
      <c r="G524" s="616"/>
      <c r="H524" s="655"/>
      <c r="J524" s="607" t="s">
        <v>2752</v>
      </c>
    </row>
    <row r="525" spans="2:10" s="607" customFormat="1" ht="15.75" customHeight="1">
      <c r="B525" s="617" t="str">
        <f t="shared" si="8"/>
        <v>Previous</v>
      </c>
      <c r="C525" s="601" t="s">
        <v>1741</v>
      </c>
      <c r="D525" s="601" t="s">
        <v>1848</v>
      </c>
      <c r="E525" s="601" t="s">
        <v>1800</v>
      </c>
      <c r="F525" s="660" t="s">
        <v>3304</v>
      </c>
      <c r="G525" s="616"/>
      <c r="H525" s="655"/>
    </row>
    <row r="526" spans="2:10" s="607" customFormat="1" ht="15.75" customHeight="1">
      <c r="B526" s="617" t="str">
        <f t="shared" si="8"/>
        <v>Next</v>
      </c>
      <c r="C526" s="601" t="s">
        <v>492</v>
      </c>
      <c r="D526" s="601" t="s">
        <v>1849</v>
      </c>
      <c r="E526" s="601" t="s">
        <v>875</v>
      </c>
      <c r="F526" s="660" t="s">
        <v>3303</v>
      </c>
      <c r="G526" s="616"/>
      <c r="H526" s="655"/>
    </row>
    <row r="527" spans="2:10" s="607" customFormat="1" ht="15.75" customHeight="1">
      <c r="B527" s="617" t="str">
        <f t="shared" si="8"/>
        <v>All yellow fields can be edited with your specific input assumptions</v>
      </c>
      <c r="C527" s="601" t="s">
        <v>1747</v>
      </c>
      <c r="D527" s="601" t="s">
        <v>1850</v>
      </c>
      <c r="E527" s="601" t="s">
        <v>1801</v>
      </c>
      <c r="F527" s="660" t="s">
        <v>3251</v>
      </c>
      <c r="G527" s="616"/>
      <c r="H527" s="655" t="str">
        <f>IF(AND(I527="",J527=""),"Remove","Check")</f>
        <v>Remove</v>
      </c>
    </row>
    <row r="528" spans="2:10" s="607" customFormat="1" ht="15.75" customHeight="1">
      <c r="B528" s="617" t="str">
        <f t="shared" si="8"/>
        <v>IES Method</v>
      </c>
      <c r="C528" s="601" t="s">
        <v>1757</v>
      </c>
      <c r="D528" s="601" t="s">
        <v>1851</v>
      </c>
      <c r="E528" s="601" t="s">
        <v>1802</v>
      </c>
      <c r="F528" s="662" t="s">
        <v>3252</v>
      </c>
      <c r="G528" s="616"/>
      <c r="H528" s="655"/>
      <c r="J528" s="607" t="s">
        <v>2753</v>
      </c>
    </row>
    <row r="529" spans="2:10" s="607" customFormat="1" ht="15.75" customHeight="1">
      <c r="B529" s="617" t="str">
        <f t="shared" si="8"/>
        <v>CIE Method</v>
      </c>
      <c r="C529" s="601" t="s">
        <v>1758</v>
      </c>
      <c r="D529" s="601" t="s">
        <v>1852</v>
      </c>
      <c r="E529" s="601" t="s">
        <v>1803</v>
      </c>
      <c r="F529" s="662" t="s">
        <v>3253</v>
      </c>
      <c r="G529" s="616"/>
      <c r="H529" s="655"/>
      <c r="J529" s="607" t="s">
        <v>2754</v>
      </c>
    </row>
    <row r="530" spans="2:10" s="607" customFormat="1" ht="15.75" customHeight="1">
      <c r="B530" s="617" t="str">
        <f t="shared" si="8"/>
        <v>Only the first 125 selected fixtures are shown</v>
      </c>
      <c r="C530" s="603" t="s">
        <v>1775</v>
      </c>
      <c r="D530" s="601" t="s">
        <v>1853</v>
      </c>
      <c r="E530" s="601" t="s">
        <v>1804</v>
      </c>
      <c r="F530" s="660" t="s">
        <v>3254</v>
      </c>
      <c r="G530" s="616"/>
      <c r="H530" s="655"/>
      <c r="J530" s="607" t="s">
        <v>2755</v>
      </c>
    </row>
    <row r="531" spans="2:10" s="607" customFormat="1" ht="15.75" customHeight="1">
      <c r="B531" s="617" t="str">
        <f t="shared" si="8"/>
        <v>Road configuration is same between baseline and upgrade</v>
      </c>
      <c r="C531" s="601" t="s">
        <v>1770</v>
      </c>
      <c r="D531" s="601" t="s">
        <v>1854</v>
      </c>
      <c r="E531" s="601" t="s">
        <v>1805</v>
      </c>
      <c r="F531" s="660" t="s">
        <v>3255</v>
      </c>
      <c r="G531" s="616"/>
      <c r="H531" s="655"/>
      <c r="J531" s="607" t="s">
        <v>2756</v>
      </c>
    </row>
    <row r="532" spans="2:10" s="607" customFormat="1" ht="15.75" customHeight="1">
      <c r="B532" s="617" t="str">
        <f t="shared" si="8"/>
        <v>Baseline road configuration is different from the Upgrade configuration - is this intentional?</v>
      </c>
      <c r="C532" s="601" t="s">
        <v>1776</v>
      </c>
      <c r="D532" s="601" t="s">
        <v>1855</v>
      </c>
      <c r="E532" s="601" t="s">
        <v>1806</v>
      </c>
      <c r="F532" s="660" t="s">
        <v>3256</v>
      </c>
      <c r="G532" s="616"/>
      <c r="H532" s="655"/>
      <c r="J532" s="607" t="s">
        <v>2756</v>
      </c>
    </row>
    <row r="533" spans="2:10" s="607" customFormat="1" ht="15.75" customHeight="1">
      <c r="B533" s="617" t="str">
        <f t="shared" si="8"/>
        <v>The IES calculation method is selected</v>
      </c>
      <c r="C533" s="601" t="s">
        <v>1772</v>
      </c>
      <c r="D533" s="601" t="s">
        <v>1856</v>
      </c>
      <c r="E533" s="601" t="s">
        <v>1807</v>
      </c>
      <c r="F533" s="660" t="s">
        <v>3257</v>
      </c>
      <c r="G533" s="616"/>
      <c r="H533" s="655"/>
      <c r="J533" s="607" t="s">
        <v>2757</v>
      </c>
    </row>
    <row r="534" spans="2:10" s="607" customFormat="1" ht="15.75" customHeight="1">
      <c r="B534" s="617" t="str">
        <f t="shared" si="8"/>
        <v>The CIE calculation method is selected</v>
      </c>
      <c r="C534" s="601" t="s">
        <v>1777</v>
      </c>
      <c r="D534" s="601" t="s">
        <v>1857</v>
      </c>
      <c r="E534" s="601" t="s">
        <v>1808</v>
      </c>
      <c r="F534" s="660" t="s">
        <v>3258</v>
      </c>
      <c r="G534" s="616"/>
      <c r="H534" s="655"/>
      <c r="J534" s="607" t="s">
        <v>2757</v>
      </c>
    </row>
    <row r="535" spans="2:10" s="607" customFormat="1" ht="15.75" customHeight="1">
      <c r="B535" s="617" t="str">
        <f t="shared" si="8"/>
        <v>Both calculation methods are selected</v>
      </c>
      <c r="C535" s="601" t="s">
        <v>1778</v>
      </c>
      <c r="D535" s="601" t="s">
        <v>1858</v>
      </c>
      <c r="E535" s="601" t="s">
        <v>1809</v>
      </c>
      <c r="F535" s="660" t="s">
        <v>3259</v>
      </c>
      <c r="G535" s="616"/>
      <c r="H535" s="655"/>
      <c r="J535" s="607" t="s">
        <v>2757</v>
      </c>
    </row>
    <row r="536" spans="2:10" s="607" customFormat="1" ht="15.75" customHeight="1">
      <c r="B536" s="617" t="str">
        <f t="shared" si="8"/>
        <v>No calculation method is selected</v>
      </c>
      <c r="C536" s="601" t="s">
        <v>1796</v>
      </c>
      <c r="D536" s="601" t="s">
        <v>1859</v>
      </c>
      <c r="E536" s="601" t="s">
        <v>1810</v>
      </c>
      <c r="F536" s="660" t="s">
        <v>3260</v>
      </c>
      <c r="G536" s="616"/>
      <c r="H536" s="655"/>
      <c r="J536" s="607" t="s">
        <v>2757</v>
      </c>
    </row>
    <row r="537" spans="2:10" s="607" customFormat="1" ht="15.75" customHeight="1">
      <c r="B537" s="617" t="str">
        <f t="shared" si="8"/>
        <v>You have entered all lighting targets for the IES method</v>
      </c>
      <c r="C537" s="601" t="s">
        <v>1784</v>
      </c>
      <c r="D537" s="601" t="s">
        <v>1860</v>
      </c>
      <c r="E537" s="601" t="s">
        <v>1811</v>
      </c>
      <c r="F537" s="660" t="s">
        <v>3261</v>
      </c>
      <c r="G537" s="616"/>
      <c r="H537" s="655"/>
      <c r="J537" s="607" t="s">
        <v>2758</v>
      </c>
    </row>
    <row r="538" spans="2:10" s="607" customFormat="1" ht="15.75" customHeight="1">
      <c r="B538" s="617" t="str">
        <f t="shared" si="8"/>
        <v>You have NOT completed the lighting targets for the IES method</v>
      </c>
      <c r="C538" s="601" t="s">
        <v>1783</v>
      </c>
      <c r="D538" s="601" t="s">
        <v>1861</v>
      </c>
      <c r="E538" s="601" t="s">
        <v>1812</v>
      </c>
      <c r="F538" s="660" t="s">
        <v>3262</v>
      </c>
      <c r="G538" s="616"/>
      <c r="H538" s="655"/>
      <c r="J538" s="607" t="s">
        <v>2758</v>
      </c>
    </row>
    <row r="539" spans="2:10" s="607" customFormat="1" ht="15.75" customHeight="1">
      <c r="B539" s="617" t="str">
        <f t="shared" si="8"/>
        <v>You have entered all lighting targets for the CIE method</v>
      </c>
      <c r="C539" s="601" t="s">
        <v>1785</v>
      </c>
      <c r="D539" s="601" t="s">
        <v>1862</v>
      </c>
      <c r="E539" s="601" t="s">
        <v>1813</v>
      </c>
      <c r="F539" s="660" t="s">
        <v>3263</v>
      </c>
      <c r="G539" s="616"/>
      <c r="H539" s="655"/>
      <c r="J539" s="607" t="s">
        <v>2759</v>
      </c>
    </row>
    <row r="540" spans="2:10" s="607" customFormat="1" ht="15.75" customHeight="1">
      <c r="B540" s="617" t="str">
        <f t="shared" si="8"/>
        <v>You have NOT completed the lighting targets for the CIE method</v>
      </c>
      <c r="C540" s="601" t="s">
        <v>1782</v>
      </c>
      <c r="D540" s="601" t="s">
        <v>1863</v>
      </c>
      <c r="E540" s="601" t="s">
        <v>1814</v>
      </c>
      <c r="F540" s="660" t="s">
        <v>3264</v>
      </c>
      <c r="G540" s="616"/>
      <c r="H540" s="655"/>
      <c r="J540" s="607" t="s">
        <v>2759</v>
      </c>
    </row>
    <row r="541" spans="2:10" s="607" customFormat="1" ht="15.75" customHeight="1">
      <c r="B541" s="617" t="str">
        <f t="shared" si="8"/>
        <v>A baseline fixture is selected</v>
      </c>
      <c r="C541" s="601" t="s">
        <v>1773</v>
      </c>
      <c r="D541" s="601" t="s">
        <v>1864</v>
      </c>
      <c r="E541" s="601" t="s">
        <v>1815</v>
      </c>
      <c r="F541" s="660" t="s">
        <v>3265</v>
      </c>
      <c r="G541" s="616"/>
      <c r="H541" s="655"/>
      <c r="J541" s="607" t="s">
        <v>2760</v>
      </c>
    </row>
    <row r="542" spans="2:10" s="607" customFormat="1" ht="15.75" customHeight="1">
      <c r="B542" s="617" t="str">
        <f t="shared" si="8"/>
        <v>No baseline fixture is selected</v>
      </c>
      <c r="C542" s="601" t="s">
        <v>1779</v>
      </c>
      <c r="D542" s="601" t="s">
        <v>1865</v>
      </c>
      <c r="E542" s="601" t="s">
        <v>1816</v>
      </c>
      <c r="F542" s="660" t="s">
        <v>3266</v>
      </c>
      <c r="G542" s="616"/>
      <c r="H542" s="655"/>
      <c r="J542" s="607" t="s">
        <v>2760</v>
      </c>
    </row>
    <row r="543" spans="2:10" s="607" customFormat="1" ht="15.75" customHeight="1">
      <c r="B543" s="617" t="str">
        <f t="shared" si="8"/>
        <v xml:space="preserve"> upgrade fixtures are selected</v>
      </c>
      <c r="C543" s="601" t="s">
        <v>1786</v>
      </c>
      <c r="D543" s="601" t="s">
        <v>1967</v>
      </c>
      <c r="E543" s="601" t="s">
        <v>1968</v>
      </c>
      <c r="F543" s="662" t="s">
        <v>3267</v>
      </c>
      <c r="G543" s="616"/>
      <c r="H543" s="655"/>
      <c r="J543" s="607" t="s">
        <v>2761</v>
      </c>
    </row>
    <row r="544" spans="2:10" s="607" customFormat="1" ht="15.75" customHeight="1">
      <c r="B544" s="617" t="str">
        <f t="shared" si="8"/>
        <v>Review the inputs below to make sure you have entered all necessary values and the assumptions accurately reflect your road and fixtures.</v>
      </c>
      <c r="C544" s="601" t="s">
        <v>1769</v>
      </c>
      <c r="D544" s="601" t="s">
        <v>1866</v>
      </c>
      <c r="E544" s="601" t="s">
        <v>1817</v>
      </c>
      <c r="F544" s="661" t="s">
        <v>3268</v>
      </c>
      <c r="G544" s="616"/>
      <c r="H544" s="655"/>
      <c r="J544" s="607" t="s">
        <v>2762</v>
      </c>
    </row>
    <row r="545" spans="2:10" s="607" customFormat="1" ht="15.75" customHeight="1">
      <c r="B545" s="617" t="str">
        <f t="shared" si="8"/>
        <v>Quick check:</v>
      </c>
      <c r="C545" s="603" t="s">
        <v>1771</v>
      </c>
      <c r="D545" s="601" t="s">
        <v>1867</v>
      </c>
      <c r="E545" s="601" t="s">
        <v>1818</v>
      </c>
      <c r="F545" s="660" t="s">
        <v>3269</v>
      </c>
      <c r="G545" s="616"/>
      <c r="H545" s="655"/>
      <c r="J545" s="607" t="s">
        <v>2763</v>
      </c>
    </row>
    <row r="546" spans="2:10" s="607" customFormat="1" ht="15.75" customHeight="1">
      <c r="B546" s="617" t="str">
        <f t="shared" si="8"/>
        <v>Review All Inputs</v>
      </c>
      <c r="C546" s="603" t="s">
        <v>1774</v>
      </c>
      <c r="D546" s="601" t="s">
        <v>1868</v>
      </c>
      <c r="E546" s="601" t="s">
        <v>1819</v>
      </c>
      <c r="F546" s="660" t="s">
        <v>3270</v>
      </c>
      <c r="G546" s="616"/>
      <c r="H546" s="655"/>
      <c r="J546" s="607" t="s">
        <v>2764</v>
      </c>
    </row>
    <row r="547" spans="2:10" s="607" customFormat="1" ht="15.75" customHeight="1">
      <c r="B547" s="617" t="str">
        <f t="shared" si="8"/>
        <v>Currently selected fixtures:</v>
      </c>
      <c r="C547" s="603" t="s">
        <v>1745</v>
      </c>
      <c r="D547" s="601" t="s">
        <v>1869</v>
      </c>
      <c r="E547" s="601" t="s">
        <v>1820</v>
      </c>
      <c r="F547" s="660" t="s">
        <v>3271</v>
      </c>
      <c r="G547" s="616"/>
      <c r="H547" s="655"/>
      <c r="J547" s="607" t="s">
        <v>2765</v>
      </c>
    </row>
    <row r="548" spans="2:10" s="607" customFormat="1" ht="15.75" customHeight="1">
      <c r="B548" s="617" t="str">
        <f t="shared" si="8"/>
        <v>Select one of the fixtures from the list below. To edit the fixture assumptions, find the fixture in the table below</v>
      </c>
      <c r="C548" s="603" t="s">
        <v>1749</v>
      </c>
      <c r="D548" s="601" t="s">
        <v>1870</v>
      </c>
      <c r="E548" s="601" t="s">
        <v>1821</v>
      </c>
      <c r="F548" s="661" t="s">
        <v>3272</v>
      </c>
      <c r="G548" s="616"/>
      <c r="H548" s="655"/>
      <c r="J548" s="607" t="s">
        <v>2766</v>
      </c>
    </row>
    <row r="549" spans="2:10" s="607" customFormat="1" ht="15.75" customHeight="1">
      <c r="B549" s="617" t="str">
        <f t="shared" si="8"/>
        <v>Baseline Fixture Summary</v>
      </c>
      <c r="C549" s="603" t="s">
        <v>1748</v>
      </c>
      <c r="D549" s="601" t="s">
        <v>1871</v>
      </c>
      <c r="E549" s="601" t="s">
        <v>1822</v>
      </c>
      <c r="F549" s="660" t="s">
        <v>3273</v>
      </c>
      <c r="G549" s="616"/>
      <c r="H549" s="655"/>
    </row>
    <row r="550" spans="2:10" s="607" customFormat="1" ht="15.75" customHeight="1">
      <c r="B550" s="617" t="str">
        <f t="shared" si="8"/>
        <v>Describe Road</v>
      </c>
      <c r="C550" s="603" t="s">
        <v>1790</v>
      </c>
      <c r="D550" s="601" t="s">
        <v>1872</v>
      </c>
      <c r="E550" s="601" t="s">
        <v>1823</v>
      </c>
      <c r="F550" s="660" t="s">
        <v>3312</v>
      </c>
      <c r="G550" s="616"/>
      <c r="H550" s="655"/>
    </row>
    <row r="551" spans="2:10" s="607" customFormat="1" ht="15.75" customHeight="1">
      <c r="B551" s="617" t="str">
        <f t="shared" si="8"/>
        <v>Set Lighting Targets</v>
      </c>
      <c r="C551" s="603" t="s">
        <v>1791</v>
      </c>
      <c r="D551" s="601" t="s">
        <v>1873</v>
      </c>
      <c r="E551" s="601" t="s">
        <v>1824</v>
      </c>
      <c r="F551" s="660" t="s">
        <v>3305</v>
      </c>
      <c r="G551" s="616"/>
      <c r="H551" s="655"/>
    </row>
    <row r="552" spans="2:10" s="607" customFormat="1" ht="15.75" customHeight="1">
      <c r="B552" s="617" t="str">
        <f t="shared" si="8"/>
        <v>Choose Fixtures</v>
      </c>
      <c r="C552" s="603" t="s">
        <v>1792</v>
      </c>
      <c r="D552" s="601" t="s">
        <v>1874</v>
      </c>
      <c r="E552" s="601" t="s">
        <v>1825</v>
      </c>
      <c r="F552" s="660" t="s">
        <v>3311</v>
      </c>
      <c r="G552" s="616"/>
      <c r="H552" s="655"/>
    </row>
    <row r="553" spans="2:10" s="607" customFormat="1" ht="15.75" customHeight="1">
      <c r="B553" s="617" t="str">
        <f t="shared" si="8"/>
        <v>Identify Costs</v>
      </c>
      <c r="C553" s="603" t="s">
        <v>1793</v>
      </c>
      <c r="D553" s="601" t="s">
        <v>1875</v>
      </c>
      <c r="E553" s="601" t="s">
        <v>1826</v>
      </c>
      <c r="F553" s="660" t="s">
        <v>3310</v>
      </c>
      <c r="G553" s="616"/>
      <c r="H553" s="655"/>
    </row>
    <row r="554" spans="2:10" s="607" customFormat="1" ht="15.75" customHeight="1">
      <c r="B554" s="617" t="str">
        <f t="shared" si="8"/>
        <v>Confirm Inputs</v>
      </c>
      <c r="C554" s="603" t="s">
        <v>1768</v>
      </c>
      <c r="D554" s="601" t="s">
        <v>1876</v>
      </c>
      <c r="E554" s="601" t="s">
        <v>1827</v>
      </c>
      <c r="F554" s="660" t="s">
        <v>3274</v>
      </c>
      <c r="G554" s="616"/>
      <c r="H554" s="655"/>
      <c r="J554" s="607" t="s">
        <v>2767</v>
      </c>
    </row>
    <row r="555" spans="2:10" ht="15.75" customHeight="1">
      <c r="B555" s="617" t="str">
        <f t="shared" si="8"/>
        <v>Add a fixture</v>
      </c>
      <c r="C555" s="623" t="s">
        <v>1725</v>
      </c>
      <c r="D555" s="601" t="s">
        <v>1969</v>
      </c>
      <c r="E555" s="602" t="s">
        <v>1970</v>
      </c>
      <c r="F555" s="660" t="s">
        <v>3275</v>
      </c>
    </row>
    <row r="556" spans="2:10" ht="15.75" customHeight="1">
      <c r="B556" s="617" t="str">
        <f t="shared" si="8"/>
        <v>Delete a Fixture</v>
      </c>
      <c r="C556" s="601" t="s">
        <v>581</v>
      </c>
      <c r="D556" s="601" t="s">
        <v>833</v>
      </c>
      <c r="E556" s="601" t="s">
        <v>1602</v>
      </c>
      <c r="F556" s="661" t="s">
        <v>3276</v>
      </c>
    </row>
    <row r="557" spans="2:10" ht="15.75" customHeight="1">
      <c r="B557" s="617" t="str">
        <f t="shared" si="8"/>
        <v xml:space="preserve">Indicates the horizontal distance from the center of the pole mounting to the fixture centerline. This should include  half of the length of the fixture.
</v>
      </c>
      <c r="C557" s="605" t="s">
        <v>1662</v>
      </c>
      <c r="D557" s="611" t="s">
        <v>1041</v>
      </c>
      <c r="E557" s="606" t="s">
        <v>1623</v>
      </c>
      <c r="F557" s="661" t="s">
        <v>3277</v>
      </c>
      <c r="J557" s="610" t="s">
        <v>2768</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1750</v>
      </c>
      <c r="D558" s="612" t="s">
        <v>1742</v>
      </c>
      <c r="E558" s="606" t="s">
        <v>1743</v>
      </c>
      <c r="F558" s="661" t="s">
        <v>3278</v>
      </c>
      <c r="J558" s="610" t="s">
        <v>2769</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1728</v>
      </c>
      <c r="D559" s="606" t="s">
        <v>676</v>
      </c>
      <c r="E559" s="613" t="s">
        <v>1548</v>
      </c>
      <c r="F559" s="661" t="s">
        <v>3306</v>
      </c>
      <c r="J559" s="610" t="s">
        <v>1997</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1766</v>
      </c>
      <c r="D560" s="605" t="s">
        <v>1971</v>
      </c>
      <c r="E560" s="605" t="s">
        <v>1971</v>
      </c>
      <c r="F560" s="660" t="s">
        <v>3326</v>
      </c>
      <c r="J560" s="610" t="s">
        <v>1998</v>
      </c>
    </row>
    <row r="561" spans="2:9" ht="15.75" customHeight="1">
      <c r="B561" s="617" t="str">
        <f>INDEX(C561:G561,MATCH($B$11,$C$11:$G$11,0))</f>
        <v>You're missing an input on the Road Geometry tab. Please fix it and try again!</v>
      </c>
      <c r="C561" s="624" t="s">
        <v>1974</v>
      </c>
      <c r="D561" s="605" t="s">
        <v>1975</v>
      </c>
      <c r="E561" s="605" t="s">
        <v>1975</v>
      </c>
      <c r="F561" s="665" t="s">
        <v>3279</v>
      </c>
      <c r="I561" s="610" t="s">
        <v>1999</v>
      </c>
    </row>
    <row r="562" spans="2:9" ht="15.75" customHeight="1">
      <c r="B562" s="617" t="str">
        <f>INDEX(C562:G562,MATCH($B$11,$C$11:$G$11,0))</f>
        <v>Upload Complete</v>
      </c>
      <c r="C562" s="614" t="s">
        <v>1988</v>
      </c>
      <c r="D562" s="615" t="s">
        <v>1989</v>
      </c>
      <c r="E562" s="615" t="s">
        <v>1990</v>
      </c>
      <c r="F562" s="660" t="s">
        <v>3280</v>
      </c>
      <c r="I562" s="610" t="s">
        <v>2000</v>
      </c>
    </row>
    <row r="563" spans="2:9" ht="15.75" customHeight="1">
      <c r="B563" s="617" t="str">
        <f t="shared" ref="B563:B577" si="9">INDEX(C563:G563,MATCH($B$11,$C$11:$G$11,0))</f>
        <v>Update Baseline View</v>
      </c>
      <c r="C563" s="601" t="s">
        <v>1273</v>
      </c>
      <c r="D563" s="601" t="s">
        <v>1407</v>
      </c>
      <c r="E563" s="602" t="s">
        <v>1556</v>
      </c>
      <c r="F563" s="661" t="s">
        <v>3281</v>
      </c>
    </row>
    <row r="564" spans="2:9" ht="15.75" customHeight="1">
      <c r="B564" s="617" t="str">
        <f t="shared" si="9"/>
        <v>Update Upgrade View</v>
      </c>
      <c r="C564" s="601" t="s">
        <v>1274</v>
      </c>
      <c r="D564" s="601" t="s">
        <v>1408</v>
      </c>
      <c r="E564" s="602" t="s">
        <v>1557</v>
      </c>
      <c r="F564" s="662" t="s">
        <v>3307</v>
      </c>
    </row>
    <row r="565" spans="2:9" ht="15.75" customHeight="1">
      <c r="B565" s="617" t="str">
        <f t="shared" si="9"/>
        <v xml:space="preserve">Calculate Scenario Results </v>
      </c>
      <c r="C565" s="601" t="s">
        <v>1148</v>
      </c>
      <c r="D565" s="601" t="s">
        <v>1220</v>
      </c>
      <c r="E565" s="601" t="s">
        <v>1244</v>
      </c>
      <c r="F565" s="660" t="s">
        <v>3282</v>
      </c>
    </row>
    <row r="566" spans="2:9" ht="15.75" customHeight="1">
      <c r="B566" s="617" t="str">
        <f>INDEX(C566:G566,MATCH($B$11,$C$11:$G$11,0))</f>
        <v>General Costs</v>
      </c>
      <c r="C566" s="605" t="s">
        <v>86</v>
      </c>
      <c r="D566" s="605" t="s">
        <v>1971</v>
      </c>
      <c r="E566" s="605" t="s">
        <v>1971</v>
      </c>
      <c r="F566" s="660" t="s">
        <v>3283</v>
      </c>
    </row>
    <row r="567" spans="2:9" ht="15.75" customHeight="1">
      <c r="B567" s="617" t="str">
        <f t="shared" si="9"/>
        <v>Fixture Costs</v>
      </c>
      <c r="C567" s="605" t="s">
        <v>1765</v>
      </c>
      <c r="D567" s="605" t="s">
        <v>1971</v>
      </c>
      <c r="E567" s="605" t="s">
        <v>1971</v>
      </c>
      <c r="F567" s="660" t="s">
        <v>3284</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1767</v>
      </c>
      <c r="D568" s="605" t="s">
        <v>1971</v>
      </c>
      <c r="E568" s="605" t="s">
        <v>1971</v>
      </c>
      <c r="F568" s="660" t="s">
        <v>3285</v>
      </c>
    </row>
    <row r="569" spans="2:9" ht="15.75" customHeight="1">
      <c r="B569" s="617" t="str">
        <f t="shared" si="9"/>
        <v>1) Add files to list below</v>
      </c>
      <c r="C569" s="601" t="s">
        <v>1751</v>
      </c>
      <c r="D569" s="601" t="s">
        <v>1752</v>
      </c>
      <c r="E569" s="601" t="s">
        <v>1753</v>
      </c>
      <c r="F569" s="660" t="s">
        <v>3286</v>
      </c>
    </row>
    <row r="570" spans="2:9" ht="15.75" customHeight="1">
      <c r="B570" s="617" t="str">
        <f t="shared" si="9"/>
        <v>2) Begin upload of IES files listed below</v>
      </c>
      <c r="C570" s="601" t="s">
        <v>1756</v>
      </c>
      <c r="D570" s="601" t="s">
        <v>1754</v>
      </c>
      <c r="E570" s="601" t="s">
        <v>1755</v>
      </c>
      <c r="F570" s="660" t="s">
        <v>3287</v>
      </c>
    </row>
    <row r="571" spans="2:9" ht="15.75" customHeight="1">
      <c r="B571" s="617" t="str">
        <f t="shared" si="9"/>
        <v>Error log</v>
      </c>
      <c r="C571" s="601" t="s">
        <v>1048</v>
      </c>
      <c r="D571" s="605" t="s">
        <v>1971</v>
      </c>
      <c r="E571" s="605" t="s">
        <v>1971</v>
      </c>
      <c r="F571" s="660" t="s">
        <v>3288</v>
      </c>
    </row>
    <row r="572" spans="2:9" ht="15.75" customHeight="1">
      <c r="B572" s="617" t="str">
        <f t="shared" si="9"/>
        <v>Do you want to delete the data on the Results page?</v>
      </c>
      <c r="C572" s="601" t="s">
        <v>511</v>
      </c>
      <c r="D572" s="601" t="s">
        <v>828</v>
      </c>
      <c r="E572" s="602" t="s">
        <v>1001</v>
      </c>
      <c r="F572" s="661" t="s">
        <v>3289</v>
      </c>
    </row>
    <row r="573" spans="2:9" ht="15.75" customHeight="1">
      <c r="B573" s="617" t="str">
        <f t="shared" si="9"/>
        <v>Delete Results?</v>
      </c>
      <c r="C573" s="601" t="s">
        <v>512</v>
      </c>
      <c r="D573" s="601" t="s">
        <v>829</v>
      </c>
      <c r="E573" s="602" t="s">
        <v>1600</v>
      </c>
      <c r="F573" s="661" t="s">
        <v>3290</v>
      </c>
    </row>
    <row r="574" spans="2:9" ht="15.75" customHeight="1">
      <c r="B574" s="617" t="str">
        <f t="shared" si="9"/>
        <v>Status...</v>
      </c>
      <c r="C574" s="615" t="s">
        <v>2785</v>
      </c>
      <c r="D574" s="615" t="s">
        <v>2787</v>
      </c>
      <c r="E574" s="615" t="s">
        <v>2788</v>
      </c>
      <c r="F574" s="615" t="s">
        <v>3291</v>
      </c>
    </row>
    <row r="575" spans="2:9" ht="15.75" customHeight="1">
      <c r="B575" s="617" t="str">
        <f t="shared" si="9"/>
        <v>Performing calculations, please wait...</v>
      </c>
      <c r="C575" s="615" t="s">
        <v>2784</v>
      </c>
      <c r="D575" s="615" t="s">
        <v>2790</v>
      </c>
      <c r="E575" s="615" t="s">
        <v>2789</v>
      </c>
      <c r="F575" s="615" t="s">
        <v>3292</v>
      </c>
    </row>
    <row r="576" spans="2:9" ht="15.75" customHeight="1">
      <c r="B576" s="617" t="str">
        <f t="shared" si="9"/>
        <v>Uploading fixtures, please wait…</v>
      </c>
      <c r="C576" s="615" t="s">
        <v>2786</v>
      </c>
      <c r="D576" s="615" t="s">
        <v>2792</v>
      </c>
      <c r="E576" s="615" t="s">
        <v>2791</v>
      </c>
      <c r="F576" s="615" t="s">
        <v>3293</v>
      </c>
    </row>
    <row r="577" spans="2:6" ht="15.75" customHeight="1">
      <c r="B577" s="617" t="str">
        <f t="shared" si="9"/>
        <v>The annual increase in nominal price of electricity.</v>
      </c>
      <c r="C577" s="615" t="s">
        <v>3332</v>
      </c>
      <c r="D577" s="687" t="s">
        <v>3334</v>
      </c>
      <c r="E577" s="687" t="s">
        <v>3335</v>
      </c>
      <c r="F577" s="687" t="s">
        <v>3333</v>
      </c>
    </row>
  </sheetData>
  <dataConsolidate/>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6"/>
  <sheetViews>
    <sheetView showGridLines="0" topLeftCell="A52" workbookViewId="0">
      <selection activeCell="C5" sqref="C5"/>
    </sheetView>
  </sheetViews>
  <sheetFormatPr defaultRowHeight="15"/>
  <cols>
    <col min="1" max="1" width="15.42578125" customWidth="1"/>
    <col min="2" max="2" width="25" customWidth="1"/>
    <col min="3" max="3" width="10.7109375" bestFit="1" customWidth="1"/>
    <col min="8" max="8" width="9.140625" style="119"/>
  </cols>
  <sheetData>
    <row r="1" spans="1:9">
      <c r="I1" s="2" t="s">
        <v>532</v>
      </c>
    </row>
    <row r="2" spans="1:9">
      <c r="B2" s="31" t="s">
        <v>299</v>
      </c>
      <c r="C2" s="31">
        <v>1.77</v>
      </c>
      <c r="I2" s="34" t="s">
        <v>119</v>
      </c>
    </row>
    <row r="3" spans="1:9">
      <c r="B3" s="31" t="s">
        <v>301</v>
      </c>
      <c r="C3" s="258">
        <v>42011</v>
      </c>
      <c r="I3" t="s">
        <v>120</v>
      </c>
    </row>
    <row r="4" spans="1:9">
      <c r="B4" s="31" t="s">
        <v>300</v>
      </c>
      <c r="C4" s="258">
        <v>42156</v>
      </c>
      <c r="I4" t="s">
        <v>121</v>
      </c>
    </row>
    <row r="5" spans="1:9">
      <c r="C5" s="109"/>
      <c r="I5" t="s">
        <v>122</v>
      </c>
    </row>
    <row r="7" spans="1:9">
      <c r="I7" t="s">
        <v>1699</v>
      </c>
    </row>
    <row r="12" spans="1:9">
      <c r="A12" s="108" t="s">
        <v>298</v>
      </c>
      <c r="B12" t="s">
        <v>193</v>
      </c>
    </row>
    <row r="13" spans="1:9">
      <c r="A13" t="s">
        <v>279</v>
      </c>
      <c r="B13" t="s">
        <v>280</v>
      </c>
    </row>
    <row r="14" spans="1:9">
      <c r="A14" t="s">
        <v>281</v>
      </c>
      <c r="B14" t="s">
        <v>282</v>
      </c>
    </row>
    <row r="15" spans="1:9">
      <c r="A15" t="s">
        <v>284</v>
      </c>
      <c r="B15" t="s">
        <v>285</v>
      </c>
    </row>
    <row r="16" spans="1:9">
      <c r="B16" t="s">
        <v>289</v>
      </c>
    </row>
    <row r="17" spans="1:2">
      <c r="B17" t="s">
        <v>290</v>
      </c>
    </row>
    <row r="18" spans="1:2">
      <c r="B18" t="s">
        <v>291</v>
      </c>
    </row>
    <row r="19" spans="1:2">
      <c r="B19" t="s">
        <v>292</v>
      </c>
    </row>
    <row r="20" spans="1:2">
      <c r="B20" t="s">
        <v>293</v>
      </c>
    </row>
    <row r="21" spans="1:2">
      <c r="A21" t="s">
        <v>294</v>
      </c>
      <c r="B21" t="s">
        <v>297</v>
      </c>
    </row>
    <row r="22" spans="1:2">
      <c r="B22" t="s">
        <v>302</v>
      </c>
    </row>
    <row r="23" spans="1:2">
      <c r="B23" t="s">
        <v>313</v>
      </c>
    </row>
    <row r="24" spans="1:2">
      <c r="B24" t="s">
        <v>314</v>
      </c>
    </row>
    <row r="25" spans="1:2">
      <c r="B25" t="s">
        <v>329</v>
      </c>
    </row>
    <row r="26" spans="1:2">
      <c r="B26" t="s">
        <v>330</v>
      </c>
    </row>
    <row r="27" spans="1:2">
      <c r="A27" t="s">
        <v>378</v>
      </c>
      <c r="B27" t="s">
        <v>379</v>
      </c>
    </row>
    <row r="28" spans="1:2">
      <c r="A28" t="s">
        <v>380</v>
      </c>
      <c r="B28" t="s">
        <v>381</v>
      </c>
    </row>
    <row r="29" spans="1:2">
      <c r="A29" t="s">
        <v>526</v>
      </c>
      <c r="B29" t="s">
        <v>527</v>
      </c>
    </row>
    <row r="30" spans="1:2">
      <c r="B30" t="s">
        <v>528</v>
      </c>
    </row>
    <row r="31" spans="1:2">
      <c r="A31" s="34" t="s">
        <v>531</v>
      </c>
      <c r="B31" t="s">
        <v>530</v>
      </c>
    </row>
    <row r="32" spans="1:2">
      <c r="A32" t="s">
        <v>533</v>
      </c>
      <c r="B32" t="s">
        <v>534</v>
      </c>
    </row>
    <row r="33" spans="1:2">
      <c r="B33" t="s">
        <v>535</v>
      </c>
    </row>
    <row r="34" spans="1:2">
      <c r="B34" t="s">
        <v>536</v>
      </c>
    </row>
    <row r="35" spans="1:2">
      <c r="A35" t="s">
        <v>544</v>
      </c>
      <c r="B35" t="s">
        <v>545</v>
      </c>
    </row>
    <row r="36" spans="1:2">
      <c r="B36" t="s">
        <v>546</v>
      </c>
    </row>
    <row r="37" spans="1:2">
      <c r="A37" t="s">
        <v>583</v>
      </c>
      <c r="B37" t="s">
        <v>584</v>
      </c>
    </row>
    <row r="38" spans="1:2">
      <c r="B38" t="s">
        <v>585</v>
      </c>
    </row>
    <row r="39" spans="1:2">
      <c r="B39" t="s">
        <v>586</v>
      </c>
    </row>
    <row r="40" spans="1:2">
      <c r="B40" t="s">
        <v>587</v>
      </c>
    </row>
    <row r="41" spans="1:2">
      <c r="B41" t="s">
        <v>588</v>
      </c>
    </row>
    <row r="42" spans="1:2">
      <c r="A42" t="s">
        <v>593</v>
      </c>
      <c r="B42" s="270" t="s">
        <v>589</v>
      </c>
    </row>
    <row r="43" spans="1:2">
      <c r="B43" t="s">
        <v>590</v>
      </c>
    </row>
    <row r="44" spans="1:2">
      <c r="B44" t="s">
        <v>591</v>
      </c>
    </row>
    <row r="45" spans="1:2">
      <c r="B45" t="s">
        <v>592</v>
      </c>
    </row>
    <row r="46" spans="1:2">
      <c r="B46" t="s">
        <v>594</v>
      </c>
    </row>
    <row r="47" spans="1:2">
      <c r="B47" t="s">
        <v>595</v>
      </c>
    </row>
    <row r="48" spans="1:2">
      <c r="A48" t="s">
        <v>837</v>
      </c>
      <c r="B48" t="s">
        <v>838</v>
      </c>
    </row>
    <row r="49" spans="1:2">
      <c r="B49" t="s">
        <v>839</v>
      </c>
    </row>
    <row r="50" spans="1:2">
      <c r="B50" t="s">
        <v>1044</v>
      </c>
    </row>
    <row r="51" spans="1:2">
      <c r="A51" t="s">
        <v>1045</v>
      </c>
      <c r="B51" t="s">
        <v>1046</v>
      </c>
    </row>
    <row r="52" spans="1:2">
      <c r="A52" t="s">
        <v>1055</v>
      </c>
      <c r="B52" t="s">
        <v>1056</v>
      </c>
    </row>
    <row r="53" spans="1:2">
      <c r="B53" t="s">
        <v>1057</v>
      </c>
    </row>
    <row r="54" spans="1:2">
      <c r="B54" t="s">
        <v>1062</v>
      </c>
    </row>
    <row r="55" spans="1:2">
      <c r="B55" t="s">
        <v>1063</v>
      </c>
    </row>
    <row r="57" spans="1:2">
      <c r="A57" t="s">
        <v>1086</v>
      </c>
      <c r="B57" t="s">
        <v>1087</v>
      </c>
    </row>
    <row r="58" spans="1:2">
      <c r="B58" s="34" t="s">
        <v>1088</v>
      </c>
    </row>
    <row r="59" spans="1:2">
      <c r="A59" t="s">
        <v>1089</v>
      </c>
      <c r="B59" t="s">
        <v>1090</v>
      </c>
    </row>
    <row r="60" spans="1:2">
      <c r="B60" t="s">
        <v>1091</v>
      </c>
    </row>
    <row r="61" spans="1:2">
      <c r="B61" t="s">
        <v>1092</v>
      </c>
    </row>
    <row r="62" spans="1:2">
      <c r="B62" t="s">
        <v>1093</v>
      </c>
    </row>
    <row r="63" spans="1:2">
      <c r="A63" t="s">
        <v>1095</v>
      </c>
      <c r="B63" t="s">
        <v>1096</v>
      </c>
    </row>
    <row r="64" spans="1:2">
      <c r="A64" t="s">
        <v>1117</v>
      </c>
      <c r="B64" t="s">
        <v>1118</v>
      </c>
    </row>
    <row r="65" spans="1:2">
      <c r="B65" t="s">
        <v>1119</v>
      </c>
    </row>
    <row r="66" spans="1:2">
      <c r="A66" t="s">
        <v>1120</v>
      </c>
      <c r="B66" t="s">
        <v>1121</v>
      </c>
    </row>
    <row r="67" spans="1:2">
      <c r="B67" t="s">
        <v>1122</v>
      </c>
    </row>
    <row r="68" spans="1:2">
      <c r="B68" s="42" t="s">
        <v>1123</v>
      </c>
    </row>
    <row r="69" spans="1:2">
      <c r="A69" t="s">
        <v>1130</v>
      </c>
      <c r="B69" t="s">
        <v>1131</v>
      </c>
    </row>
    <row r="70" spans="1:2">
      <c r="B70" t="s">
        <v>1132</v>
      </c>
    </row>
    <row r="71" spans="1:2">
      <c r="A71" t="s">
        <v>1135</v>
      </c>
      <c r="B71" t="s">
        <v>1136</v>
      </c>
    </row>
    <row r="72" spans="1:2">
      <c r="A72" t="s">
        <v>1137</v>
      </c>
      <c r="B72" t="s">
        <v>1138</v>
      </c>
    </row>
    <row r="73" spans="1:2">
      <c r="B73" t="s">
        <v>1139</v>
      </c>
    </row>
    <row r="74" spans="1:2">
      <c r="B74" t="s">
        <v>1140</v>
      </c>
    </row>
    <row r="75" spans="1:2">
      <c r="B75" t="s">
        <v>1150</v>
      </c>
    </row>
    <row r="76" spans="1:2">
      <c r="B76" t="s">
        <v>1151</v>
      </c>
    </row>
    <row r="77" spans="1:2">
      <c r="A77" t="s">
        <v>1172</v>
      </c>
      <c r="B77" t="s">
        <v>1173</v>
      </c>
    </row>
    <row r="78" spans="1:2">
      <c r="B78" t="s">
        <v>1174</v>
      </c>
    </row>
    <row r="79" spans="1:2" ht="13.5" customHeight="1">
      <c r="B79" t="s">
        <v>1175</v>
      </c>
    </row>
    <row r="80" spans="1:2">
      <c r="B80" t="s">
        <v>1176</v>
      </c>
    </row>
    <row r="81" spans="1:2">
      <c r="B81" t="s">
        <v>1186</v>
      </c>
    </row>
    <row r="82" spans="1:2">
      <c r="B82" t="s">
        <v>1187</v>
      </c>
    </row>
    <row r="83" spans="1:2">
      <c r="A83" t="s">
        <v>1189</v>
      </c>
      <c r="B83" t="s">
        <v>1190</v>
      </c>
    </row>
    <row r="84" spans="1:2">
      <c r="B84" t="s">
        <v>1195</v>
      </c>
    </row>
    <row r="85" spans="1:2">
      <c r="A85" t="s">
        <v>1198</v>
      </c>
      <c r="B85" t="s">
        <v>1199</v>
      </c>
    </row>
    <row r="86" spans="1:2">
      <c r="B86" t="s">
        <v>1200</v>
      </c>
    </row>
    <row r="87" spans="1:2">
      <c r="A87" t="s">
        <v>1201</v>
      </c>
      <c r="B87" t="s">
        <v>1202</v>
      </c>
    </row>
    <row r="88" spans="1:2">
      <c r="A88" t="s">
        <v>1203</v>
      </c>
      <c r="B88" t="s">
        <v>1205</v>
      </c>
    </row>
    <row r="89" spans="1:2">
      <c r="A89" t="s">
        <v>1204</v>
      </c>
      <c r="B89" t="s">
        <v>1206</v>
      </c>
    </row>
    <row r="90" spans="1:2">
      <c r="A90" t="s">
        <v>1208</v>
      </c>
      <c r="B90" t="s">
        <v>1212</v>
      </c>
    </row>
    <row r="91" spans="1:2">
      <c r="A91" t="s">
        <v>1211</v>
      </c>
      <c r="B91" t="s">
        <v>1213</v>
      </c>
    </row>
    <row r="92" spans="1:2">
      <c r="A92" t="s">
        <v>1214</v>
      </c>
      <c r="B92" t="s">
        <v>1215</v>
      </c>
    </row>
    <row r="93" spans="1:2">
      <c r="A93" t="s">
        <v>1216</v>
      </c>
      <c r="B93" t="s">
        <v>1217</v>
      </c>
    </row>
    <row r="94" spans="1:2">
      <c r="A94" t="s">
        <v>1218</v>
      </c>
      <c r="B94" t="s">
        <v>1219</v>
      </c>
    </row>
    <row r="95" spans="1:2">
      <c r="A95" s="120">
        <v>1.3</v>
      </c>
      <c r="B95" t="s">
        <v>1248</v>
      </c>
    </row>
    <row r="96" spans="1:2">
      <c r="A96" t="s">
        <v>1275</v>
      </c>
      <c r="B96" t="s">
        <v>1272</v>
      </c>
    </row>
    <row r="97" spans="1:2">
      <c r="A97" t="s">
        <v>1303</v>
      </c>
      <c r="B97" t="s">
        <v>1304</v>
      </c>
    </row>
    <row r="98" spans="1:2">
      <c r="A98" t="s">
        <v>1331</v>
      </c>
      <c r="B98" t="s">
        <v>1345</v>
      </c>
    </row>
    <row r="99" spans="1:2">
      <c r="A99" t="s">
        <v>1332</v>
      </c>
      <c r="B99" t="s">
        <v>1333</v>
      </c>
    </row>
    <row r="100" spans="1:2">
      <c r="A100" t="s">
        <v>1344</v>
      </c>
      <c r="B100" t="s">
        <v>1346</v>
      </c>
    </row>
    <row r="101" spans="1:2">
      <c r="A101" t="s">
        <v>1347</v>
      </c>
      <c r="B101" t="s">
        <v>1348</v>
      </c>
    </row>
    <row r="102" spans="1:2">
      <c r="A102" s="481" t="s">
        <v>1658</v>
      </c>
      <c r="B102" s="481" t="s">
        <v>1659</v>
      </c>
    </row>
    <row r="103" spans="1:2">
      <c r="A103" s="481"/>
      <c r="B103" s="481" t="s">
        <v>1660</v>
      </c>
    </row>
    <row r="104" spans="1:2">
      <c r="A104" t="s">
        <v>1677</v>
      </c>
      <c r="B104" t="s">
        <v>1678</v>
      </c>
    </row>
    <row r="105" spans="1:2">
      <c r="A105" t="s">
        <v>1679</v>
      </c>
      <c r="B105" t="s">
        <v>1680</v>
      </c>
    </row>
    <row r="106" spans="1:2">
      <c r="A106" t="s">
        <v>1685</v>
      </c>
      <c r="B106" t="s">
        <v>1686</v>
      </c>
    </row>
    <row r="107" spans="1:2">
      <c r="A107" t="s">
        <v>1694</v>
      </c>
      <c r="B107" t="s">
        <v>1695</v>
      </c>
    </row>
    <row r="108" spans="1:2">
      <c r="A108" t="s">
        <v>1700</v>
      </c>
      <c r="B108" t="s">
        <v>1701</v>
      </c>
    </row>
    <row r="109" spans="1:2">
      <c r="B109" t="s">
        <v>1702</v>
      </c>
    </row>
    <row r="110" spans="1:2">
      <c r="B110" t="s">
        <v>1703</v>
      </c>
    </row>
    <row r="111" spans="1:2">
      <c r="A111" t="s">
        <v>1722</v>
      </c>
      <c r="B111" t="s">
        <v>1723</v>
      </c>
    </row>
    <row r="112" spans="1:2">
      <c r="B112" t="s">
        <v>1724</v>
      </c>
    </row>
    <row r="113" spans="1:2">
      <c r="A113" t="s">
        <v>1794</v>
      </c>
      <c r="B113" t="s">
        <v>1795</v>
      </c>
    </row>
    <row r="114" spans="1:2">
      <c r="A114" t="s">
        <v>1959</v>
      </c>
      <c r="B114" t="s">
        <v>1960</v>
      </c>
    </row>
    <row r="115" spans="1:2">
      <c r="B115" t="s">
        <v>1961</v>
      </c>
    </row>
    <row r="116" spans="1:2">
      <c r="B116" t="s">
        <v>1962</v>
      </c>
    </row>
    <row r="117" spans="1:2">
      <c r="A117" t="s">
        <v>1963</v>
      </c>
      <c r="B117" t="s">
        <v>1964</v>
      </c>
    </row>
    <row r="118" spans="1:2">
      <c r="A118" t="s">
        <v>1972</v>
      </c>
      <c r="B118" t="s">
        <v>1973</v>
      </c>
    </row>
    <row r="119" spans="1:2">
      <c r="A119" t="s">
        <v>1976</v>
      </c>
      <c r="B119" t="s">
        <v>1977</v>
      </c>
    </row>
    <row r="120" spans="1:2">
      <c r="B120" t="s">
        <v>1978</v>
      </c>
    </row>
    <row r="121" spans="1:2">
      <c r="B121" t="s">
        <v>1981</v>
      </c>
    </row>
    <row r="122" spans="1:2">
      <c r="B122" t="s">
        <v>1982</v>
      </c>
    </row>
    <row r="123" spans="1:2">
      <c r="B123" t="s">
        <v>1987</v>
      </c>
    </row>
    <row r="124" spans="1:2">
      <c r="B124" t="s">
        <v>1991</v>
      </c>
    </row>
    <row r="125" spans="1:2">
      <c r="B125" t="s">
        <v>1992</v>
      </c>
    </row>
    <row r="126" spans="1:2">
      <c r="A126" t="s">
        <v>1993</v>
      </c>
      <c r="B126" t="s">
        <v>1994</v>
      </c>
    </row>
    <row r="127" spans="1:2">
      <c r="B127" t="s">
        <v>1996</v>
      </c>
    </row>
    <row r="129" spans="1:2">
      <c r="B129" t="s">
        <v>1979</v>
      </c>
    </row>
    <row r="130" spans="1:2">
      <c r="B130" t="s">
        <v>1980</v>
      </c>
    </row>
    <row r="131" spans="1:2">
      <c r="A131" t="s">
        <v>2773</v>
      </c>
      <c r="B131" t="s">
        <v>2774</v>
      </c>
    </row>
    <row r="132" spans="1:2">
      <c r="A132" t="s">
        <v>2775</v>
      </c>
      <c r="B132" t="s">
        <v>2776</v>
      </c>
    </row>
    <row r="133" spans="1:2">
      <c r="A133" t="s">
        <v>2777</v>
      </c>
      <c r="B133" t="s">
        <v>2779</v>
      </c>
    </row>
    <row r="134" spans="1:2">
      <c r="B134" t="s">
        <v>1079</v>
      </c>
    </row>
    <row r="135" spans="1:2">
      <c r="B135" t="s">
        <v>2780</v>
      </c>
    </row>
    <row r="136" spans="1:2">
      <c r="B136" t="s">
        <v>2781</v>
      </c>
    </row>
    <row r="137" spans="1:2">
      <c r="A137" t="s">
        <v>2782</v>
      </c>
      <c r="B137" t="s">
        <v>2783</v>
      </c>
    </row>
    <row r="138" spans="1:2">
      <c r="B138" t="s">
        <v>2793</v>
      </c>
    </row>
    <row r="139" spans="1:2">
      <c r="B139" t="s">
        <v>2794</v>
      </c>
    </row>
    <row r="140" spans="1:2">
      <c r="B140" t="s">
        <v>2795</v>
      </c>
    </row>
    <row r="141" spans="1:2">
      <c r="A141" t="s">
        <v>3298</v>
      </c>
      <c r="B141" t="s">
        <v>3299</v>
      </c>
    </row>
    <row r="142" spans="1:2">
      <c r="A142" t="s">
        <v>3300</v>
      </c>
      <c r="B142" t="s">
        <v>3301</v>
      </c>
    </row>
    <row r="143" spans="1:2">
      <c r="A143" s="481" t="s">
        <v>3336</v>
      </c>
      <c r="B143" s="481" t="s">
        <v>3337</v>
      </c>
    </row>
    <row r="144" spans="1:2">
      <c r="B144" s="481" t="s">
        <v>3338</v>
      </c>
    </row>
    <row r="145" spans="2:2">
      <c r="B145" s="481" t="s">
        <v>3339</v>
      </c>
    </row>
    <row r="146" spans="2:2">
      <c r="B146" t="s">
        <v>3340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9"/>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2778</v>
      </c>
      <c r="D4" s="404" t="s">
        <v>66</v>
      </c>
      <c r="E4" s="414">
        <v>34</v>
      </c>
      <c r="F4" s="405">
        <v>28.571428571428573</v>
      </c>
      <c r="G4" s="414">
        <v>6</v>
      </c>
      <c r="H4" s="405">
        <v>4</v>
      </c>
      <c r="I4" s="405"/>
      <c r="J4" s="405">
        <v>2</v>
      </c>
      <c r="K4" s="422" t="s">
        <v>1184</v>
      </c>
      <c r="L4" s="405">
        <v>10</v>
      </c>
      <c r="M4" s="405">
        <v>35</v>
      </c>
      <c r="N4" s="405">
        <v>0</v>
      </c>
      <c r="O4" s="405">
        <v>2</v>
      </c>
      <c r="P4" s="405">
        <v>0.61599999999999999</v>
      </c>
    </row>
    <row r="5" spans="2:16">
      <c r="B5" s="412" t="s">
        <v>1995</v>
      </c>
      <c r="C5" s="412" t="s">
        <v>3347</v>
      </c>
      <c r="D5" s="412" t="s">
        <v>66</v>
      </c>
      <c r="E5" s="415">
        <v>134</v>
      </c>
      <c r="F5" s="418">
        <v>28.571428571428573</v>
      </c>
      <c r="G5" s="415">
        <v>6</v>
      </c>
      <c r="H5" s="418">
        <v>4</v>
      </c>
      <c r="I5" s="418"/>
      <c r="J5" s="418">
        <v>2</v>
      </c>
      <c r="K5" s="423" t="s">
        <v>1184</v>
      </c>
      <c r="L5" s="418">
        <v>10</v>
      </c>
      <c r="M5" s="418">
        <v>35</v>
      </c>
      <c r="N5" s="418">
        <v>0</v>
      </c>
      <c r="O5" s="418">
        <v>2</v>
      </c>
      <c r="P5" s="418">
        <v>0.66</v>
      </c>
    </row>
    <row r="6" spans="2:16">
      <c r="B6" s="412" t="s">
        <v>3378</v>
      </c>
      <c r="C6" s="412" t="s">
        <v>3365</v>
      </c>
      <c r="D6" s="412" t="s">
        <v>66</v>
      </c>
      <c r="E6" s="415">
        <v>134</v>
      </c>
      <c r="F6" s="418">
        <v>28.571428571428573</v>
      </c>
      <c r="G6" s="415">
        <v>6</v>
      </c>
      <c r="H6" s="418">
        <v>4</v>
      </c>
      <c r="I6" s="418"/>
      <c r="J6" s="418">
        <v>2</v>
      </c>
      <c r="K6" s="423" t="s">
        <v>1184</v>
      </c>
      <c r="L6" s="418">
        <v>10</v>
      </c>
      <c r="M6" s="418">
        <v>35</v>
      </c>
      <c r="N6" s="418">
        <v>0</v>
      </c>
      <c r="O6" s="418">
        <v>2</v>
      </c>
      <c r="P6" s="418">
        <v>0.66</v>
      </c>
    </row>
    <row r="7" spans="2:16">
      <c r="B7" s="921" t="s">
        <v>3379</v>
      </c>
      <c r="C7" s="921" t="s">
        <v>3369</v>
      </c>
      <c r="D7" s="921" t="s">
        <v>66</v>
      </c>
      <c r="E7" s="922">
        <v>134</v>
      </c>
      <c r="F7" s="923">
        <v>28.571428571428573</v>
      </c>
      <c r="G7" s="922">
        <v>6</v>
      </c>
      <c r="H7" s="923">
        <v>4</v>
      </c>
      <c r="I7" s="923"/>
      <c r="J7" s="923">
        <v>2</v>
      </c>
      <c r="K7" s="924" t="s">
        <v>1184</v>
      </c>
      <c r="L7" s="923">
        <v>10</v>
      </c>
      <c r="M7" s="923">
        <v>35</v>
      </c>
      <c r="N7" s="923">
        <v>0</v>
      </c>
      <c r="O7" s="923">
        <v>2</v>
      </c>
      <c r="P7" s="923">
        <v>0.66</v>
      </c>
    </row>
    <row r="8" spans="2:16">
      <c r="B8" s="921" t="s">
        <v>3380</v>
      </c>
      <c r="C8" s="921" t="s">
        <v>3373</v>
      </c>
      <c r="D8" s="921" t="s">
        <v>66</v>
      </c>
      <c r="E8" s="922">
        <v>134</v>
      </c>
      <c r="F8" s="923">
        <v>28.571428571428573</v>
      </c>
      <c r="G8" s="922">
        <v>6</v>
      </c>
      <c r="H8" s="923">
        <v>4</v>
      </c>
      <c r="I8" s="923"/>
      <c r="J8" s="923">
        <v>2</v>
      </c>
      <c r="K8" s="924" t="s">
        <v>1184</v>
      </c>
      <c r="L8" s="923">
        <v>10</v>
      </c>
      <c r="M8" s="923">
        <v>35</v>
      </c>
      <c r="N8" s="923">
        <v>0</v>
      </c>
      <c r="O8" s="923">
        <v>2</v>
      </c>
      <c r="P8" s="923">
        <v>0.66</v>
      </c>
    </row>
    <row r="9" spans="2:16">
      <c r="B9" s="921" t="s">
        <v>3381</v>
      </c>
      <c r="C9" s="921" t="s">
        <v>3377</v>
      </c>
      <c r="D9" s="921" t="s">
        <v>66</v>
      </c>
      <c r="E9" s="922">
        <v>134</v>
      </c>
      <c r="F9" s="923">
        <v>28.571428571428573</v>
      </c>
      <c r="G9" s="922">
        <v>6</v>
      </c>
      <c r="H9" s="923">
        <v>4</v>
      </c>
      <c r="I9" s="923"/>
      <c r="J9" s="923">
        <v>2</v>
      </c>
      <c r="K9" s="924" t="s">
        <v>1184</v>
      </c>
      <c r="L9" s="923">
        <v>10</v>
      </c>
      <c r="M9" s="923">
        <v>35</v>
      </c>
      <c r="N9" s="923">
        <v>0</v>
      </c>
      <c r="O9" s="923">
        <v>2</v>
      </c>
      <c r="P9" s="923">
        <v>0.66</v>
      </c>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2778</v>
      </c>
      <c r="D4" s="625" t="s">
        <v>66</v>
      </c>
      <c r="E4" s="626">
        <v>34</v>
      </c>
      <c r="F4" s="627">
        <v>148.92000000000002</v>
      </c>
      <c r="G4" s="627">
        <v>4254.8571428571431</v>
      </c>
    </row>
    <row r="5" spans="2:7">
      <c r="B5" s="412" t="s">
        <v>1995</v>
      </c>
      <c r="C5" s="412" t="s">
        <v>3347</v>
      </c>
      <c r="D5" s="412" t="s">
        <v>66</v>
      </c>
      <c r="E5" s="415">
        <v>134</v>
      </c>
      <c r="F5" s="418">
        <v>586.92000000000007</v>
      </c>
      <c r="G5" s="418">
        <v>16769.142857142859</v>
      </c>
    </row>
    <row r="6" spans="2:7">
      <c r="B6" s="921" t="s">
        <v>3378</v>
      </c>
      <c r="C6" s="921" t="s">
        <v>3365</v>
      </c>
      <c r="D6" s="921" t="s">
        <v>66</v>
      </c>
      <c r="E6" s="922">
        <v>134</v>
      </c>
      <c r="F6" s="923">
        <v>586.92000000000007</v>
      </c>
      <c r="G6" s="923">
        <v>16769.142857142859</v>
      </c>
    </row>
    <row r="7" spans="2:7">
      <c r="B7" s="921" t="s">
        <v>3379</v>
      </c>
      <c r="C7" s="921" t="s">
        <v>3369</v>
      </c>
      <c r="D7" s="921" t="s">
        <v>66</v>
      </c>
      <c r="E7" s="922">
        <v>134</v>
      </c>
      <c r="F7" s="923">
        <v>586.92000000000007</v>
      </c>
      <c r="G7" s="923">
        <v>16769.142857142859</v>
      </c>
    </row>
    <row r="8" spans="2:7">
      <c r="B8" s="921" t="s">
        <v>3380</v>
      </c>
      <c r="C8" s="921" t="s">
        <v>3373</v>
      </c>
      <c r="D8" s="921" t="s">
        <v>66</v>
      </c>
      <c r="E8" s="922">
        <v>134</v>
      </c>
      <c r="F8" s="923">
        <v>586.92000000000007</v>
      </c>
      <c r="G8" s="923">
        <v>16769.142857142859</v>
      </c>
    </row>
    <row r="9" spans="2:7">
      <c r="B9" s="921" t="s">
        <v>3381</v>
      </c>
      <c r="C9" s="921" t="s">
        <v>3377</v>
      </c>
      <c r="D9" s="921" t="s">
        <v>66</v>
      </c>
      <c r="E9" s="922">
        <v>134</v>
      </c>
      <c r="F9" s="923">
        <v>586.92000000000007</v>
      </c>
      <c r="G9" s="923">
        <v>16769.142857142859</v>
      </c>
    </row>
    <row r="12" spans="2:7">
      <c r="B12" s="294"/>
      <c r="C12" s="294"/>
      <c r="D12" s="294"/>
      <c r="E12" s="416"/>
      <c r="F12" s="406"/>
      <c r="G12" s="406"/>
    </row>
  </sheetData>
  <sortState ref="B6:G9">
    <sortCondition ref="F5:F9"/>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1322</v>
      </c>
      <c r="AC1" s="425" t="s">
        <v>1322</v>
      </c>
    </row>
    <row r="2" spans="2:30">
      <c r="B2" s="294"/>
      <c r="C2" s="294"/>
      <c r="D2" s="294"/>
      <c r="E2" s="416"/>
      <c r="F2" s="406"/>
      <c r="G2" s="406"/>
      <c r="H2" s="406"/>
      <c r="I2" s="406"/>
      <c r="J2" s="406"/>
      <c r="K2" s="406"/>
      <c r="L2" s="294"/>
      <c r="O2" s="450" t="s">
        <v>1340</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Overall Uniformity (min/avg)</v>
      </c>
      <c r="L3" s="438" t="str">
        <f>Translation!B450</f>
        <v>Meets Illuminance?</v>
      </c>
      <c r="M3" s="441"/>
      <c r="N3" s="441"/>
      <c r="O3" s="450" t="s">
        <v>49</v>
      </c>
      <c r="P3" s="450"/>
      <c r="Q3" s="450" t="s">
        <v>39</v>
      </c>
      <c r="R3" s="450"/>
      <c r="S3" s="450" t="s">
        <v>21</v>
      </c>
      <c r="T3" s="441"/>
      <c r="U3" s="441"/>
      <c r="V3" s="441"/>
      <c r="W3" s="441"/>
      <c r="X3" s="441"/>
      <c r="Y3" s="441"/>
      <c r="Z3" s="441"/>
      <c r="AA3" s="441"/>
      <c r="AB3" s="441"/>
      <c r="AC3" s="441"/>
      <c r="AD3" s="441"/>
    </row>
    <row r="4" spans="2:30" ht="15.75">
      <c r="B4" s="625" t="s">
        <v>22</v>
      </c>
      <c r="C4" s="625" t="s">
        <v>2778</v>
      </c>
      <c r="D4" s="625" t="s">
        <v>66</v>
      </c>
      <c r="E4" s="626">
        <v>34</v>
      </c>
      <c r="F4" s="627">
        <v>3.188668437585549</v>
      </c>
      <c r="G4" s="627">
        <v>2.1116458620879617</v>
      </c>
      <c r="H4" s="627">
        <v>5.0096914164730517</v>
      </c>
      <c r="I4" s="627">
        <v>0.66223437883899094</v>
      </c>
      <c r="J4" s="627">
        <v>6</v>
      </c>
      <c r="K4" s="627">
        <v>0.16666666666666666</v>
      </c>
      <c r="L4" s="628">
        <v>0</v>
      </c>
      <c r="M4" s="450"/>
      <c r="N4" s="450"/>
      <c r="O4" s="450" t="s">
        <v>1316</v>
      </c>
      <c r="P4" s="450" t="s">
        <v>1317</v>
      </c>
      <c r="Q4" s="450" t="s">
        <v>1316</v>
      </c>
      <c r="R4" s="450" t="s">
        <v>1317</v>
      </c>
      <c r="S4" s="450">
        <v>148.92000000000002</v>
      </c>
      <c r="T4" s="425">
        <v>398.58</v>
      </c>
    </row>
    <row r="5" spans="2:30">
      <c r="B5" s="412" t="s">
        <v>1995</v>
      </c>
      <c r="C5" s="412" t="s">
        <v>3347</v>
      </c>
      <c r="D5" s="412" t="s">
        <v>66</v>
      </c>
      <c r="E5" s="415">
        <v>134</v>
      </c>
      <c r="F5" s="418">
        <v>13.6906252859288</v>
      </c>
      <c r="G5" s="418">
        <v>9.2306081225602057</v>
      </c>
      <c r="H5" s="418">
        <v>22.032769700216356</v>
      </c>
      <c r="I5" s="418">
        <v>0.67422838108405525</v>
      </c>
      <c r="J5" s="418">
        <v>6</v>
      </c>
      <c r="K5" s="418">
        <v>0.16666666666666666</v>
      </c>
      <c r="L5" s="412">
        <v>1</v>
      </c>
      <c r="M5" s="450"/>
      <c r="N5" s="450"/>
      <c r="O5" s="450">
        <f t="shared" ref="O5:O14" si="0">IF($L5=1,$E5,NA())</f>
        <v>134</v>
      </c>
      <c r="P5" s="450" t="e">
        <f t="shared" ref="P5:P14" si="1">IF(AND($L5=0,$L5&lt;&gt;""),$E5,NA())</f>
        <v>#N/A</v>
      </c>
      <c r="Q5" s="450">
        <f t="shared" ref="Q5:Q40" si="2">IF(L5=1,F5,NA())</f>
        <v>13.6906252859288</v>
      </c>
      <c r="R5" s="450" t="e">
        <f t="shared" ref="R5:R14" si="3">IF(P5&lt;&gt;"",F5,NA())</f>
        <v>#N/A</v>
      </c>
      <c r="S5" s="450">
        <v>586.92000000000007</v>
      </c>
      <c r="T5" s="425">
        <v>148.92000000000002</v>
      </c>
    </row>
    <row r="6" spans="2:30">
      <c r="B6" s="921" t="s">
        <v>3378</v>
      </c>
      <c r="C6" s="921" t="s">
        <v>3365</v>
      </c>
      <c r="D6" s="921" t="s">
        <v>66</v>
      </c>
      <c r="E6" s="922">
        <v>134</v>
      </c>
      <c r="F6" s="923">
        <v>12.705355628171542</v>
      </c>
      <c r="G6" s="923">
        <v>8.8425499021687681</v>
      </c>
      <c r="H6" s="923">
        <v>22.815745604050036</v>
      </c>
      <c r="I6" s="923">
        <v>0.695970279065799</v>
      </c>
      <c r="J6" s="923">
        <v>6</v>
      </c>
      <c r="K6" s="923">
        <v>0.16666666666666666</v>
      </c>
      <c r="L6" s="921">
        <v>1</v>
      </c>
      <c r="M6" s="450"/>
      <c r="N6" s="450"/>
      <c r="O6" s="450">
        <f>IF($L6=1,$E6,NA())</f>
        <v>134</v>
      </c>
      <c r="P6" s="450" t="e">
        <f>IF(AND($L6=0,$L6&lt;&gt;""),$E6,NA())</f>
        <v>#N/A</v>
      </c>
      <c r="Q6" s="450">
        <f>IF(L6=1,F6,NA())</f>
        <v>12.705355628171542</v>
      </c>
      <c r="R6" s="450" t="e">
        <f>IF(P6&lt;&gt;"",F6,NA())</f>
        <v>#N/A</v>
      </c>
      <c r="S6" s="450">
        <v>586.92000000000007</v>
      </c>
      <c r="T6" s="425">
        <v>586.92000000000007</v>
      </c>
    </row>
    <row r="7" spans="2:30">
      <c r="B7" s="921" t="s">
        <v>3379</v>
      </c>
      <c r="C7" s="921" t="s">
        <v>3369</v>
      </c>
      <c r="D7" s="921" t="s">
        <v>66</v>
      </c>
      <c r="E7" s="922">
        <v>134</v>
      </c>
      <c r="F7" s="923">
        <v>10.977965240131756</v>
      </c>
      <c r="G7" s="923">
        <v>6.6596645579156339</v>
      </c>
      <c r="H7" s="923">
        <v>19.062684939878729</v>
      </c>
      <c r="I7" s="923">
        <v>0.60663924618472431</v>
      </c>
      <c r="J7" s="923">
        <v>6</v>
      </c>
      <c r="K7" s="923">
        <v>0.16666666666666666</v>
      </c>
      <c r="L7" s="921">
        <v>1</v>
      </c>
      <c r="M7" s="450"/>
      <c r="N7" s="450"/>
      <c r="O7" s="450">
        <f>IF($L7=1,$E7,NA())</f>
        <v>134</v>
      </c>
      <c r="P7" s="450" t="e">
        <f>IF(AND($L7=0,$L7&lt;&gt;""),$E7,NA())</f>
        <v>#N/A</v>
      </c>
      <c r="Q7" s="450">
        <f>IF(L7=1,F7,NA())</f>
        <v>10.977965240131756</v>
      </c>
      <c r="R7" s="450" t="e">
        <f>IF(P7&lt;&gt;"",F7,NA())</f>
        <v>#N/A</v>
      </c>
      <c r="S7" s="450">
        <v>586.92000000000007</v>
      </c>
    </row>
    <row r="8" spans="2:30">
      <c r="B8" s="921" t="s">
        <v>3380</v>
      </c>
      <c r="C8" s="921" t="s">
        <v>3373</v>
      </c>
      <c r="D8" s="921" t="s">
        <v>66</v>
      </c>
      <c r="E8" s="922">
        <v>134</v>
      </c>
      <c r="F8" s="923">
        <v>8.4539379758191338</v>
      </c>
      <c r="G8" s="923">
        <v>3.5780451320051401</v>
      </c>
      <c r="H8" s="923">
        <v>15.255457461468939</v>
      </c>
      <c r="I8" s="923">
        <v>0.42324005004998277</v>
      </c>
      <c r="J8" s="923">
        <v>6</v>
      </c>
      <c r="K8" s="923">
        <v>0.16666666666666666</v>
      </c>
      <c r="L8" s="921">
        <v>1</v>
      </c>
      <c r="M8" s="450"/>
      <c r="N8" s="450"/>
      <c r="O8" s="450">
        <f>IF($L8=1,$E8,NA())</f>
        <v>134</v>
      </c>
      <c r="P8" s="450" t="e">
        <f>IF(AND($L8=0,$L8&lt;&gt;""),$E8,NA())</f>
        <v>#N/A</v>
      </c>
      <c r="Q8" s="450">
        <f>IF(L8=1,F8,NA())</f>
        <v>8.4539379758191338</v>
      </c>
      <c r="R8" s="450" t="e">
        <f>IF(P8&lt;&gt;"",F8,NA())</f>
        <v>#N/A</v>
      </c>
      <c r="S8" s="450">
        <v>586.92000000000007</v>
      </c>
    </row>
    <row r="9" spans="2:30">
      <c r="B9" s="921" t="s">
        <v>3381</v>
      </c>
      <c r="C9" s="921" t="s">
        <v>3377</v>
      </c>
      <c r="D9" s="921" t="s">
        <v>66</v>
      </c>
      <c r="E9" s="922">
        <v>134</v>
      </c>
      <c r="F9" s="923">
        <v>5.646947055244711</v>
      </c>
      <c r="G9" s="923">
        <v>1.7894785135942299</v>
      </c>
      <c r="H9" s="923">
        <v>8.818261987126693</v>
      </c>
      <c r="I9" s="923">
        <v>0.31689309215892458</v>
      </c>
      <c r="J9" s="923">
        <v>6</v>
      </c>
      <c r="K9" s="923">
        <v>0.16666666666666666</v>
      </c>
      <c r="L9" s="921">
        <v>0</v>
      </c>
      <c r="M9" s="450"/>
      <c r="N9" s="450"/>
      <c r="O9" s="450" t="e">
        <f>IF($L9=1,$E9,NA())</f>
        <v>#N/A</v>
      </c>
      <c r="P9" s="450">
        <f>IF(AND($L9=0,$L9&lt;&gt;""),$E9,NA())</f>
        <v>134</v>
      </c>
      <c r="Q9" s="450" t="e">
        <f>IF(L9=1,F9,NA())</f>
        <v>#N/A</v>
      </c>
      <c r="R9" s="450">
        <f>IF(P9&lt;&gt;"",F9,NA())</f>
        <v>5.646947055244711</v>
      </c>
      <c r="S9" s="450">
        <v>586.92000000000007</v>
      </c>
    </row>
    <row r="10" spans="2:30">
      <c r="M10" s="450"/>
      <c r="N10" s="450"/>
      <c r="O10" s="450" t="e">
        <f t="shared" si="0"/>
        <v>#N/A</v>
      </c>
      <c r="P10" s="450" t="e">
        <f t="shared" si="1"/>
        <v>#N/A</v>
      </c>
      <c r="Q10" s="450" t="e">
        <f t="shared" ref="Q6:Q14" si="4">IF(L10=1,F10,NA())</f>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6:S9">
    <sortCondition descending="1" ref="N5:N9"/>
    <sortCondition ref="S5:S9"/>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1325</v>
      </c>
      <c r="J3" s="439" t="s">
        <v>1349</v>
      </c>
      <c r="K3" s="439" t="str">
        <f>Translation!B448</f>
        <v>Target Average</v>
      </c>
      <c r="L3" s="439" t="s">
        <v>1326</v>
      </c>
      <c r="M3" s="439" t="s">
        <v>1327</v>
      </c>
      <c r="N3" s="438" t="str">
        <f>Translation!B458</f>
        <v>Meets Luminance?</v>
      </c>
      <c r="O3" s="441"/>
      <c r="P3" s="441"/>
      <c r="Q3" s="441"/>
      <c r="R3" s="451" t="s">
        <v>1341</v>
      </c>
      <c r="S3" s="441"/>
      <c r="T3" s="441"/>
      <c r="U3" s="441"/>
      <c r="V3" s="441"/>
      <c r="W3" s="441"/>
      <c r="X3" s="449"/>
      <c r="Y3" s="449"/>
      <c r="Z3" s="449"/>
    </row>
    <row r="4" spans="2:26" ht="15.75">
      <c r="B4" s="625" t="s">
        <v>22</v>
      </c>
      <c r="C4" s="625" t="s">
        <v>2778</v>
      </c>
      <c r="D4" s="625" t="s">
        <v>66</v>
      </c>
      <c r="E4" s="626">
        <v>34</v>
      </c>
      <c r="F4" s="627">
        <v>0.2217424094425624</v>
      </c>
      <c r="G4" s="627">
        <v>7.1427163042620978E-2</v>
      </c>
      <c r="H4" s="627">
        <v>0.59236942085850508</v>
      </c>
      <c r="I4" s="627">
        <v>0.3068352317694073</v>
      </c>
      <c r="J4" s="627">
        <v>0</v>
      </c>
      <c r="K4" s="627">
        <v>0.6</v>
      </c>
      <c r="L4" s="627">
        <v>0.3</v>
      </c>
      <c r="M4" s="627">
        <v>0.15</v>
      </c>
      <c r="N4" s="628">
        <v>0</v>
      </c>
      <c r="R4" s="450">
        <v>148.92000000000002</v>
      </c>
    </row>
    <row r="5" spans="2:26">
      <c r="B5" s="412" t="s">
        <v>1995</v>
      </c>
      <c r="C5" s="412" t="s">
        <v>3347</v>
      </c>
      <c r="D5" s="412" t="s">
        <v>66</v>
      </c>
      <c r="E5" s="415">
        <v>134</v>
      </c>
      <c r="F5" s="418">
        <v>0.94067628503519596</v>
      </c>
      <c r="G5" s="418">
        <v>0.32211982064350048</v>
      </c>
      <c r="H5" s="418">
        <v>2.2961790199127599</v>
      </c>
      <c r="I5" s="418">
        <v>0.32015815739550779</v>
      </c>
      <c r="J5" s="418">
        <v>0</v>
      </c>
      <c r="K5" s="418">
        <v>0.6</v>
      </c>
      <c r="L5" s="418">
        <v>0.3</v>
      </c>
      <c r="M5" s="418">
        <v>0.15</v>
      </c>
      <c r="N5" s="415">
        <v>0</v>
      </c>
      <c r="R5" s="450">
        <v>586.92000000000007</v>
      </c>
      <c r="S5" s="450" t="e">
        <f>IF($N5=1,$E5,NA())</f>
        <v>#N/A</v>
      </c>
      <c r="T5" s="450">
        <f>IF(AND($N5=0,$N5&lt;&gt;""),$E5,NA())</f>
        <v>134</v>
      </c>
      <c r="U5" s="450" t="e">
        <f>IF($N5=1,$F5,NA())</f>
        <v>#N/A</v>
      </c>
      <c r="V5" s="450">
        <f>IF(AND($N5=0,$N5&lt;&gt;""),$F5,NA())</f>
        <v>0.94067628503519596</v>
      </c>
    </row>
    <row r="6" spans="2:26">
      <c r="B6" s="921" t="s">
        <v>3378</v>
      </c>
      <c r="C6" s="921" t="s">
        <v>3365</v>
      </c>
      <c r="D6" s="921" t="s">
        <v>66</v>
      </c>
      <c r="E6" s="922">
        <v>134</v>
      </c>
      <c r="F6" s="923">
        <v>0.81241218772128121</v>
      </c>
      <c r="G6" s="923">
        <v>0.3201979629944221</v>
      </c>
      <c r="H6" s="923">
        <v>1.7694250997733387</v>
      </c>
      <c r="I6" s="923">
        <v>0.37500520988063463</v>
      </c>
      <c r="J6" s="923">
        <v>0</v>
      </c>
      <c r="K6" s="923">
        <v>0.6</v>
      </c>
      <c r="L6" s="923">
        <v>0.3</v>
      </c>
      <c r="M6" s="923">
        <v>0.15</v>
      </c>
      <c r="N6" s="922">
        <v>0</v>
      </c>
      <c r="R6" s="450">
        <v>586.92000000000007</v>
      </c>
      <c r="S6" s="450" t="e">
        <f t="shared" ref="S6:S69" si="0">IF($N6=1,$E6,NA())</f>
        <v>#N/A</v>
      </c>
      <c r="T6" s="450">
        <f t="shared" ref="T6:T69" si="1">IF(AND($N6=0,$N6&lt;&gt;""),$E6,NA())</f>
        <v>134</v>
      </c>
      <c r="U6" s="450" t="e">
        <f t="shared" ref="U6:U69" si="2">IF($N6=1,$F6,NA())</f>
        <v>#N/A</v>
      </c>
      <c r="V6" s="450">
        <f t="shared" ref="V6:V69" si="3">IF(AND($N6=0,$N6&lt;&gt;""),$F6,NA())</f>
        <v>0.81241218772128121</v>
      </c>
    </row>
    <row r="7" spans="2:26">
      <c r="B7" s="921" t="s">
        <v>3379</v>
      </c>
      <c r="C7" s="921" t="s">
        <v>3369</v>
      </c>
      <c r="D7" s="921" t="s">
        <v>66</v>
      </c>
      <c r="E7" s="922">
        <v>134</v>
      </c>
      <c r="F7" s="923">
        <v>0.65182171008077361</v>
      </c>
      <c r="G7" s="923">
        <v>0.28366119630398584</v>
      </c>
      <c r="H7" s="923">
        <v>1.2437538344784509</v>
      </c>
      <c r="I7" s="923">
        <v>0.39371286332960143</v>
      </c>
      <c r="J7" s="923">
        <v>0</v>
      </c>
      <c r="K7" s="923">
        <v>0.6</v>
      </c>
      <c r="L7" s="923">
        <v>0.3</v>
      </c>
      <c r="M7" s="923">
        <v>0.15</v>
      </c>
      <c r="N7" s="922">
        <v>0</v>
      </c>
      <c r="R7" s="450">
        <v>586.92000000000007</v>
      </c>
      <c r="S7" s="450" t="e">
        <f t="shared" si="0"/>
        <v>#N/A</v>
      </c>
      <c r="T7" s="450">
        <f t="shared" si="1"/>
        <v>134</v>
      </c>
      <c r="U7" s="450" t="e">
        <f t="shared" si="2"/>
        <v>#N/A</v>
      </c>
      <c r="V7" s="450">
        <f t="shared" si="3"/>
        <v>0.65182171008077361</v>
      </c>
    </row>
    <row r="8" spans="2:26">
      <c r="B8" s="921" t="s">
        <v>3380</v>
      </c>
      <c r="C8" s="921" t="s">
        <v>3373</v>
      </c>
      <c r="D8" s="921" t="s">
        <v>66</v>
      </c>
      <c r="E8" s="922">
        <v>134</v>
      </c>
      <c r="F8" s="923">
        <v>0.4855993281488562</v>
      </c>
      <c r="G8" s="923">
        <v>0.20932760866068437</v>
      </c>
      <c r="H8" s="923">
        <v>0.75441155889980593</v>
      </c>
      <c r="I8" s="923">
        <v>0.36702411719836009</v>
      </c>
      <c r="J8" s="923">
        <v>0</v>
      </c>
      <c r="K8" s="923">
        <v>0.6</v>
      </c>
      <c r="L8" s="923">
        <v>0.3</v>
      </c>
      <c r="M8" s="923">
        <v>0.15</v>
      </c>
      <c r="N8" s="922">
        <v>0</v>
      </c>
      <c r="R8" s="450">
        <v>586.92000000000007</v>
      </c>
      <c r="S8" s="450" t="e">
        <f t="shared" si="0"/>
        <v>#N/A</v>
      </c>
      <c r="T8" s="450">
        <f t="shared" si="1"/>
        <v>134</v>
      </c>
      <c r="U8" s="450" t="e">
        <f t="shared" si="2"/>
        <v>#N/A</v>
      </c>
      <c r="V8" s="450">
        <f t="shared" si="3"/>
        <v>0.4855993281488562</v>
      </c>
    </row>
    <row r="9" spans="2:26">
      <c r="B9" s="921" t="s">
        <v>3381</v>
      </c>
      <c r="C9" s="921" t="s">
        <v>3377</v>
      </c>
      <c r="D9" s="921" t="s">
        <v>66</v>
      </c>
      <c r="E9" s="922">
        <v>134</v>
      </c>
      <c r="F9" s="923">
        <v>0.29045557719092951</v>
      </c>
      <c r="G9" s="923">
        <v>0.1089877019415736</v>
      </c>
      <c r="H9" s="923">
        <v>0.51736706149888745</v>
      </c>
      <c r="I9" s="923">
        <v>0.34025371112377811</v>
      </c>
      <c r="J9" s="923">
        <v>0</v>
      </c>
      <c r="K9" s="923">
        <v>0.6</v>
      </c>
      <c r="L9" s="923">
        <v>0.3</v>
      </c>
      <c r="M9" s="923">
        <v>0.15</v>
      </c>
      <c r="N9" s="922">
        <v>0</v>
      </c>
      <c r="R9" s="450">
        <v>586.92000000000007</v>
      </c>
      <c r="S9" s="450" t="e">
        <f t="shared" si="0"/>
        <v>#N/A</v>
      </c>
      <c r="T9" s="450">
        <f t="shared" si="1"/>
        <v>134</v>
      </c>
      <c r="U9" s="450" t="e">
        <f t="shared" si="2"/>
        <v>#N/A</v>
      </c>
      <c r="V9" s="450">
        <f t="shared" si="3"/>
        <v>0.29045557719092951</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6:R9">
    <sortCondition descending="1" ref="N5:N9"/>
    <sortCondition ref="R5:R9"/>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9"/>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2778</v>
      </c>
      <c r="D4" s="625" t="s">
        <v>66</v>
      </c>
      <c r="E4" s="626">
        <v>34</v>
      </c>
      <c r="F4" s="676">
        <v>0</v>
      </c>
      <c r="G4" s="676">
        <v>39.89</v>
      </c>
      <c r="H4" s="676"/>
      <c r="I4" s="676"/>
      <c r="J4" s="627"/>
    </row>
    <row r="5" spans="2:10">
      <c r="B5" s="412" t="s">
        <v>1995</v>
      </c>
      <c r="C5" s="412" t="s">
        <v>3347</v>
      </c>
      <c r="D5" s="412" t="s">
        <v>66</v>
      </c>
      <c r="E5" s="415">
        <v>134</v>
      </c>
      <c r="F5" s="677">
        <v>600</v>
      </c>
      <c r="G5" s="677">
        <v>83.69</v>
      </c>
      <c r="H5" s="677">
        <v>600</v>
      </c>
      <c r="I5" s="677">
        <v>-43.69</v>
      </c>
      <c r="J5" s="418">
        <v>-13.732491073880801</v>
      </c>
    </row>
    <row r="6" spans="2:10">
      <c r="B6" s="412" t="s">
        <v>3378</v>
      </c>
      <c r="C6" s="412" t="s">
        <v>3365</v>
      </c>
      <c r="D6" s="412" t="s">
        <v>66</v>
      </c>
      <c r="E6" s="415">
        <v>134</v>
      </c>
      <c r="F6" s="925">
        <v>600</v>
      </c>
      <c r="G6" s="925">
        <v>83.69</v>
      </c>
      <c r="H6" s="925">
        <v>600</v>
      </c>
      <c r="I6" s="925">
        <v>-43.69</v>
      </c>
      <c r="J6" s="418">
        <v>-13.732491073880801</v>
      </c>
    </row>
    <row r="7" spans="2:10">
      <c r="B7" s="921" t="s">
        <v>3379</v>
      </c>
      <c r="C7" s="921" t="s">
        <v>3369</v>
      </c>
      <c r="D7" s="921" t="s">
        <v>66</v>
      </c>
      <c r="E7" s="922">
        <v>134</v>
      </c>
      <c r="F7" s="926">
        <v>600</v>
      </c>
      <c r="G7" s="926">
        <v>83.69</v>
      </c>
      <c r="H7" s="926">
        <v>600</v>
      </c>
      <c r="I7" s="926">
        <v>-43.69</v>
      </c>
      <c r="J7" s="923">
        <v>-13.732491073880801</v>
      </c>
    </row>
    <row r="8" spans="2:10">
      <c r="B8" s="921" t="s">
        <v>3380</v>
      </c>
      <c r="C8" s="921" t="s">
        <v>3373</v>
      </c>
      <c r="D8" s="921" t="s">
        <v>66</v>
      </c>
      <c r="E8" s="922">
        <v>134</v>
      </c>
      <c r="F8" s="926">
        <v>600</v>
      </c>
      <c r="G8" s="926">
        <v>83.69</v>
      </c>
      <c r="H8" s="926">
        <v>600</v>
      </c>
      <c r="I8" s="926">
        <v>-43.69</v>
      </c>
      <c r="J8" s="923">
        <v>-13.732491073880801</v>
      </c>
    </row>
    <row r="9" spans="2:10">
      <c r="B9" s="921" t="s">
        <v>3381</v>
      </c>
      <c r="C9" s="921" t="s">
        <v>3377</v>
      </c>
      <c r="D9" s="921" t="s">
        <v>66</v>
      </c>
      <c r="E9" s="922">
        <v>134</v>
      </c>
      <c r="F9" s="926">
        <v>600</v>
      </c>
      <c r="G9" s="926">
        <v>83.69</v>
      </c>
      <c r="H9" s="926">
        <v>600</v>
      </c>
      <c r="I9" s="926">
        <v>-43.69</v>
      </c>
      <c r="J9" s="923">
        <v>-13.732491073880801</v>
      </c>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2778</v>
      </c>
      <c r="D4" s="625" t="s">
        <v>66</v>
      </c>
      <c r="E4" s="626">
        <v>34</v>
      </c>
      <c r="F4" s="678">
        <v>0</v>
      </c>
      <c r="G4" s="678">
        <v>39.5</v>
      </c>
      <c r="H4" s="678">
        <v>78.63</v>
      </c>
      <c r="I4" s="678">
        <v>117.37</v>
      </c>
      <c r="J4" s="678">
        <v>155.72999999999999</v>
      </c>
      <c r="K4" s="678">
        <v>193.73</v>
      </c>
      <c r="L4" s="678">
        <v>231.35</v>
      </c>
      <c r="M4" s="678">
        <v>268.61</v>
      </c>
      <c r="N4" s="678">
        <v>305.5</v>
      </c>
      <c r="O4" s="678">
        <v>342.04</v>
      </c>
      <c r="P4" s="678">
        <v>378.23</v>
      </c>
      <c r="Q4" s="678">
        <v>414.06</v>
      </c>
      <c r="R4" s="678">
        <v>449.54</v>
      </c>
      <c r="S4" s="678">
        <v>484.68</v>
      </c>
      <c r="T4" s="678">
        <v>519.48</v>
      </c>
      <c r="U4" s="678">
        <v>553.94000000000005</v>
      </c>
      <c r="V4" s="678">
        <v>588.07000000000005</v>
      </c>
      <c r="W4" s="678">
        <v>621.87</v>
      </c>
      <c r="X4" s="678">
        <v>655.33000000000004</v>
      </c>
      <c r="Y4" s="678">
        <v>688.48</v>
      </c>
      <c r="Z4" s="678">
        <v>721.3</v>
      </c>
      <c r="AB4" s="503">
        <v>148.92000000000002</v>
      </c>
      <c r="AC4" s="425"/>
    </row>
    <row r="5" spans="2:29">
      <c r="B5" s="412" t="s">
        <v>1995</v>
      </c>
      <c r="C5" s="412" t="s">
        <v>3347</v>
      </c>
      <c r="D5" s="412" t="s">
        <v>66</v>
      </c>
      <c r="E5" s="415">
        <v>134</v>
      </c>
      <c r="F5" s="677">
        <v>600</v>
      </c>
      <c r="G5" s="677">
        <v>682.88</v>
      </c>
      <c r="H5" s="677">
        <v>764.95</v>
      </c>
      <c r="I5" s="677">
        <v>846.23</v>
      </c>
      <c r="J5" s="677">
        <v>926.72</v>
      </c>
      <c r="K5" s="677">
        <v>1006.43</v>
      </c>
      <c r="L5" s="677">
        <v>1085.3599999999999</v>
      </c>
      <c r="M5" s="677">
        <v>1163.53</v>
      </c>
      <c r="N5" s="677">
        <v>1240.94</v>
      </c>
      <c r="O5" s="677">
        <v>1317.59</v>
      </c>
      <c r="P5" s="677">
        <v>1393.51</v>
      </c>
      <c r="Q5" s="677">
        <v>1468.68</v>
      </c>
      <c r="R5" s="677">
        <v>1543.13</v>
      </c>
      <c r="S5" s="677">
        <v>1616.85</v>
      </c>
      <c r="T5" s="677">
        <v>1689.86</v>
      </c>
      <c r="U5" s="677">
        <v>1762.16</v>
      </c>
      <c r="V5" s="677">
        <v>1833.75</v>
      </c>
      <c r="W5" s="677">
        <v>1904.65</v>
      </c>
      <c r="X5" s="677">
        <v>1974.87</v>
      </c>
      <c r="Y5" s="677">
        <v>2044.4</v>
      </c>
      <c r="Z5" s="677">
        <v>2113.25</v>
      </c>
      <c r="AB5" s="503">
        <v>586.92000000000007</v>
      </c>
    </row>
    <row r="6" spans="2:29">
      <c r="B6" s="412" t="s">
        <v>3378</v>
      </c>
      <c r="C6" s="412" t="s">
        <v>3365</v>
      </c>
      <c r="D6" s="412" t="s">
        <v>66</v>
      </c>
      <c r="E6" s="415">
        <v>134</v>
      </c>
      <c r="F6" s="677">
        <v>600</v>
      </c>
      <c r="G6" s="677">
        <v>682.88</v>
      </c>
      <c r="H6" s="677">
        <v>764.95</v>
      </c>
      <c r="I6" s="677">
        <v>846.23</v>
      </c>
      <c r="J6" s="677">
        <v>926.72</v>
      </c>
      <c r="K6" s="677">
        <v>1006.43</v>
      </c>
      <c r="L6" s="677">
        <v>1085.3599999999999</v>
      </c>
      <c r="M6" s="677">
        <v>1163.53</v>
      </c>
      <c r="N6" s="677">
        <v>1240.94</v>
      </c>
      <c r="O6" s="677">
        <v>1317.59</v>
      </c>
      <c r="P6" s="677">
        <v>1393.51</v>
      </c>
      <c r="Q6" s="677">
        <v>1468.68</v>
      </c>
      <c r="R6" s="677">
        <v>1543.13</v>
      </c>
      <c r="S6" s="677">
        <v>1616.85</v>
      </c>
      <c r="T6" s="677">
        <v>1689.86</v>
      </c>
      <c r="U6" s="677">
        <v>1762.16</v>
      </c>
      <c r="V6" s="677">
        <v>1833.75</v>
      </c>
      <c r="W6" s="677">
        <v>1904.65</v>
      </c>
      <c r="X6" s="677">
        <v>1974.87</v>
      </c>
      <c r="Y6" s="677">
        <v>2044.4</v>
      </c>
      <c r="Z6" s="677">
        <v>2113.25</v>
      </c>
      <c r="AB6" s="503">
        <v>586.92000000000007</v>
      </c>
    </row>
    <row r="7" spans="2:29">
      <c r="B7" s="412" t="s">
        <v>3379</v>
      </c>
      <c r="C7" s="412" t="s">
        <v>3369</v>
      </c>
      <c r="D7" s="412" t="s">
        <v>66</v>
      </c>
      <c r="E7" s="415">
        <v>134</v>
      </c>
      <c r="F7" s="925">
        <v>600</v>
      </c>
      <c r="G7" s="925">
        <v>682.88</v>
      </c>
      <c r="H7" s="925">
        <v>764.95</v>
      </c>
      <c r="I7" s="925">
        <v>846.23</v>
      </c>
      <c r="J7" s="925">
        <v>926.72</v>
      </c>
      <c r="K7" s="925">
        <v>1006.43</v>
      </c>
      <c r="L7" s="925">
        <v>1085.3599999999999</v>
      </c>
      <c r="M7" s="925">
        <v>1163.53</v>
      </c>
      <c r="N7" s="925">
        <v>1240.94</v>
      </c>
      <c r="O7" s="925">
        <v>1317.59</v>
      </c>
      <c r="P7" s="925">
        <v>1393.51</v>
      </c>
      <c r="Q7" s="925">
        <v>1468.68</v>
      </c>
      <c r="R7" s="925">
        <v>1543.13</v>
      </c>
      <c r="S7" s="925">
        <v>1616.85</v>
      </c>
      <c r="T7" s="925">
        <v>1689.86</v>
      </c>
      <c r="U7" s="925">
        <v>1762.16</v>
      </c>
      <c r="V7" s="925">
        <v>1833.75</v>
      </c>
      <c r="W7" s="925">
        <v>1904.65</v>
      </c>
      <c r="X7" s="925">
        <v>1974.87</v>
      </c>
      <c r="Y7" s="925">
        <v>2044.4</v>
      </c>
      <c r="Z7" s="925">
        <v>2113.25</v>
      </c>
      <c r="AB7" s="503">
        <v>586.92000000000007</v>
      </c>
    </row>
    <row r="8" spans="2:29">
      <c r="B8" s="412" t="s">
        <v>3380</v>
      </c>
      <c r="C8" s="412" t="s">
        <v>3373</v>
      </c>
      <c r="D8" s="412" t="s">
        <v>66</v>
      </c>
      <c r="E8" s="415">
        <v>134</v>
      </c>
      <c r="F8" s="925">
        <v>600</v>
      </c>
      <c r="G8" s="925">
        <v>682.88</v>
      </c>
      <c r="H8" s="925">
        <v>764.95</v>
      </c>
      <c r="I8" s="925">
        <v>846.23</v>
      </c>
      <c r="J8" s="925">
        <v>926.72</v>
      </c>
      <c r="K8" s="925">
        <v>1006.43</v>
      </c>
      <c r="L8" s="925">
        <v>1085.3599999999999</v>
      </c>
      <c r="M8" s="925">
        <v>1163.53</v>
      </c>
      <c r="N8" s="925">
        <v>1240.94</v>
      </c>
      <c r="O8" s="925">
        <v>1317.59</v>
      </c>
      <c r="P8" s="925">
        <v>1393.51</v>
      </c>
      <c r="Q8" s="925">
        <v>1468.68</v>
      </c>
      <c r="R8" s="925">
        <v>1543.13</v>
      </c>
      <c r="S8" s="925">
        <v>1616.85</v>
      </c>
      <c r="T8" s="925">
        <v>1689.86</v>
      </c>
      <c r="U8" s="925">
        <v>1762.16</v>
      </c>
      <c r="V8" s="925">
        <v>1833.75</v>
      </c>
      <c r="W8" s="925">
        <v>1904.65</v>
      </c>
      <c r="X8" s="925">
        <v>1974.87</v>
      </c>
      <c r="Y8" s="925">
        <v>2044.4</v>
      </c>
      <c r="Z8" s="925">
        <v>2113.25</v>
      </c>
      <c r="AB8" s="503">
        <v>586.92000000000007</v>
      </c>
    </row>
    <row r="9" spans="2:29">
      <c r="B9" s="412" t="s">
        <v>3381</v>
      </c>
      <c r="C9" s="412" t="s">
        <v>3377</v>
      </c>
      <c r="D9" s="412" t="s">
        <v>66</v>
      </c>
      <c r="E9" s="415">
        <v>134</v>
      </c>
      <c r="F9" s="925">
        <v>600</v>
      </c>
      <c r="G9" s="925">
        <v>682.88</v>
      </c>
      <c r="H9" s="925">
        <v>764.95</v>
      </c>
      <c r="I9" s="925">
        <v>846.23</v>
      </c>
      <c r="J9" s="925">
        <v>926.72</v>
      </c>
      <c r="K9" s="925">
        <v>1006.43</v>
      </c>
      <c r="L9" s="925">
        <v>1085.3599999999999</v>
      </c>
      <c r="M9" s="925">
        <v>1163.53</v>
      </c>
      <c r="N9" s="925">
        <v>1240.94</v>
      </c>
      <c r="O9" s="925">
        <v>1317.59</v>
      </c>
      <c r="P9" s="925">
        <v>1393.51</v>
      </c>
      <c r="Q9" s="925">
        <v>1468.68</v>
      </c>
      <c r="R9" s="925">
        <v>1543.13</v>
      </c>
      <c r="S9" s="925">
        <v>1616.85</v>
      </c>
      <c r="T9" s="925">
        <v>1689.86</v>
      </c>
      <c r="U9" s="925">
        <v>1762.16</v>
      </c>
      <c r="V9" s="925">
        <v>1833.75</v>
      </c>
      <c r="W9" s="925">
        <v>1904.65</v>
      </c>
      <c r="X9" s="925">
        <v>1974.87</v>
      </c>
      <c r="Y9" s="925">
        <v>2044.4</v>
      </c>
      <c r="Z9" s="925">
        <v>2113.25</v>
      </c>
      <c r="AB9" s="503">
        <v>586.92000000000007</v>
      </c>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6:AB9">
    <sortCondition ref="AB5:AB9"/>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2778</v>
      </c>
      <c r="D4" s="625" t="s">
        <v>66</v>
      </c>
      <c r="E4" s="626">
        <v>34</v>
      </c>
      <c r="F4" s="629"/>
      <c r="G4" s="629"/>
      <c r="H4" s="629"/>
      <c r="I4" s="629"/>
      <c r="J4" s="629"/>
      <c r="K4" s="629"/>
      <c r="L4" s="629"/>
      <c r="M4" s="629"/>
      <c r="N4" s="629"/>
      <c r="O4" s="629"/>
      <c r="P4" s="629"/>
      <c r="Q4" s="629"/>
      <c r="R4" s="629"/>
      <c r="S4" s="629"/>
      <c r="T4" s="629"/>
      <c r="U4" s="629"/>
      <c r="V4" s="629"/>
      <c r="W4" s="629"/>
      <c r="X4" s="629"/>
      <c r="Y4" s="629"/>
      <c r="AA4" s="450">
        <v>148.92000000000002</v>
      </c>
      <c r="AB4" s="425"/>
    </row>
    <row r="5" spans="1:28" s="450" customFormat="1">
      <c r="A5" s="387"/>
      <c r="B5" s="412" t="s">
        <v>1995</v>
      </c>
      <c r="C5" s="412" t="s">
        <v>3347</v>
      </c>
      <c r="D5" s="412" t="s">
        <v>66</v>
      </c>
      <c r="E5" s="415">
        <v>134</v>
      </c>
      <c r="F5" s="630" t="s">
        <v>1676</v>
      </c>
      <c r="G5" s="630" t="s">
        <v>3397</v>
      </c>
      <c r="H5" s="630" t="s">
        <v>3397</v>
      </c>
      <c r="I5" s="630" t="s">
        <v>3397</v>
      </c>
      <c r="J5" s="630" t="s">
        <v>3397</v>
      </c>
      <c r="K5" s="630" t="s">
        <v>3397</v>
      </c>
      <c r="L5" s="630" t="s">
        <v>3397</v>
      </c>
      <c r="M5" s="630" t="s">
        <v>3397</v>
      </c>
      <c r="N5" s="630" t="s">
        <v>3397</v>
      </c>
      <c r="O5" s="630" t="s">
        <v>3397</v>
      </c>
      <c r="P5" s="630" t="s">
        <v>3397</v>
      </c>
      <c r="Q5" s="630" t="s">
        <v>3397</v>
      </c>
      <c r="R5" s="630" t="s">
        <v>3397</v>
      </c>
      <c r="S5" s="630" t="s">
        <v>3397</v>
      </c>
      <c r="T5" s="630" t="s">
        <v>3397</v>
      </c>
      <c r="U5" s="630" t="s">
        <v>3397</v>
      </c>
      <c r="V5" s="630" t="s">
        <v>3397</v>
      </c>
      <c r="W5" s="630" t="s">
        <v>3397</v>
      </c>
      <c r="X5" s="630" t="s">
        <v>3397</v>
      </c>
      <c r="Y5" s="630" t="s">
        <v>3397</v>
      </c>
      <c r="Z5" s="387"/>
      <c r="AA5" s="450">
        <v>586.92000000000007</v>
      </c>
    </row>
    <row r="6" spans="1:28" s="450" customFormat="1">
      <c r="A6" s="387"/>
      <c r="B6" s="412" t="s">
        <v>3378</v>
      </c>
      <c r="C6" s="412" t="s">
        <v>3365</v>
      </c>
      <c r="D6" s="412" t="s">
        <v>66</v>
      </c>
      <c r="E6" s="415">
        <v>134</v>
      </c>
      <c r="F6" s="630" t="s">
        <v>1676</v>
      </c>
      <c r="G6" s="630" t="s">
        <v>3397</v>
      </c>
      <c r="H6" s="630" t="s">
        <v>3397</v>
      </c>
      <c r="I6" s="630" t="s">
        <v>3397</v>
      </c>
      <c r="J6" s="630" t="s">
        <v>3397</v>
      </c>
      <c r="K6" s="630" t="s">
        <v>3397</v>
      </c>
      <c r="L6" s="630" t="s">
        <v>3397</v>
      </c>
      <c r="M6" s="630" t="s">
        <v>3397</v>
      </c>
      <c r="N6" s="630" t="s">
        <v>3397</v>
      </c>
      <c r="O6" s="630" t="s">
        <v>3397</v>
      </c>
      <c r="P6" s="630" t="s">
        <v>3397</v>
      </c>
      <c r="Q6" s="630" t="s">
        <v>3397</v>
      </c>
      <c r="R6" s="630" t="s">
        <v>3397</v>
      </c>
      <c r="S6" s="630" t="s">
        <v>3397</v>
      </c>
      <c r="T6" s="630" t="s">
        <v>3397</v>
      </c>
      <c r="U6" s="630" t="s">
        <v>3397</v>
      </c>
      <c r="V6" s="630" t="s">
        <v>3397</v>
      </c>
      <c r="W6" s="630" t="s">
        <v>3397</v>
      </c>
      <c r="X6" s="630" t="s">
        <v>3397</v>
      </c>
      <c r="Y6" s="630" t="s">
        <v>3397</v>
      </c>
      <c r="Z6" s="387"/>
      <c r="AA6" s="450">
        <v>586.92000000000007</v>
      </c>
    </row>
    <row r="7" spans="1:28" s="450" customFormat="1">
      <c r="A7" s="387"/>
      <c r="B7" s="921" t="s">
        <v>3379</v>
      </c>
      <c r="C7" s="921" t="s">
        <v>3369</v>
      </c>
      <c r="D7" s="921" t="s">
        <v>66</v>
      </c>
      <c r="E7" s="415">
        <v>134</v>
      </c>
      <c r="F7" s="630" t="s">
        <v>1676</v>
      </c>
      <c r="G7" s="630" t="s">
        <v>3397</v>
      </c>
      <c r="H7" s="630" t="s">
        <v>3397</v>
      </c>
      <c r="I7" s="630" t="s">
        <v>3397</v>
      </c>
      <c r="J7" s="630" t="s">
        <v>3397</v>
      </c>
      <c r="K7" s="630" t="s">
        <v>3397</v>
      </c>
      <c r="L7" s="630" t="s">
        <v>3397</v>
      </c>
      <c r="M7" s="630" t="s">
        <v>3397</v>
      </c>
      <c r="N7" s="630" t="s">
        <v>3397</v>
      </c>
      <c r="O7" s="630" t="s">
        <v>3397</v>
      </c>
      <c r="P7" s="630" t="s">
        <v>3397</v>
      </c>
      <c r="Q7" s="630" t="s">
        <v>3397</v>
      </c>
      <c r="R7" s="630" t="s">
        <v>3397</v>
      </c>
      <c r="S7" s="630" t="s">
        <v>3397</v>
      </c>
      <c r="T7" s="630" t="s">
        <v>3397</v>
      </c>
      <c r="U7" s="630" t="s">
        <v>3397</v>
      </c>
      <c r="V7" s="630" t="s">
        <v>3397</v>
      </c>
      <c r="W7" s="630" t="s">
        <v>3397</v>
      </c>
      <c r="X7" s="630" t="s">
        <v>3397</v>
      </c>
      <c r="Y7" s="630" t="s">
        <v>3397</v>
      </c>
      <c r="Z7" s="387"/>
      <c r="AA7" s="450">
        <v>586.92000000000007</v>
      </c>
    </row>
    <row r="8" spans="1:28">
      <c r="B8" s="412" t="s">
        <v>3380</v>
      </c>
      <c r="C8" s="412" t="s">
        <v>3373</v>
      </c>
      <c r="D8" s="412" t="s">
        <v>66</v>
      </c>
      <c r="E8" s="415">
        <v>134</v>
      </c>
      <c r="F8" s="630" t="s">
        <v>1676</v>
      </c>
      <c r="G8" s="630" t="s">
        <v>3397</v>
      </c>
      <c r="H8" s="630" t="s">
        <v>3397</v>
      </c>
      <c r="I8" s="630" t="s">
        <v>3397</v>
      </c>
      <c r="J8" s="630" t="s">
        <v>3397</v>
      </c>
      <c r="K8" s="630" t="s">
        <v>3397</v>
      </c>
      <c r="L8" s="630" t="s">
        <v>3397</v>
      </c>
      <c r="M8" s="630" t="s">
        <v>3397</v>
      </c>
      <c r="N8" s="630" t="s">
        <v>3397</v>
      </c>
      <c r="O8" s="630" t="s">
        <v>3397</v>
      </c>
      <c r="P8" s="630" t="s">
        <v>3397</v>
      </c>
      <c r="Q8" s="630" t="s">
        <v>3397</v>
      </c>
      <c r="R8" s="630" t="s">
        <v>3397</v>
      </c>
      <c r="S8" s="630" t="s">
        <v>3397</v>
      </c>
      <c r="T8" s="630" t="s">
        <v>3397</v>
      </c>
      <c r="U8" s="630" t="s">
        <v>3397</v>
      </c>
      <c r="V8" s="630" t="s">
        <v>3397</v>
      </c>
      <c r="W8" s="630" t="s">
        <v>3397</v>
      </c>
      <c r="X8" s="630" t="s">
        <v>3397</v>
      </c>
      <c r="Y8" s="630" t="s">
        <v>3397</v>
      </c>
      <c r="AA8" s="450">
        <v>586.92000000000007</v>
      </c>
    </row>
    <row r="9" spans="1:28">
      <c r="B9" s="412" t="s">
        <v>3381</v>
      </c>
      <c r="C9" s="412" t="s">
        <v>3377</v>
      </c>
      <c r="D9" s="412" t="s">
        <v>66</v>
      </c>
      <c r="E9" s="415">
        <v>134</v>
      </c>
      <c r="F9" s="630" t="s">
        <v>1676</v>
      </c>
      <c r="G9" s="630" t="s">
        <v>3397</v>
      </c>
      <c r="H9" s="630" t="s">
        <v>3397</v>
      </c>
      <c r="I9" s="630" t="s">
        <v>3397</v>
      </c>
      <c r="J9" s="630" t="s">
        <v>3397</v>
      </c>
      <c r="K9" s="630" t="s">
        <v>3397</v>
      </c>
      <c r="L9" s="630" t="s">
        <v>3397</v>
      </c>
      <c r="M9" s="630" t="s">
        <v>3397</v>
      </c>
      <c r="N9" s="630" t="s">
        <v>3397</v>
      </c>
      <c r="O9" s="630" t="s">
        <v>3397</v>
      </c>
      <c r="P9" s="630" t="s">
        <v>3397</v>
      </c>
      <c r="Q9" s="630" t="s">
        <v>3397</v>
      </c>
      <c r="R9" s="630" t="s">
        <v>3397</v>
      </c>
      <c r="S9" s="630" t="s">
        <v>3397</v>
      </c>
      <c r="T9" s="630" t="s">
        <v>3397</v>
      </c>
      <c r="U9" s="630" t="s">
        <v>3397</v>
      </c>
      <c r="V9" s="630" t="s">
        <v>3397</v>
      </c>
      <c r="W9" s="630" t="s">
        <v>3397</v>
      </c>
      <c r="X9" s="630" t="s">
        <v>3397</v>
      </c>
      <c r="Y9" s="630" t="s">
        <v>3397</v>
      </c>
      <c r="AA9" s="450">
        <v>586.92000000000007</v>
      </c>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6:AA9">
    <sortCondition ref="AA5:AA9"/>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201</vt:i4>
      </vt:variant>
    </vt:vector>
  </HeadingPairs>
  <TitlesOfParts>
    <vt:vector size="234" baseType="lpstr">
      <vt:lpstr>Start</vt:lpstr>
      <vt:lpstr>Introduction</vt:lpstr>
      <vt:lpstr>Examples</vt:lpstr>
      <vt:lpstr>Road Geometry</vt:lpstr>
      <vt:lpstr>Lighting Standards</vt:lpstr>
      <vt:lpstr>Fixtures</vt:lpstr>
      <vt:lpstr>Costs</vt:lpstr>
      <vt:lpstr>Confirmation</vt:lpstr>
      <vt:lpstr>Scratch</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selectedTilt</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2015-01-08T01:01:18Z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